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5600" windowHeight="7755"/>
  </bookViews>
  <sheets>
    <sheet name="COSTOS HORTALIZAS" sheetId="1" r:id="rId1"/>
    <sheet name="GRAFICA" sheetId="2" r:id="rId2"/>
  </sheets>
  <calcPr calcId="125725"/>
</workbook>
</file>

<file path=xl/calcChain.xml><?xml version="1.0" encoding="utf-8"?>
<calcChain xmlns="http://schemas.openxmlformats.org/spreadsheetml/2006/main">
  <c r="F65" i="1"/>
  <c r="F63"/>
  <c r="F46"/>
  <c r="F44"/>
  <c r="F26"/>
  <c r="C5" i="2" s="1"/>
  <c r="F68" i="1" l="1"/>
  <c r="F61" l="1"/>
  <c r="F60"/>
  <c r="F59"/>
  <c r="F58" l="1"/>
  <c r="E58"/>
  <c r="F55"/>
  <c r="F54"/>
  <c r="E54"/>
  <c r="F53"/>
  <c r="F51"/>
  <c r="F41"/>
  <c r="F40"/>
  <c r="F36" l="1"/>
  <c r="F35"/>
  <c r="F33"/>
  <c r="F43" l="1"/>
  <c r="F42"/>
  <c r="F20"/>
  <c r="E20"/>
  <c r="L21"/>
  <c r="F25" l="1"/>
  <c r="F24"/>
  <c r="F23"/>
  <c r="F22"/>
  <c r="F21"/>
  <c r="F19"/>
  <c r="F18"/>
  <c r="F17"/>
  <c r="F15"/>
  <c r="D14"/>
  <c r="F14" s="1"/>
  <c r="E32" l="1"/>
  <c r="F32" s="1"/>
  <c r="E34"/>
  <c r="F34" s="1"/>
  <c r="E37"/>
  <c r="F37" s="1"/>
  <c r="E38"/>
  <c r="F38" s="1"/>
  <c r="E39"/>
  <c r="F39" s="1"/>
  <c r="E60" l="1"/>
  <c r="E31" l="1"/>
  <c r="F31" s="1"/>
  <c r="E30"/>
  <c r="F30" s="1"/>
  <c r="E59" l="1"/>
  <c r="E42"/>
  <c r="E5" i="2" l="1"/>
  <c r="G5" l="1"/>
  <c r="F5"/>
  <c r="E43" i="1"/>
  <c r="E29" l="1"/>
  <c r="F29" s="1"/>
  <c r="D5" i="2" l="1"/>
  <c r="H5" l="1"/>
  <c r="C6" l="1"/>
  <c r="E6"/>
  <c r="G6"/>
  <c r="F6"/>
  <c r="D6"/>
  <c r="H6" l="1"/>
</calcChain>
</file>

<file path=xl/comments1.xml><?xml version="1.0" encoding="utf-8"?>
<comments xmlns="http://schemas.openxmlformats.org/spreadsheetml/2006/main">
  <authors>
    <author>GAMBA</author>
    <author>FREDI</author>
  </authors>
  <commentList>
    <comment ref="B19" authorId="0">
      <text>
        <r>
          <rPr>
            <b/>
            <sz val="9"/>
            <color indexed="81"/>
            <rFont val="Tahoma"/>
            <charset val="1"/>
          </rPr>
          <t>HORTALIZAS:</t>
        </r>
        <r>
          <rPr>
            <sz val="9"/>
            <color indexed="81"/>
            <rFont val="Tahoma"/>
            <charset val="1"/>
          </rPr>
          <t xml:space="preserve">
https://www.cosmoagro.com/web/producto/inex-a/</t>
        </r>
      </text>
    </comment>
    <comment ref="E20" authorId="1">
      <text>
        <r>
          <rPr>
            <b/>
            <sz val="9"/>
            <color indexed="81"/>
            <rFont val="Tahoma"/>
            <family val="2"/>
          </rPr>
          <t>1 BOLSA DE 25 KG VALE $37.500 . CONFIRMADO CON EL PASANTE DE ALMACEN LA GRANJA</t>
        </r>
      </text>
    </comment>
    <comment ref="D33" authorId="1">
      <text>
        <r>
          <rPr>
            <b/>
            <sz val="9"/>
            <color indexed="81"/>
            <rFont val="Tahoma"/>
            <charset val="1"/>
          </rPr>
          <t>se hizo un pase</t>
        </r>
      </text>
    </comment>
    <comment ref="E33" authorId="1">
      <text>
        <r>
          <rPr>
            <b/>
            <sz val="9"/>
            <color indexed="81"/>
            <rFont val="Tahoma"/>
            <charset val="1"/>
          </rPr>
          <t>CONFIRMADO CON EL CONTRATISTA DANILO</t>
        </r>
      </text>
    </comment>
    <comment ref="D35" authorId="1">
      <text>
        <r>
          <rPr>
            <b/>
            <sz val="9"/>
            <color indexed="81"/>
            <rFont val="Tahoma"/>
            <charset val="1"/>
          </rPr>
          <t>SE HIZO UN PASE</t>
        </r>
      </text>
    </comment>
    <comment ref="E35" authorId="1">
      <text>
        <r>
          <rPr>
            <sz val="9"/>
            <color indexed="81"/>
            <rFont val="Tahoma"/>
            <charset val="1"/>
          </rPr>
          <t>CONFIRMADO CON EL CONTRATISTA DANILO</t>
        </r>
      </text>
    </comment>
    <comment ref="D36" authorId="1">
      <text>
        <r>
          <rPr>
            <b/>
            <sz val="9"/>
            <color indexed="81"/>
            <rFont val="Tahoma"/>
            <charset val="1"/>
          </rPr>
          <t xml:space="preserve">SE HIZO UN PASE 
</t>
        </r>
      </text>
    </comment>
    <comment ref="E36" authorId="1">
      <text>
        <r>
          <rPr>
            <b/>
            <sz val="9"/>
            <color indexed="81"/>
            <rFont val="Tahoma"/>
            <charset val="1"/>
          </rPr>
          <t>CONFIRMADO CON EL CONTRATISTA DANILO</t>
        </r>
      </text>
    </comment>
    <comment ref="E40" authorId="1">
      <text>
        <r>
          <rPr>
            <b/>
            <sz val="9"/>
            <color indexed="81"/>
            <rFont val="Tahoma"/>
            <charset val="1"/>
          </rPr>
          <t>confirmado con el contratista Danilo</t>
        </r>
      </text>
    </comment>
    <comment ref="D41" authorId="1">
      <text>
        <r>
          <rPr>
            <b/>
            <sz val="9"/>
            <color indexed="81"/>
            <rFont val="Tahoma"/>
            <charset val="1"/>
          </rPr>
          <t>se hizo 3 pases</t>
        </r>
      </text>
    </comment>
    <comment ref="E41" authorId="1">
      <text>
        <r>
          <rPr>
            <b/>
            <sz val="9"/>
            <color indexed="81"/>
            <rFont val="Tahoma"/>
            <charset val="1"/>
          </rPr>
          <t>confirmado con el contratista Danilo</t>
        </r>
      </text>
    </comment>
  </commentList>
</comments>
</file>

<file path=xl/sharedStrings.xml><?xml version="1.0" encoding="utf-8"?>
<sst xmlns="http://schemas.openxmlformats.org/spreadsheetml/2006/main" count="155" uniqueCount="103">
  <si>
    <t>ESTRUCTURA DE COSTOS DE PRODUCCION</t>
  </si>
  <si>
    <t>PERIODO MES:</t>
  </si>
  <si>
    <t>AÑO:</t>
  </si>
  <si>
    <t xml:space="preserve">AREA: </t>
  </si>
  <si>
    <t>1 ha = 10.000 m²</t>
  </si>
  <si>
    <t xml:space="preserve">FECHA DE SIEMBRA: </t>
  </si>
  <si>
    <t>DENSIDAD DE PLANTAS:</t>
  </si>
  <si>
    <t>CENTRO DE COSTOS</t>
  </si>
  <si>
    <t>AGRICOLA</t>
  </si>
  <si>
    <t>SUBCENTRO DE COSTO:</t>
  </si>
  <si>
    <t>LOTE 1</t>
  </si>
  <si>
    <t>NOMBRE DEL CULTIVO</t>
  </si>
  <si>
    <t>COSTOS  DIRECTOS</t>
  </si>
  <si>
    <t>PRODUCTO</t>
  </si>
  <si>
    <t>UNIDAD DE MEDIDA</t>
  </si>
  <si>
    <t>CANTIDAD</t>
  </si>
  <si>
    <t>COSTO UNITARIO</t>
  </si>
  <si>
    <t xml:space="preserve"> INSUMOS  DIRECTOS</t>
  </si>
  <si>
    <t>SUBTOTAL  MATERIA PRIMA E INSUMOS  DIRECTOS:</t>
  </si>
  <si>
    <t>MANO DE OBRA DIRECTA:  ( LABORES Y/O JORNALES )</t>
  </si>
  <si>
    <t>hora</t>
  </si>
  <si>
    <t>SUBTOTAL MANO DE OBRA DIRECTA:</t>
  </si>
  <si>
    <t>SUBTOTAL   COSTOS   DIRECTOS:</t>
  </si>
  <si>
    <t>COSTOS INDIRECTOS</t>
  </si>
  <si>
    <t xml:space="preserve">INSUMOS   INDIRECTOS: </t>
  </si>
  <si>
    <t>SUBTOTAL INSUMOS INDIRECTOS:</t>
  </si>
  <si>
    <t>MANO DE OBRA INDIRECTA</t>
  </si>
  <si>
    <t>Asistencia tecnica</t>
  </si>
  <si>
    <t>Mes</t>
  </si>
  <si>
    <t>Vigilancia</t>
  </si>
  <si>
    <t>SUBTOTAL MANO DE OBRA INDIRECTA</t>
  </si>
  <si>
    <t>OTROS COSTOS INDIRECTOS</t>
  </si>
  <si>
    <t>MANTENIMIENTO CASETA BPA</t>
  </si>
  <si>
    <t>SUBTOTAL  OTROS  COSTOS  INDIRECTOS:</t>
  </si>
  <si>
    <t>SUBTOTAL COSTOS INDIRECTOS</t>
  </si>
  <si>
    <t>TOTAL  COSTOS  DE  PRODUCCION:</t>
  </si>
  <si>
    <t>PRODUCCION EN KG  ( PRODUCTOS DE HORTALIZAS EN PROCESO )</t>
  </si>
  <si>
    <t>COSTO UNITARIO DE PRODUCCION</t>
  </si>
  <si>
    <t>REVISO Y APROBO:</t>
  </si>
  <si>
    <t>MIGUEL ANGEL VILLALBA</t>
  </si>
  <si>
    <t>FECHA:</t>
  </si>
  <si>
    <t>CONTROL DE DOCUMENTO</t>
  </si>
  <si>
    <t>REVISO:</t>
  </si>
  <si>
    <t>APROBO:</t>
  </si>
  <si>
    <t>DESCRIPCIÓN</t>
  </si>
  <si>
    <t>MATERIA PRIMA E INSUMOS DIRECTOS</t>
  </si>
  <si>
    <t>MANO DE OBRA DIRECTA</t>
  </si>
  <si>
    <t xml:space="preserve">INSUMO INDIRECTO </t>
  </si>
  <si>
    <t xml:space="preserve">MANO DE OBRA INDIRECTA </t>
  </si>
  <si>
    <t>TOTAL DE COSTOS</t>
  </si>
  <si>
    <t>COSTOS</t>
  </si>
  <si>
    <t>PORCENTAJE DE PARTICIPACION</t>
  </si>
  <si>
    <t>MATERIA PRIMA</t>
  </si>
  <si>
    <t>M3</t>
  </si>
  <si>
    <t>ORNATO UNIDAD - HORTALIZAS</t>
  </si>
  <si>
    <t>MAYO</t>
  </si>
  <si>
    <t>MODULO 3</t>
  </si>
  <si>
    <t>450 M²</t>
  </si>
  <si>
    <t>MODULO 2</t>
  </si>
  <si>
    <t>LIMPIEZA - BANCO DE GERMINACION</t>
  </si>
  <si>
    <t>COSTOS DE PRODUCCION CULTIVO DE HORTALIZAS MES DE MAYO 2019</t>
  </si>
  <si>
    <t>Agua para riego</t>
  </si>
  <si>
    <t>Semilla para siembra</t>
  </si>
  <si>
    <t>Kg</t>
  </si>
  <si>
    <t>FELINO</t>
  </si>
  <si>
    <t>GEOX</t>
  </si>
  <si>
    <t>INEX - A</t>
  </si>
  <si>
    <t>CALCIGRASS</t>
  </si>
  <si>
    <t>CAL DOLOMITA</t>
  </si>
  <si>
    <t>SULFEX DE COBRE</t>
  </si>
  <si>
    <t>SULFEX DE HIERRO</t>
  </si>
  <si>
    <t>SULFEX DE ZINC</t>
  </si>
  <si>
    <t>BORAX</t>
  </si>
  <si>
    <t>Agua</t>
  </si>
  <si>
    <t>ESTABLECIMENTO (SOLARIZACION MODULO 2)</t>
  </si>
  <si>
    <t>ESTABLECIMENTO (SOLARIZACION MODULO 1)</t>
  </si>
  <si>
    <t>ESTABLECIMENTO (SURCADA MANUAL MODULOS 1 - 2)</t>
  </si>
  <si>
    <t>ESTABLECIMENTO (SURCADA MECANICA MODULO 1 -2)</t>
  </si>
  <si>
    <t>ESTABLECIMIENTO (CANAL DE DRENAJE)</t>
  </si>
  <si>
    <t>ESTABLECIMIENTO (COLOCACION TEMPLETES TUTORADO)</t>
  </si>
  <si>
    <t>ESTABLECIMIENTO (FIJACION POSTES TUTORADO)</t>
  </si>
  <si>
    <t>PREPARACION (RASTRA) MODULO 1,2 Y 3</t>
  </si>
  <si>
    <t>SIEMBRA - FRIJOL CALIMA</t>
  </si>
  <si>
    <t>SIN CULTIVO</t>
  </si>
  <si>
    <t>MODULO 1</t>
  </si>
  <si>
    <t>FRIJOL CALIMA</t>
  </si>
  <si>
    <t>Frijol Calima</t>
  </si>
  <si>
    <t>COSTO TOTAL FRIJOL</t>
  </si>
  <si>
    <t>lt</t>
  </si>
  <si>
    <t>Herbicida</t>
  </si>
  <si>
    <t>Coadyuvante</t>
  </si>
  <si>
    <t>Fertilizante</t>
  </si>
  <si>
    <t>Fertilzante</t>
  </si>
  <si>
    <t>MANEJO  DE ARVENSES - MANUAL</t>
  </si>
  <si>
    <t>MANEJO DE ARVENSES - QUIMICO</t>
  </si>
  <si>
    <t>ha</t>
  </si>
  <si>
    <t>ESTABLECIMENTO (TAIPIADA  MODULO 3)</t>
  </si>
  <si>
    <t>ESTABLECIMENTO (CABALLONEO MODULO 3)</t>
  </si>
  <si>
    <t>NIVELACION (PALA NIVELADORA) MODULOS 1,2 y 3</t>
  </si>
  <si>
    <t>RIEGO</t>
  </si>
  <si>
    <t>ELABORO: MARIA INES MUÑOZ, LINA VARGAS, MIGUEL A. VILLALBA</t>
  </si>
  <si>
    <t>FECHA: 19-09-2018</t>
  </si>
  <si>
    <t>OK REVISADO</t>
  </si>
</sst>
</file>

<file path=xl/styles.xml><?xml version="1.0" encoding="utf-8"?>
<styleSheet xmlns="http://schemas.openxmlformats.org/spreadsheetml/2006/main">
  <numFmts count="9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* #,##0.00\ _€_-;\-* #,##0.00\ _€_-;_-* &quot;-&quot;??\ _€_-;_-@_-"/>
    <numFmt numFmtId="167" formatCode="_(&quot;$&quot;\ * #,##0_);_(&quot;$&quot;\ * \(#,##0\);_(&quot;$&quot;\ * &quot;-&quot;??_);_(@_)"/>
    <numFmt numFmtId="168" formatCode="_(&quot;$&quot;* #,##0_);_(&quot;$&quot;* \(#,##0\);_(&quot;$&quot;* &quot;-&quot;??_);_(@_)"/>
    <numFmt numFmtId="169" formatCode="0.0%"/>
    <numFmt numFmtId="170" formatCode="_(&quot;$&quot;\ * #,##0.0_);_(&quot;$&quot;\ * \(#,##0.0\);_(&quot;$&quot;\ * &quot;-&quot;??_);_(@_)"/>
  </numFmts>
  <fonts count="17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theme="0"/>
        <bgColor rgb="FF95B3D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2D69B"/>
      </patternFill>
    </fill>
    <fill>
      <patternFill patternType="solid">
        <fgColor theme="0"/>
        <bgColor rgb="FFFFFFFF"/>
      </patternFill>
    </fill>
  </fills>
  <borders count="2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10" fillId="0" borderId="0" applyFont="0" applyFill="0" applyBorder="0" applyAlignment="0" applyProtection="0"/>
  </cellStyleXfs>
  <cellXfs count="156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167" fontId="1" fillId="2" borderId="2" xfId="0" applyNumberFormat="1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7" fontId="0" fillId="0" borderId="0" xfId="0" applyNumberFormat="1" applyFont="1"/>
    <xf numFmtId="167" fontId="3" fillId="4" borderId="2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horizontal="left"/>
    </xf>
    <xf numFmtId="0" fontId="1" fillId="3" borderId="11" xfId="0" applyFont="1" applyFill="1" applyBorder="1"/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/>
    <xf numFmtId="167" fontId="1" fillId="2" borderId="2" xfId="0" applyNumberFormat="1" applyFont="1" applyFill="1" applyBorder="1" applyAlignment="1">
      <alignment horizontal="center" vertical="center"/>
    </xf>
    <xf numFmtId="0" fontId="3" fillId="0" borderId="2" xfId="0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167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/>
    <xf numFmtId="167" fontId="6" fillId="0" borderId="2" xfId="0" applyNumberFormat="1" applyFont="1" applyBorder="1"/>
    <xf numFmtId="9" fontId="6" fillId="0" borderId="0" xfId="0" applyNumberFormat="1" applyFont="1"/>
    <xf numFmtId="169" fontId="6" fillId="0" borderId="0" xfId="0" applyNumberFormat="1" applyFont="1"/>
    <xf numFmtId="9" fontId="6" fillId="0" borderId="2" xfId="2" applyFont="1" applyBorder="1"/>
    <xf numFmtId="9" fontId="6" fillId="0" borderId="2" xfId="1" applyNumberFormat="1" applyFont="1" applyBorder="1"/>
    <xf numFmtId="0" fontId="1" fillId="6" borderId="4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/>
    </xf>
    <xf numFmtId="167" fontId="1" fillId="2" borderId="13" xfId="0" applyNumberFormat="1" applyFont="1" applyFill="1" applyBorder="1" applyAlignment="1">
      <alignment vertical="center"/>
    </xf>
    <xf numFmtId="0" fontId="8" fillId="3" borderId="2" xfId="0" applyFont="1" applyFill="1" applyBorder="1" applyAlignment="1">
      <alignment horizontal="center"/>
    </xf>
    <xf numFmtId="0" fontId="8" fillId="0" borderId="0" xfId="0" applyFont="1"/>
    <xf numFmtId="44" fontId="8" fillId="0" borderId="0" xfId="0" applyNumberFormat="1" applyFont="1"/>
    <xf numFmtId="0" fontId="8" fillId="0" borderId="0" xfId="0" applyFont="1" applyFill="1" applyBorder="1"/>
    <xf numFmtId="167" fontId="1" fillId="8" borderId="2" xfId="0" applyNumberFormat="1" applyFont="1" applyFill="1" applyBorder="1"/>
    <xf numFmtId="168" fontId="1" fillId="2" borderId="2" xfId="0" applyNumberFormat="1" applyFont="1" applyFill="1" applyBorder="1" applyAlignment="1">
      <alignment vertical="center"/>
    </xf>
    <xf numFmtId="10" fontId="6" fillId="0" borderId="2" xfId="2" applyNumberFormat="1" applyFont="1" applyBorder="1"/>
    <xf numFmtId="0" fontId="3" fillId="0" borderId="7" xfId="0" applyFont="1" applyBorder="1"/>
    <xf numFmtId="0" fontId="3" fillId="0" borderId="22" xfId="0" applyFont="1" applyBorder="1" applyAlignment="1">
      <alignment horizontal="left" wrapText="1"/>
    </xf>
    <xf numFmtId="0" fontId="5" fillId="0" borderId="22" xfId="0" applyFont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8" fillId="3" borderId="2" xfId="0" applyFont="1" applyFill="1" applyBorder="1" applyAlignment="1">
      <alignment horizontal="left"/>
    </xf>
    <xf numFmtId="14" fontId="1" fillId="0" borderId="0" xfId="0" applyNumberFormat="1" applyFont="1" applyAlignment="1">
      <alignment horizontal="center"/>
    </xf>
    <xf numFmtId="0" fontId="8" fillId="0" borderId="7" xfId="0" applyFont="1" applyBorder="1" applyAlignment="1">
      <alignment horizontal="left"/>
    </xf>
    <xf numFmtId="0" fontId="2" fillId="0" borderId="9" xfId="0" applyFont="1" applyBorder="1"/>
    <xf numFmtId="0" fontId="8" fillId="0" borderId="0" xfId="0" applyFont="1" applyAlignment="1"/>
    <xf numFmtId="0" fontId="8" fillId="0" borderId="0" xfId="0" applyFont="1" applyAlignment="1">
      <alignment horizontal="right"/>
    </xf>
    <xf numFmtId="165" fontId="8" fillId="0" borderId="0" xfId="3" applyFont="1"/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0" borderId="0" xfId="0" applyFont="1" applyBorder="1" applyAlignment="1"/>
    <xf numFmtId="167" fontId="8" fillId="3" borderId="6" xfId="0" applyNumberFormat="1" applyFont="1" applyFill="1" applyBorder="1"/>
    <xf numFmtId="170" fontId="8" fillId="0" borderId="2" xfId="0" applyNumberFormat="1" applyFont="1" applyBorder="1"/>
    <xf numFmtId="167" fontId="8" fillId="0" borderId="2" xfId="0" applyNumberFormat="1" applyFont="1" applyBorder="1"/>
    <xf numFmtId="0" fontId="8" fillId="0" borderId="5" xfId="0" applyFont="1" applyBorder="1"/>
    <xf numFmtId="0" fontId="8" fillId="0" borderId="5" xfId="0" applyFont="1" applyBorder="1" applyAlignment="1">
      <alignment horizontal="center"/>
    </xf>
    <xf numFmtId="0" fontId="13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164" fontId="8" fillId="0" borderId="22" xfId="4" applyFont="1" applyBorder="1" applyAlignment="1">
      <alignment vertical="center"/>
    </xf>
    <xf numFmtId="167" fontId="8" fillId="0" borderId="2" xfId="0" applyNumberFormat="1" applyFont="1" applyBorder="1" applyAlignment="1">
      <alignment vertical="center"/>
    </xf>
    <xf numFmtId="0" fontId="13" fillId="0" borderId="22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164" fontId="8" fillId="0" borderId="22" xfId="4" applyFont="1" applyBorder="1" applyAlignment="1"/>
    <xf numFmtId="167" fontId="8" fillId="0" borderId="0" xfId="0" applyNumberFormat="1" applyFont="1"/>
    <xf numFmtId="167" fontId="8" fillId="3" borderId="7" xfId="0" applyNumberFormat="1" applyFont="1" applyFill="1" applyBorder="1"/>
    <xf numFmtId="0" fontId="8" fillId="0" borderId="2" xfId="0" applyFont="1" applyBorder="1"/>
    <xf numFmtId="0" fontId="8" fillId="3" borderId="6" xfId="0" applyFont="1" applyFill="1" applyBorder="1" applyAlignment="1">
      <alignment horizontal="center"/>
    </xf>
    <xf numFmtId="6" fontId="8" fillId="3" borderId="11" xfId="0" applyNumberFormat="1" applyFont="1" applyFill="1" applyBorder="1"/>
    <xf numFmtId="167" fontId="8" fillId="3" borderId="11" xfId="0" applyNumberFormat="1" applyFont="1" applyFill="1" applyBorder="1"/>
    <xf numFmtId="0" fontId="8" fillId="3" borderId="1" xfId="0" applyFont="1" applyFill="1" applyBorder="1" applyAlignment="1">
      <alignment horizontal="center" vertical="center" wrapText="1"/>
    </xf>
    <xf numFmtId="167" fontId="8" fillId="3" borderId="2" xfId="0" applyNumberFormat="1" applyFont="1" applyFill="1" applyBorder="1" applyAlignment="1">
      <alignment horizontal="center" vertical="center" wrapText="1"/>
    </xf>
    <xf numFmtId="169" fontId="8" fillId="0" borderId="13" xfId="0" applyNumberFormat="1" applyFont="1" applyBorder="1" applyAlignment="1">
      <alignment horizontal="center" vertical="center"/>
    </xf>
    <xf numFmtId="0" fontId="8" fillId="0" borderId="0" xfId="0" applyFont="1" applyFill="1" applyBorder="1" applyAlignment="1"/>
    <xf numFmtId="2" fontId="8" fillId="3" borderId="2" xfId="0" applyNumberFormat="1" applyFont="1" applyFill="1" applyBorder="1" applyAlignment="1">
      <alignment horizontal="center"/>
    </xf>
    <xf numFmtId="1" fontId="8" fillId="3" borderId="2" xfId="0" applyNumberFormat="1" applyFont="1" applyFill="1" applyBorder="1" applyAlignment="1">
      <alignment horizontal="center"/>
    </xf>
    <xf numFmtId="0" fontId="13" fillId="0" borderId="23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/>
    </xf>
    <xf numFmtId="0" fontId="13" fillId="0" borderId="24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wrapText="1"/>
    </xf>
    <xf numFmtId="167" fontId="8" fillId="0" borderId="13" xfId="0" applyNumberFormat="1" applyFont="1" applyBorder="1"/>
    <xf numFmtId="0" fontId="1" fillId="2" borderId="22" xfId="0" applyFont="1" applyFill="1" applyBorder="1" applyAlignment="1">
      <alignment horizontal="center" vertical="center" wrapText="1"/>
    </xf>
    <xf numFmtId="164" fontId="8" fillId="7" borderId="22" xfId="4" applyFont="1" applyFill="1" applyBorder="1" applyAlignment="1"/>
    <xf numFmtId="0" fontId="13" fillId="7" borderId="22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left"/>
    </xf>
    <xf numFmtId="0" fontId="2" fillId="7" borderId="9" xfId="0" applyFont="1" applyFill="1" applyBorder="1"/>
    <xf numFmtId="0" fontId="8" fillId="9" borderId="2" xfId="0" applyFont="1" applyFill="1" applyBorder="1" applyAlignment="1">
      <alignment horizontal="center"/>
    </xf>
    <xf numFmtId="167" fontId="8" fillId="9" borderId="6" xfId="0" applyNumberFormat="1" applyFont="1" applyFill="1" applyBorder="1"/>
    <xf numFmtId="167" fontId="8" fillId="7" borderId="2" xfId="0" applyNumberFormat="1" applyFont="1" applyFill="1" applyBorder="1"/>
    <xf numFmtId="167" fontId="8" fillId="9" borderId="7" xfId="0" applyNumberFormat="1" applyFont="1" applyFill="1" applyBorder="1"/>
    <xf numFmtId="167" fontId="1" fillId="2" borderId="5" xfId="0" applyNumberFormat="1" applyFont="1" applyFill="1" applyBorder="1"/>
    <xf numFmtId="168" fontId="8" fillId="0" borderId="13" xfId="0" applyNumberFormat="1" applyFont="1" applyBorder="1"/>
    <xf numFmtId="0" fontId="8" fillId="0" borderId="13" xfId="0" applyFont="1" applyBorder="1"/>
    <xf numFmtId="0" fontId="8" fillId="0" borderId="0" xfId="0" applyFont="1" applyFill="1"/>
    <xf numFmtId="167" fontId="8" fillId="3" borderId="13" xfId="0" applyNumberFormat="1" applyFont="1" applyFill="1" applyBorder="1" applyAlignment="1">
      <alignment horizontal="center" vertical="center" wrapText="1"/>
    </xf>
    <xf numFmtId="167" fontId="8" fillId="0" borderId="0" xfId="0" applyNumberFormat="1" applyFont="1" applyFill="1"/>
    <xf numFmtId="44" fontId="8" fillId="0" borderId="0" xfId="0" applyNumberFormat="1" applyFont="1" applyFill="1" applyBorder="1"/>
    <xf numFmtId="0" fontId="16" fillId="0" borderId="22" xfId="0" applyFont="1" applyBorder="1"/>
    <xf numFmtId="0" fontId="16" fillId="0" borderId="22" xfId="0" applyFont="1" applyFill="1" applyBorder="1" applyAlignment="1">
      <alignment horizontal="left" wrapText="1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21" xfId="0" applyFont="1" applyBorder="1"/>
    <xf numFmtId="0" fontId="1" fillId="3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16" xfId="0" applyFont="1" applyBorder="1"/>
    <xf numFmtId="0" fontId="1" fillId="2" borderId="7" xfId="0" applyFont="1" applyFill="1" applyBorder="1" applyAlignment="1">
      <alignment horizontal="left" vertical="center"/>
    </xf>
    <xf numFmtId="0" fontId="2" fillId="0" borderId="9" xfId="0" applyFont="1" applyBorder="1"/>
    <xf numFmtId="0" fontId="1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0" fontId="8" fillId="7" borderId="7" xfId="0" applyFont="1" applyFill="1" applyBorder="1" applyAlignment="1">
      <alignment horizontal="left"/>
    </xf>
    <xf numFmtId="0" fontId="8" fillId="7" borderId="9" xfId="0" applyFont="1" applyFill="1" applyBorder="1" applyAlignment="1">
      <alignment horizontal="left"/>
    </xf>
    <xf numFmtId="0" fontId="5" fillId="0" borderId="7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7" xfId="0" applyFont="1" applyBorder="1" applyAlignment="1">
      <alignment horizontal="left" wrapText="1"/>
    </xf>
    <xf numFmtId="0" fontId="3" fillId="3" borderId="7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5" fillId="0" borderId="7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14" fontId="5" fillId="0" borderId="9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/>
    </xf>
    <xf numFmtId="0" fontId="2" fillId="7" borderId="9" xfId="0" applyFont="1" applyFill="1" applyBorder="1"/>
    <xf numFmtId="0" fontId="7" fillId="5" borderId="15" xfId="0" applyFont="1" applyFill="1" applyBorder="1" applyAlignment="1">
      <alignment horizontal="center" vertical="center" wrapText="1"/>
    </xf>
    <xf numFmtId="0" fontId="2" fillId="0" borderId="17" xfId="0" applyFont="1" applyBorder="1"/>
    <xf numFmtId="0" fontId="2" fillId="0" borderId="18" xfId="0" applyFont="1" applyBorder="1"/>
    <xf numFmtId="0" fontId="0" fillId="0" borderId="0" xfId="0" applyFont="1" applyAlignment="1"/>
    <xf numFmtId="0" fontId="2" fillId="0" borderId="19" xfId="0" applyFont="1" applyBorder="1"/>
    <xf numFmtId="0" fontId="2" fillId="0" borderId="20" xfId="0" applyFont="1" applyBorder="1"/>
  </cellXfs>
  <cellStyles count="5">
    <cellStyle name="Millares" xfId="1" builtinId="3"/>
    <cellStyle name="Millares [0]" xfId="3" builtinId="6"/>
    <cellStyle name="Moneda [0]" xfId="4" builtinId="7"/>
    <cellStyle name="Normal" xfId="0" builtinId="0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Calibri"/>
              </a:defRPr>
            </a:pPr>
            <a:r>
              <a:rPr lang="es-ES"/>
              <a:t>COSTOS DE PRODUCCION CULTIVO DE HORTALIZAS 
MES DE MAYO 2019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GRAFICA!$B$5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GRAFICA!$C$4:$H$4</c:f>
              <c:strCache>
                <c:ptCount val="6"/>
                <c:pt idx="0">
                  <c:v>MATERIA PRIMA E INSUMOS DIRECTOS</c:v>
                </c:pt>
                <c:pt idx="1">
                  <c:v>MANO DE OBRA DIRECTA</c:v>
                </c:pt>
                <c:pt idx="2">
                  <c:v>INSUMO INDIRECTO </c:v>
                </c:pt>
                <c:pt idx="3">
                  <c:v>MANO DE OBRA INDIRECTA 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GRAFICA!$C$5:$H$5</c:f>
              <c:numCache>
                <c:formatCode>_("$"\ * #,##0_);_("$"\ * \(#,##0\);_("$"\ * "-"??_);_(@_)</c:formatCode>
                <c:ptCount val="6"/>
                <c:pt idx="0">
                  <c:v>396898.28</c:v>
                </c:pt>
                <c:pt idx="1">
                  <c:v>1028250</c:v>
                </c:pt>
                <c:pt idx="2">
                  <c:v>0</c:v>
                </c:pt>
                <c:pt idx="3">
                  <c:v>239718.32</c:v>
                </c:pt>
                <c:pt idx="4">
                  <c:v>42750</c:v>
                </c:pt>
                <c:pt idx="5">
                  <c:v>1707616.6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87-4D91-9DC9-AC46EA6CED8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GRAFICA!$B$6</c:f>
              <c:strCache>
                <c:ptCount val="1"/>
                <c:pt idx="0">
                  <c:v>PORCENTAJE DE PARTICIPACION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dLbls>
            <c:dLbl>
              <c:idx val="0"/>
              <c:layout>
                <c:manualLayout>
                  <c:x val="2.4855747891699961E-2"/>
                  <c:y val="-1.7683465959328029E-2"/>
                </c:manualLayout>
              </c:layout>
              <c:showVal val="1"/>
            </c:dLbl>
            <c:dLbl>
              <c:idx val="1"/>
              <c:layout>
                <c:manualLayout>
                  <c:x val="2.3080337328007107E-2"/>
                  <c:y val="-1.0610079575596816E-2"/>
                </c:manualLayout>
              </c:layout>
              <c:showVal val="1"/>
            </c:dLbl>
            <c:dLbl>
              <c:idx val="3"/>
              <c:layout>
                <c:manualLayout>
                  <c:x val="1.5978695073235686E-2"/>
                  <c:y val="-1.4146772767462425E-2"/>
                </c:manualLayout>
              </c:layout>
              <c:showVal val="1"/>
            </c:dLbl>
            <c:dLbl>
              <c:idx val="4"/>
              <c:layout>
                <c:manualLayout>
                  <c:x val="2.3080337328007107E-2"/>
                  <c:y val="-3.5366931918656055E-3"/>
                </c:manualLayout>
              </c:layout>
              <c:showVal val="1"/>
            </c:dLbl>
            <c:dLbl>
              <c:idx val="5"/>
              <c:layout>
                <c:manualLayout>
                  <c:x val="2.6631158455392816E-2"/>
                  <c:y val="-2.8293545534924851E-2"/>
                </c:manualLayout>
              </c:layout>
              <c:showVal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GRAFICA!$C$4:$H$4</c:f>
              <c:strCache>
                <c:ptCount val="6"/>
                <c:pt idx="0">
                  <c:v>MATERIA PRIMA E INSUMOS DIRECTOS</c:v>
                </c:pt>
                <c:pt idx="1">
                  <c:v>MANO DE OBRA DIRECTA</c:v>
                </c:pt>
                <c:pt idx="2">
                  <c:v>INSUMO INDIRECTO </c:v>
                </c:pt>
                <c:pt idx="3">
                  <c:v>MANO DE OBRA INDIRECTA 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0%</c:formatCode>
                <c:ptCount val="6"/>
                <c:pt idx="0" formatCode="0.00%">
                  <c:v>0.23242821602928901</c:v>
                </c:pt>
                <c:pt idx="1">
                  <c:v>0.60215507391998879</c:v>
                </c:pt>
                <c:pt idx="2">
                  <c:v>0</c:v>
                </c:pt>
                <c:pt idx="3">
                  <c:v>0.14038181638665259</c:v>
                </c:pt>
                <c:pt idx="4">
                  <c:v>2.5034893664069555E-2</c:v>
                </c:pt>
                <c:pt idx="5">
                  <c:v>0.99999999999999989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87-4D91-9DC9-AC46EA6CED8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hape val="box"/>
        <c:axId val="64960768"/>
        <c:axId val="64995328"/>
        <c:axId val="0"/>
      </c:bar3DChart>
      <c:catAx>
        <c:axId val="64960768"/>
        <c:scaling>
          <c:orientation val="minMax"/>
        </c:scaling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404040"/>
                </a:solidFill>
                <a:latin typeface="Calibri"/>
              </a:defRPr>
            </a:pPr>
            <a:endParaRPr lang="es-CO"/>
          </a:p>
        </c:txPr>
        <c:crossAx val="64995328"/>
        <c:crosses val="autoZero"/>
        <c:auto val="1"/>
        <c:lblAlgn val="ctr"/>
        <c:lblOffset val="100"/>
        <c:noMultiLvlLbl val="1"/>
      </c:catAx>
      <c:valAx>
        <c:axId val="64995328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_(&quot;$&quot;\ * #,##0_);_(&quot;$&quot;\ * \(#,##0\);_(&quot;$&quot;\ * &quot;-&quot;??_);_(@_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404040"/>
                </a:solidFill>
                <a:latin typeface="Calibri"/>
              </a:defRPr>
            </a:pPr>
            <a:endParaRPr lang="es-CO"/>
          </a:p>
        </c:txPr>
        <c:crossAx val="64960768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 lvl="0">
            <a:defRPr sz="900">
              <a:solidFill>
                <a:srgbClr val="404040"/>
              </a:solidFill>
              <a:latin typeface="Calibri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7</xdr:row>
      <xdr:rowOff>161925</xdr:rowOff>
    </xdr:from>
    <xdr:ext cx="7153275" cy="35909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2"/>
  <sheetViews>
    <sheetView tabSelected="1" topLeftCell="D65" workbookViewId="0">
      <selection activeCell="I76" sqref="I76"/>
    </sheetView>
  </sheetViews>
  <sheetFormatPr baseColWidth="10" defaultColWidth="14.42578125" defaultRowHeight="15" customHeight="1"/>
  <cols>
    <col min="1" max="1" width="32.140625" style="54" customWidth="1"/>
    <col min="2" max="2" width="19" style="54" customWidth="1"/>
    <col min="3" max="3" width="13.7109375" style="54" customWidth="1"/>
    <col min="4" max="4" width="13.85546875" style="54" customWidth="1"/>
    <col min="5" max="5" width="14.7109375" style="54" customWidth="1"/>
    <col min="6" max="6" width="18.28515625" style="54" customWidth="1"/>
    <col min="7" max="7" width="9.7109375" style="54" customWidth="1"/>
    <col min="8" max="8" width="5.85546875" style="54" customWidth="1"/>
    <col min="9" max="9" width="16.140625" style="54" customWidth="1"/>
    <col min="10" max="11" width="11.42578125" style="54" customWidth="1"/>
    <col min="12" max="16384" width="14.42578125" style="54"/>
  </cols>
  <sheetData>
    <row r="1" spans="1:12" ht="51.75" customHeight="1">
      <c r="A1" s="1" t="s">
        <v>0</v>
      </c>
      <c r="B1" s="2"/>
      <c r="C1" s="3"/>
      <c r="D1" s="49" t="s">
        <v>84</v>
      </c>
      <c r="E1" s="49" t="s">
        <v>58</v>
      </c>
      <c r="F1" s="49" t="s">
        <v>56</v>
      </c>
      <c r="G1" s="39"/>
      <c r="H1" s="39"/>
      <c r="I1" s="39"/>
      <c r="J1" s="39"/>
      <c r="K1" s="39"/>
    </row>
    <row r="2" spans="1:12" ht="22.5" customHeight="1">
      <c r="A2" s="1" t="s">
        <v>1</v>
      </c>
      <c r="B2" s="2" t="s">
        <v>55</v>
      </c>
      <c r="C2" s="3"/>
      <c r="D2" s="3" t="s">
        <v>83</v>
      </c>
      <c r="E2" s="3" t="s">
        <v>85</v>
      </c>
      <c r="F2" s="3" t="s">
        <v>83</v>
      </c>
      <c r="G2" s="39"/>
      <c r="H2" s="55"/>
      <c r="I2" s="56"/>
      <c r="J2" s="39"/>
      <c r="K2" s="39"/>
    </row>
    <row r="3" spans="1:12" ht="22.5" customHeight="1">
      <c r="A3" s="1" t="s">
        <v>2</v>
      </c>
      <c r="B3" s="4">
        <v>2019</v>
      </c>
      <c r="C3" s="3"/>
      <c r="D3" s="2"/>
      <c r="E3" s="2"/>
      <c r="F3" s="3"/>
      <c r="G3" s="39"/>
      <c r="H3" s="39"/>
      <c r="I3" s="39"/>
      <c r="J3" s="39"/>
      <c r="K3" s="39"/>
    </row>
    <row r="4" spans="1:12" ht="15.75" customHeight="1">
      <c r="A4" s="2" t="s">
        <v>3</v>
      </c>
      <c r="B4" s="2" t="s">
        <v>4</v>
      </c>
      <c r="C4" s="2"/>
      <c r="E4" s="3" t="s">
        <v>57</v>
      </c>
      <c r="F4" s="57"/>
      <c r="G4" s="2"/>
      <c r="H4" s="56"/>
      <c r="I4" s="39"/>
      <c r="J4" s="39"/>
      <c r="K4" s="39"/>
    </row>
    <row r="5" spans="1:12">
      <c r="A5" s="2" t="s">
        <v>5</v>
      </c>
      <c r="B5" s="2"/>
      <c r="C5" s="3"/>
      <c r="E5" s="51">
        <v>43614</v>
      </c>
      <c r="F5" s="58"/>
      <c r="G5" s="39"/>
      <c r="H5" s="39"/>
      <c r="I5" s="39"/>
      <c r="J5" s="39"/>
      <c r="K5" s="39"/>
    </row>
    <row r="6" spans="1:12" ht="18" customHeight="1">
      <c r="A6" s="2" t="s">
        <v>6</v>
      </c>
      <c r="B6" s="4"/>
      <c r="C6" s="2"/>
      <c r="E6" s="2">
        <v>1660</v>
      </c>
      <c r="F6" s="57"/>
      <c r="G6" s="39"/>
      <c r="H6" s="56"/>
      <c r="I6" s="39"/>
      <c r="J6" s="39"/>
      <c r="K6" s="39"/>
    </row>
    <row r="7" spans="1:12" ht="18" customHeight="1">
      <c r="A7" s="2" t="s">
        <v>7</v>
      </c>
      <c r="B7" s="2" t="s">
        <v>8</v>
      </c>
      <c r="C7" s="39"/>
      <c r="D7" s="39"/>
      <c r="E7" s="2"/>
      <c r="F7" s="57"/>
      <c r="G7" s="59"/>
      <c r="H7" s="59"/>
      <c r="I7" s="59"/>
      <c r="J7" s="59"/>
      <c r="K7" s="39"/>
    </row>
    <row r="8" spans="1:12" ht="18" customHeight="1">
      <c r="A8" s="2" t="s">
        <v>9</v>
      </c>
      <c r="B8" s="2" t="s">
        <v>10</v>
      </c>
      <c r="C8" s="39"/>
      <c r="D8" s="39"/>
      <c r="E8" s="2"/>
      <c r="F8" s="57"/>
      <c r="G8" s="59"/>
      <c r="H8" s="59"/>
      <c r="I8" s="59"/>
      <c r="J8" s="59"/>
      <c r="K8" s="39"/>
    </row>
    <row r="9" spans="1:12" ht="18" customHeight="1">
      <c r="A9" s="2" t="s">
        <v>11</v>
      </c>
      <c r="B9" s="2" t="s">
        <v>85</v>
      </c>
      <c r="C9" s="2"/>
      <c r="D9" s="39"/>
      <c r="E9" s="2"/>
      <c r="F9" s="57"/>
      <c r="G9" s="59"/>
      <c r="H9" s="59"/>
      <c r="I9" s="59"/>
      <c r="J9" s="59"/>
      <c r="K9" s="39"/>
    </row>
    <row r="10" spans="1:12" ht="18" customHeight="1">
      <c r="A10" s="2"/>
      <c r="B10" s="2"/>
      <c r="C10" s="2"/>
      <c r="D10" s="39"/>
      <c r="E10" s="2"/>
      <c r="F10" s="39"/>
      <c r="G10" s="59"/>
      <c r="H10" s="59"/>
      <c r="I10" s="59"/>
      <c r="J10" s="59"/>
      <c r="K10" s="39"/>
    </row>
    <row r="11" spans="1:12" ht="18" customHeight="1">
      <c r="A11" s="2"/>
      <c r="B11" s="2"/>
      <c r="C11" s="3"/>
      <c r="D11" s="2"/>
      <c r="E11" s="2"/>
      <c r="F11" s="39"/>
      <c r="G11" s="59"/>
      <c r="H11" s="59"/>
      <c r="I11" s="59"/>
      <c r="J11" s="59"/>
      <c r="K11" s="39"/>
    </row>
    <row r="12" spans="1:12" ht="42" customHeight="1">
      <c r="A12" s="5" t="s">
        <v>12</v>
      </c>
      <c r="B12" s="6" t="s">
        <v>13</v>
      </c>
      <c r="C12" s="6" t="s">
        <v>14</v>
      </c>
      <c r="D12" s="6" t="s">
        <v>15</v>
      </c>
      <c r="E12" s="48" t="s">
        <v>16</v>
      </c>
      <c r="F12" s="90" t="s">
        <v>87</v>
      </c>
      <c r="G12" s="59"/>
      <c r="H12" s="59"/>
      <c r="I12" s="59"/>
      <c r="J12" s="59"/>
      <c r="K12" s="39"/>
    </row>
    <row r="13" spans="1:12" ht="25.5" customHeight="1">
      <c r="A13" s="7" t="s">
        <v>52</v>
      </c>
      <c r="B13" s="35"/>
      <c r="C13" s="35"/>
      <c r="D13" s="35"/>
      <c r="E13" s="35"/>
      <c r="F13" s="35"/>
      <c r="G13" s="39"/>
      <c r="H13" s="39"/>
      <c r="I13" s="39"/>
      <c r="J13" s="39"/>
      <c r="K13" s="39"/>
    </row>
    <row r="14" spans="1:12" ht="22.5" customHeight="1">
      <c r="A14" s="50" t="s">
        <v>61</v>
      </c>
      <c r="B14" s="38" t="s">
        <v>73</v>
      </c>
      <c r="C14" s="38" t="s">
        <v>53</v>
      </c>
      <c r="D14" s="82">
        <f>1040/1000</f>
        <v>1.04</v>
      </c>
      <c r="E14" s="60">
        <v>32</v>
      </c>
      <c r="F14" s="61">
        <f>E14*D14</f>
        <v>33.28</v>
      </c>
      <c r="G14" s="39"/>
      <c r="H14" s="39"/>
      <c r="I14" s="39"/>
      <c r="J14" s="39"/>
      <c r="K14" s="39"/>
      <c r="L14" s="81"/>
    </row>
    <row r="15" spans="1:12" ht="22.5" customHeight="1">
      <c r="A15" s="50" t="s">
        <v>62</v>
      </c>
      <c r="B15" s="38" t="s">
        <v>86</v>
      </c>
      <c r="C15" s="38" t="s">
        <v>63</v>
      </c>
      <c r="D15" s="83">
        <v>2</v>
      </c>
      <c r="E15" s="60">
        <v>14100</v>
      </c>
      <c r="F15" s="62">
        <f>E15*D15</f>
        <v>28200</v>
      </c>
      <c r="G15" s="39"/>
      <c r="H15" s="39"/>
      <c r="I15" s="39"/>
      <c r="J15" s="39"/>
      <c r="K15" s="39"/>
    </row>
    <row r="16" spans="1:12" ht="27.75" customHeight="1">
      <c r="A16" s="36" t="s">
        <v>17</v>
      </c>
      <c r="B16" s="63"/>
      <c r="C16" s="64"/>
      <c r="D16" s="64"/>
      <c r="E16" s="63"/>
      <c r="F16" s="62"/>
      <c r="G16" s="39"/>
      <c r="H16" s="39"/>
      <c r="I16" s="39"/>
      <c r="J16" s="39"/>
      <c r="K16" s="39"/>
    </row>
    <row r="17" spans="1:12">
      <c r="A17" s="84" t="s">
        <v>89</v>
      </c>
      <c r="B17" s="65" t="s">
        <v>64</v>
      </c>
      <c r="C17" s="86" t="s">
        <v>88</v>
      </c>
      <c r="D17" s="66">
        <v>2</v>
      </c>
      <c r="E17" s="67">
        <v>48645</v>
      </c>
      <c r="F17" s="68">
        <f t="shared" ref="F17:F25" si="0">E17*D17</f>
        <v>97290</v>
      </c>
      <c r="G17" s="39"/>
      <c r="H17" s="39"/>
      <c r="I17" s="39"/>
      <c r="J17" s="39"/>
      <c r="K17" s="39"/>
    </row>
    <row r="18" spans="1:12">
      <c r="A18" s="84" t="s">
        <v>89</v>
      </c>
      <c r="B18" s="69" t="s">
        <v>65</v>
      </c>
      <c r="C18" s="86" t="s">
        <v>88</v>
      </c>
      <c r="D18" s="70">
        <v>2</v>
      </c>
      <c r="E18" s="71">
        <v>26085</v>
      </c>
      <c r="F18" s="62">
        <f t="shared" si="0"/>
        <v>52170</v>
      </c>
      <c r="G18" s="39"/>
      <c r="H18" s="39"/>
      <c r="I18" s="39"/>
      <c r="J18" s="39"/>
      <c r="K18" s="39"/>
    </row>
    <row r="19" spans="1:12">
      <c r="A19" s="85" t="s">
        <v>90</v>
      </c>
      <c r="B19" s="69" t="s">
        <v>66</v>
      </c>
      <c r="C19" s="86" t="s">
        <v>88</v>
      </c>
      <c r="D19" s="70">
        <v>0.12</v>
      </c>
      <c r="E19" s="71">
        <v>35000</v>
      </c>
      <c r="F19" s="62">
        <f t="shared" si="0"/>
        <v>4200</v>
      </c>
      <c r="G19" s="39"/>
      <c r="H19" s="39"/>
      <c r="I19" s="39"/>
      <c r="J19" s="39"/>
      <c r="K19" s="39"/>
    </row>
    <row r="20" spans="1:12">
      <c r="A20" s="85" t="s">
        <v>91</v>
      </c>
      <c r="B20" s="92" t="s">
        <v>67</v>
      </c>
      <c r="C20" s="86" t="s">
        <v>63</v>
      </c>
      <c r="D20" s="70">
        <v>50</v>
      </c>
      <c r="E20" s="91">
        <f>37500/25</f>
        <v>1500</v>
      </c>
      <c r="F20" s="62">
        <f t="shared" si="0"/>
        <v>75000</v>
      </c>
      <c r="G20" s="39"/>
      <c r="H20" s="39"/>
      <c r="I20" s="39"/>
      <c r="J20" s="39"/>
      <c r="K20" s="39"/>
      <c r="L20" s="54">
        <v>37500</v>
      </c>
    </row>
    <row r="21" spans="1:12">
      <c r="A21" s="85" t="s">
        <v>92</v>
      </c>
      <c r="B21" s="87" t="s">
        <v>68</v>
      </c>
      <c r="C21" s="86" t="s">
        <v>63</v>
      </c>
      <c r="D21" s="70">
        <v>100</v>
      </c>
      <c r="E21" s="71">
        <v>316</v>
      </c>
      <c r="F21" s="62">
        <f t="shared" si="0"/>
        <v>31600</v>
      </c>
      <c r="G21" s="39"/>
      <c r="H21" s="39"/>
      <c r="I21" s="39"/>
      <c r="J21" s="39"/>
      <c r="K21" s="39"/>
      <c r="L21" s="54">
        <f>37500/25</f>
        <v>1500</v>
      </c>
    </row>
    <row r="22" spans="1:12">
      <c r="A22" s="85" t="s">
        <v>91</v>
      </c>
      <c r="B22" s="87" t="s">
        <v>69</v>
      </c>
      <c r="C22" s="86" t="s">
        <v>63</v>
      </c>
      <c r="D22" s="70">
        <v>1</v>
      </c>
      <c r="E22" s="71">
        <v>23758</v>
      </c>
      <c r="F22" s="62">
        <f t="shared" si="0"/>
        <v>23758</v>
      </c>
      <c r="G22" s="39"/>
      <c r="H22" s="39"/>
      <c r="I22" s="39"/>
      <c r="J22" s="39"/>
      <c r="K22" s="39"/>
    </row>
    <row r="23" spans="1:12">
      <c r="A23" s="85" t="s">
        <v>91</v>
      </c>
      <c r="B23" s="87" t="s">
        <v>70</v>
      </c>
      <c r="C23" s="86" t="s">
        <v>63</v>
      </c>
      <c r="D23" s="70">
        <v>2</v>
      </c>
      <c r="E23" s="71">
        <v>24299</v>
      </c>
      <c r="F23" s="62">
        <f t="shared" si="0"/>
        <v>48598</v>
      </c>
      <c r="G23" s="39"/>
      <c r="H23" s="39"/>
      <c r="I23" s="39"/>
      <c r="J23" s="39"/>
      <c r="K23" s="39"/>
    </row>
    <row r="24" spans="1:12">
      <c r="A24" s="85" t="s">
        <v>91</v>
      </c>
      <c r="B24" s="87" t="s">
        <v>71</v>
      </c>
      <c r="C24" s="86" t="s">
        <v>63</v>
      </c>
      <c r="D24" s="70">
        <v>1</v>
      </c>
      <c r="E24" s="71">
        <v>24299</v>
      </c>
      <c r="F24" s="62">
        <f t="shared" si="0"/>
        <v>24299</v>
      </c>
      <c r="G24" s="39"/>
      <c r="H24" s="39"/>
      <c r="I24" s="39"/>
      <c r="J24" s="39"/>
      <c r="K24" s="39"/>
    </row>
    <row r="25" spans="1:12" ht="19.5" customHeight="1">
      <c r="A25" s="85" t="s">
        <v>91</v>
      </c>
      <c r="B25" s="88" t="s">
        <v>72</v>
      </c>
      <c r="C25" s="86" t="s">
        <v>63</v>
      </c>
      <c r="D25" s="66">
        <v>1</v>
      </c>
      <c r="E25" s="67">
        <v>11750</v>
      </c>
      <c r="F25" s="68">
        <f t="shared" si="0"/>
        <v>11750</v>
      </c>
      <c r="G25" s="39"/>
      <c r="H25" s="39"/>
      <c r="I25" s="39"/>
      <c r="J25" s="39"/>
      <c r="K25" s="39"/>
    </row>
    <row r="26" spans="1:12" ht="28.5" customHeight="1">
      <c r="A26" s="111" t="s">
        <v>18</v>
      </c>
      <c r="B26" s="112"/>
      <c r="C26" s="112"/>
      <c r="D26" s="112"/>
      <c r="E26" s="113"/>
      <c r="F26" s="37">
        <f>SUM(F14:F25)</f>
        <v>396898.28</v>
      </c>
      <c r="G26" s="39"/>
      <c r="H26" s="39"/>
      <c r="I26" s="39"/>
      <c r="J26" s="39"/>
      <c r="K26" s="39"/>
    </row>
    <row r="27" spans="1:12" ht="28.5" customHeight="1">
      <c r="A27" s="114"/>
      <c r="B27" s="115"/>
      <c r="C27" s="115"/>
      <c r="D27" s="115"/>
      <c r="E27" s="115"/>
      <c r="F27" s="116"/>
      <c r="G27" s="39"/>
      <c r="H27" s="39"/>
      <c r="I27" s="39"/>
      <c r="J27" s="39"/>
      <c r="K27" s="39"/>
    </row>
    <row r="28" spans="1:12" ht="36.75" customHeight="1">
      <c r="A28" s="119" t="s">
        <v>19</v>
      </c>
      <c r="B28" s="118"/>
      <c r="C28" s="9" t="s">
        <v>14</v>
      </c>
      <c r="D28" s="10" t="s">
        <v>15</v>
      </c>
      <c r="E28" s="11" t="s">
        <v>16</v>
      </c>
      <c r="F28" s="90" t="s">
        <v>87</v>
      </c>
      <c r="G28" s="39"/>
      <c r="H28" s="39"/>
      <c r="I28" s="39"/>
      <c r="J28" s="39"/>
      <c r="K28" s="39"/>
    </row>
    <row r="29" spans="1:12" ht="15.75" customHeight="1">
      <c r="A29" s="128" t="s">
        <v>93</v>
      </c>
      <c r="B29" s="118"/>
      <c r="C29" s="38" t="s">
        <v>20</v>
      </c>
      <c r="D29" s="38">
        <v>13.5</v>
      </c>
      <c r="E29" s="60">
        <f t="shared" ref="E29:E39" si="1">38000/8</f>
        <v>4750</v>
      </c>
      <c r="F29" s="89">
        <f t="shared" ref="F29:F43" si="2">E29*D29</f>
        <v>64125</v>
      </c>
      <c r="G29" s="41"/>
      <c r="H29" s="104"/>
      <c r="I29" s="104"/>
      <c r="J29" s="39"/>
      <c r="K29" s="39"/>
    </row>
    <row r="30" spans="1:12" ht="15.75" customHeight="1">
      <c r="A30" s="128" t="s">
        <v>94</v>
      </c>
      <c r="B30" s="118"/>
      <c r="C30" s="38" t="s">
        <v>20</v>
      </c>
      <c r="D30" s="38">
        <v>1.75</v>
      </c>
      <c r="E30" s="60">
        <f t="shared" si="1"/>
        <v>4750</v>
      </c>
      <c r="F30" s="62">
        <f t="shared" si="2"/>
        <v>8312.5</v>
      </c>
      <c r="G30" s="41"/>
      <c r="H30" s="104"/>
      <c r="I30" s="104"/>
      <c r="J30" s="39"/>
      <c r="K30" s="39"/>
    </row>
    <row r="31" spans="1:12" ht="15.75" customHeight="1">
      <c r="A31" s="128" t="s">
        <v>75</v>
      </c>
      <c r="B31" s="118"/>
      <c r="C31" s="38" t="s">
        <v>20</v>
      </c>
      <c r="D31" s="38">
        <v>3.5</v>
      </c>
      <c r="E31" s="60">
        <f t="shared" si="1"/>
        <v>4750</v>
      </c>
      <c r="F31" s="62">
        <f t="shared" si="2"/>
        <v>16625</v>
      </c>
      <c r="G31" s="41"/>
      <c r="H31" s="104"/>
      <c r="I31" s="104"/>
      <c r="J31" s="39"/>
      <c r="K31" s="39"/>
    </row>
    <row r="32" spans="1:12" ht="15.75" customHeight="1">
      <c r="A32" s="128" t="s">
        <v>74</v>
      </c>
      <c r="B32" s="118"/>
      <c r="C32" s="38" t="s">
        <v>20</v>
      </c>
      <c r="D32" s="38">
        <v>3.5</v>
      </c>
      <c r="E32" s="60">
        <f t="shared" si="1"/>
        <v>4750</v>
      </c>
      <c r="F32" s="62">
        <f t="shared" si="2"/>
        <v>16625</v>
      </c>
      <c r="G32" s="41"/>
      <c r="H32" s="104"/>
      <c r="I32" s="104"/>
      <c r="J32" s="39"/>
      <c r="K32" s="39"/>
    </row>
    <row r="33" spans="1:11" ht="15.75" customHeight="1">
      <c r="A33" s="129" t="s">
        <v>77</v>
      </c>
      <c r="B33" s="149"/>
      <c r="C33" s="38" t="s">
        <v>95</v>
      </c>
      <c r="D33" s="38">
        <v>1</v>
      </c>
      <c r="E33" s="96">
        <v>35000</v>
      </c>
      <c r="F33" s="62">
        <f t="shared" si="2"/>
        <v>35000</v>
      </c>
      <c r="G33" s="41"/>
      <c r="H33" s="104"/>
      <c r="I33" s="104"/>
      <c r="J33" s="39"/>
      <c r="K33" s="39"/>
    </row>
    <row r="34" spans="1:11" ht="15.75" customHeight="1">
      <c r="A34" s="93" t="s">
        <v>76</v>
      </c>
      <c r="B34" s="94"/>
      <c r="C34" s="95" t="s">
        <v>20</v>
      </c>
      <c r="D34" s="95">
        <v>2.5</v>
      </c>
      <c r="E34" s="96">
        <f t="shared" si="1"/>
        <v>4750</v>
      </c>
      <c r="F34" s="97">
        <f t="shared" si="2"/>
        <v>11875</v>
      </c>
      <c r="G34" s="41"/>
      <c r="H34" s="104"/>
      <c r="I34" s="104"/>
      <c r="J34" s="39"/>
      <c r="K34" s="39"/>
    </row>
    <row r="35" spans="1:11" ht="15.75" customHeight="1">
      <c r="A35" s="129" t="s">
        <v>96</v>
      </c>
      <c r="B35" s="130"/>
      <c r="C35" s="38" t="s">
        <v>95</v>
      </c>
      <c r="D35" s="38">
        <v>1</v>
      </c>
      <c r="E35" s="96">
        <v>70000</v>
      </c>
      <c r="F35" s="97">
        <f t="shared" si="2"/>
        <v>70000</v>
      </c>
      <c r="G35" s="102"/>
      <c r="H35" s="104"/>
      <c r="I35" s="104"/>
      <c r="J35" s="39"/>
      <c r="K35" s="39"/>
    </row>
    <row r="36" spans="1:11" ht="15.75" customHeight="1">
      <c r="A36" s="129" t="s">
        <v>97</v>
      </c>
      <c r="B36" s="130"/>
      <c r="C36" s="38" t="s">
        <v>95</v>
      </c>
      <c r="D36" s="38">
        <v>1</v>
      </c>
      <c r="E36" s="96">
        <v>35000</v>
      </c>
      <c r="F36" s="97">
        <f t="shared" si="2"/>
        <v>35000</v>
      </c>
      <c r="G36" s="102"/>
      <c r="H36" s="104"/>
      <c r="I36" s="104"/>
      <c r="J36" s="39"/>
      <c r="K36" s="39"/>
    </row>
    <row r="37" spans="1:11" ht="15.75" customHeight="1">
      <c r="A37" s="52" t="s">
        <v>78</v>
      </c>
      <c r="B37" s="53"/>
      <c r="C37" s="38" t="s">
        <v>20</v>
      </c>
      <c r="D37" s="38">
        <v>9.5</v>
      </c>
      <c r="E37" s="60">
        <f t="shared" si="1"/>
        <v>4750</v>
      </c>
      <c r="F37" s="62">
        <f t="shared" si="2"/>
        <v>45125</v>
      </c>
      <c r="G37" s="41"/>
      <c r="H37" s="104"/>
      <c r="I37" s="104"/>
      <c r="J37" s="39"/>
      <c r="K37" s="39"/>
    </row>
    <row r="38" spans="1:11" ht="15.75" customHeight="1">
      <c r="A38" s="52" t="s">
        <v>79</v>
      </c>
      <c r="B38" s="53"/>
      <c r="C38" s="38" t="s">
        <v>20</v>
      </c>
      <c r="D38" s="38">
        <v>3</v>
      </c>
      <c r="E38" s="60">
        <f t="shared" si="1"/>
        <v>4750</v>
      </c>
      <c r="F38" s="62">
        <f t="shared" si="2"/>
        <v>14250</v>
      </c>
      <c r="G38" s="41"/>
      <c r="H38" s="104"/>
      <c r="I38" s="104"/>
      <c r="J38" s="39"/>
      <c r="K38" s="39"/>
    </row>
    <row r="39" spans="1:11" ht="15.75" customHeight="1">
      <c r="A39" s="52" t="s">
        <v>80</v>
      </c>
      <c r="B39" s="53"/>
      <c r="C39" s="38" t="s">
        <v>20</v>
      </c>
      <c r="D39" s="38">
        <v>8.5</v>
      </c>
      <c r="E39" s="60">
        <f t="shared" si="1"/>
        <v>4750</v>
      </c>
      <c r="F39" s="62">
        <f t="shared" si="2"/>
        <v>40375</v>
      </c>
      <c r="G39" s="41"/>
      <c r="H39" s="104"/>
      <c r="I39" s="104"/>
      <c r="J39" s="39"/>
      <c r="K39" s="39"/>
    </row>
    <row r="40" spans="1:11" ht="15.75" customHeight="1">
      <c r="A40" s="129" t="s">
        <v>98</v>
      </c>
      <c r="B40" s="130"/>
      <c r="C40" s="38" t="s">
        <v>20</v>
      </c>
      <c r="D40" s="38">
        <v>2.5</v>
      </c>
      <c r="E40" s="96">
        <v>120000</v>
      </c>
      <c r="F40" s="97">
        <f t="shared" si="2"/>
        <v>300000</v>
      </c>
      <c r="G40" s="102"/>
      <c r="H40" s="104"/>
      <c r="I40" s="104"/>
      <c r="J40" s="39"/>
      <c r="K40" s="39"/>
    </row>
    <row r="41" spans="1:11" ht="15.75" customHeight="1">
      <c r="A41" s="129" t="s">
        <v>81</v>
      </c>
      <c r="B41" s="130"/>
      <c r="C41" s="38" t="s">
        <v>95</v>
      </c>
      <c r="D41" s="38">
        <v>3</v>
      </c>
      <c r="E41" s="98">
        <v>90000</v>
      </c>
      <c r="F41" s="97">
        <f t="shared" si="2"/>
        <v>270000</v>
      </c>
      <c r="G41" s="102"/>
      <c r="H41" s="104"/>
      <c r="I41" s="104"/>
      <c r="J41" s="39"/>
      <c r="K41" s="39"/>
    </row>
    <row r="42" spans="1:11" ht="15.75" customHeight="1">
      <c r="A42" s="128" t="s">
        <v>82</v>
      </c>
      <c r="B42" s="148"/>
      <c r="C42" s="38" t="s">
        <v>20</v>
      </c>
      <c r="D42" s="38">
        <v>0.5</v>
      </c>
      <c r="E42" s="73">
        <f>38000/8</f>
        <v>4750</v>
      </c>
      <c r="F42" s="62">
        <f t="shared" si="2"/>
        <v>2375</v>
      </c>
      <c r="G42" s="41"/>
      <c r="H42" s="104"/>
      <c r="I42" s="104"/>
      <c r="J42" s="39"/>
      <c r="K42" s="39"/>
    </row>
    <row r="43" spans="1:11" ht="15.75" customHeight="1">
      <c r="A43" s="128" t="s">
        <v>99</v>
      </c>
      <c r="B43" s="118"/>
      <c r="C43" s="38" t="s">
        <v>20</v>
      </c>
      <c r="D43" s="38">
        <v>20.75</v>
      </c>
      <c r="E43" s="73">
        <f>38000/8</f>
        <v>4750</v>
      </c>
      <c r="F43" s="62">
        <f t="shared" si="2"/>
        <v>98562.5</v>
      </c>
      <c r="G43" s="41"/>
      <c r="H43" s="104"/>
      <c r="I43" s="104"/>
      <c r="J43" s="39"/>
      <c r="K43" s="39"/>
    </row>
    <row r="44" spans="1:11" ht="30" customHeight="1">
      <c r="A44" s="119" t="s">
        <v>21</v>
      </c>
      <c r="B44" s="120"/>
      <c r="C44" s="120"/>
      <c r="D44" s="120"/>
      <c r="E44" s="121"/>
      <c r="F44" s="8">
        <f>SUM(F29:F43)</f>
        <v>1028250</v>
      </c>
      <c r="G44" s="41"/>
      <c r="H44" s="104"/>
      <c r="I44" s="104"/>
      <c r="J44" s="39"/>
      <c r="K44" s="39"/>
    </row>
    <row r="45" spans="1:11" ht="15.75" customHeight="1">
      <c r="A45" s="127"/>
      <c r="B45" s="127"/>
      <c r="C45" s="127"/>
      <c r="D45" s="127"/>
      <c r="E45" s="127"/>
      <c r="F45" s="127"/>
      <c r="G45" s="102"/>
      <c r="H45" s="102"/>
      <c r="I45" s="102"/>
      <c r="J45" s="39"/>
      <c r="K45" s="39"/>
    </row>
    <row r="46" spans="1:11" ht="38.25" customHeight="1">
      <c r="A46" s="124" t="s">
        <v>22</v>
      </c>
      <c r="B46" s="125"/>
      <c r="C46" s="125"/>
      <c r="D46" s="125"/>
      <c r="E46" s="126"/>
      <c r="F46" s="13">
        <f>F26+F44</f>
        <v>1425148.28</v>
      </c>
      <c r="G46" s="41"/>
      <c r="H46" s="39"/>
      <c r="I46" s="39"/>
      <c r="J46" s="39"/>
      <c r="K46" s="39"/>
    </row>
    <row r="47" spans="1:11" ht="15.75" customHeight="1">
      <c r="A47" s="114"/>
      <c r="B47" s="127"/>
      <c r="C47" s="127"/>
      <c r="D47" s="127"/>
      <c r="E47" s="127"/>
      <c r="F47" s="109"/>
      <c r="G47" s="39"/>
      <c r="H47" s="39"/>
      <c r="I47" s="39"/>
      <c r="J47" s="39"/>
      <c r="K47" s="39"/>
    </row>
    <row r="48" spans="1:11" ht="33" customHeight="1">
      <c r="A48" s="14" t="s">
        <v>23</v>
      </c>
      <c r="B48" s="6" t="s">
        <v>13</v>
      </c>
      <c r="C48" s="6" t="s">
        <v>14</v>
      </c>
      <c r="D48" s="6" t="s">
        <v>15</v>
      </c>
      <c r="E48" s="48" t="s">
        <v>16</v>
      </c>
      <c r="F48" s="90" t="s">
        <v>87</v>
      </c>
      <c r="G48" s="39"/>
      <c r="H48" s="39"/>
      <c r="I48" s="40"/>
      <c r="J48" s="39"/>
      <c r="K48" s="72"/>
    </row>
    <row r="49" spans="1:11" ht="15.75" customHeight="1">
      <c r="A49" s="14" t="s">
        <v>24</v>
      </c>
      <c r="B49" s="15"/>
      <c r="C49" s="16"/>
      <c r="D49" s="17"/>
      <c r="E49" s="15"/>
      <c r="F49" s="101"/>
      <c r="G49" s="39"/>
      <c r="H49" s="39"/>
      <c r="I49" s="39"/>
      <c r="J49" s="39"/>
      <c r="K49" s="40"/>
    </row>
    <row r="50" spans="1:11" ht="15.75" customHeight="1">
      <c r="A50" s="50"/>
      <c r="B50" s="15"/>
      <c r="C50" s="16"/>
      <c r="D50" s="17"/>
      <c r="E50" s="15"/>
      <c r="F50" s="74"/>
      <c r="G50" s="39"/>
      <c r="H50" s="39"/>
      <c r="I50" s="39"/>
      <c r="J50" s="39"/>
      <c r="K50" s="39"/>
    </row>
    <row r="51" spans="1:11" ht="24.75" customHeight="1">
      <c r="A51" s="120" t="s">
        <v>25</v>
      </c>
      <c r="B51" s="120"/>
      <c r="C51" s="120"/>
      <c r="D51" s="120"/>
      <c r="E51" s="121"/>
      <c r="F51" s="99">
        <f>SUM(F49:F50)</f>
        <v>0</v>
      </c>
      <c r="G51" s="39"/>
      <c r="H51" s="39"/>
      <c r="I51" s="39"/>
      <c r="J51" s="39"/>
      <c r="K51" s="39"/>
    </row>
    <row r="52" spans="1:11" ht="33.75" customHeight="1">
      <c r="A52" s="117" t="s">
        <v>26</v>
      </c>
      <c r="B52" s="118"/>
      <c r="C52" s="6" t="s">
        <v>14</v>
      </c>
      <c r="D52" s="6" t="s">
        <v>15</v>
      </c>
      <c r="E52" s="48" t="s">
        <v>16</v>
      </c>
      <c r="F52" s="90" t="s">
        <v>87</v>
      </c>
      <c r="G52" s="39"/>
      <c r="H52" s="39"/>
      <c r="I52" s="39"/>
      <c r="J52" s="39"/>
      <c r="K52" s="39"/>
    </row>
    <row r="53" spans="1:11" ht="16.5" customHeight="1">
      <c r="A53" s="122" t="s">
        <v>27</v>
      </c>
      <c r="B53" s="118"/>
      <c r="C53" s="75" t="s">
        <v>28</v>
      </c>
      <c r="D53" s="38">
        <v>1</v>
      </c>
      <c r="E53" s="76">
        <v>200000</v>
      </c>
      <c r="F53" s="100">
        <f>($D$53*$E$53)</f>
        <v>200000</v>
      </c>
      <c r="G53" s="102"/>
      <c r="H53" s="102"/>
      <c r="I53" s="39"/>
      <c r="J53" s="39"/>
      <c r="K53" s="39"/>
    </row>
    <row r="54" spans="1:11" ht="15.75" customHeight="1">
      <c r="A54" s="123" t="s">
        <v>29</v>
      </c>
      <c r="B54" s="118"/>
      <c r="C54" s="75" t="s">
        <v>28</v>
      </c>
      <c r="D54" s="38">
        <v>1</v>
      </c>
      <c r="E54" s="77">
        <f>(1985916*10000)/500000</f>
        <v>39718.32</v>
      </c>
      <c r="F54" s="62">
        <f>($D$54*$E$54)</f>
        <v>39718.32</v>
      </c>
      <c r="G54" s="102"/>
      <c r="H54" s="102"/>
      <c r="I54" s="39"/>
      <c r="J54" s="39"/>
      <c r="K54" s="39"/>
    </row>
    <row r="55" spans="1:11" ht="30" customHeight="1">
      <c r="A55" s="119" t="s">
        <v>30</v>
      </c>
      <c r="B55" s="120"/>
      <c r="C55" s="120"/>
      <c r="D55" s="120"/>
      <c r="E55" s="121"/>
      <c r="F55" s="43">
        <f>SUM(F53:F54)</f>
        <v>239718.32</v>
      </c>
      <c r="G55" s="41"/>
      <c r="H55" s="102"/>
      <c r="I55" s="39"/>
      <c r="J55" s="39"/>
      <c r="K55" s="39"/>
    </row>
    <row r="56" spans="1:11" ht="15.75" customHeight="1">
      <c r="A56" s="108"/>
      <c r="B56" s="109"/>
      <c r="C56" s="109"/>
      <c r="D56" s="109"/>
      <c r="E56" s="109"/>
      <c r="F56" s="110"/>
      <c r="G56" s="102"/>
      <c r="H56" s="102"/>
      <c r="I56" s="39"/>
      <c r="J56" s="39"/>
      <c r="K56" s="39"/>
    </row>
    <row r="57" spans="1:11" ht="32.25" customHeight="1">
      <c r="A57" s="117" t="s">
        <v>31</v>
      </c>
      <c r="B57" s="118"/>
      <c r="C57" s="6" t="s">
        <v>14</v>
      </c>
      <c r="D57" s="6" t="s">
        <v>15</v>
      </c>
      <c r="E57" s="48" t="s">
        <v>16</v>
      </c>
      <c r="F57" s="90" t="s">
        <v>87</v>
      </c>
      <c r="G57" s="40"/>
      <c r="H57" s="40"/>
      <c r="I57" s="40"/>
      <c r="J57" s="39"/>
      <c r="K57" s="39"/>
    </row>
    <row r="58" spans="1:11" ht="15.75" customHeight="1">
      <c r="A58" s="123" t="s">
        <v>32</v>
      </c>
      <c r="B58" s="118"/>
      <c r="C58" s="38" t="s">
        <v>20</v>
      </c>
      <c r="D58" s="78">
        <v>1</v>
      </c>
      <c r="E58" s="73">
        <f>38000/8</f>
        <v>4750</v>
      </c>
      <c r="F58" s="103">
        <f>(D58*E58)</f>
        <v>4750</v>
      </c>
      <c r="G58" s="40"/>
      <c r="H58" s="40"/>
      <c r="I58" s="40"/>
      <c r="J58" s="39"/>
      <c r="K58" s="39"/>
    </row>
    <row r="59" spans="1:11" ht="15.75" customHeight="1">
      <c r="A59" s="123" t="s">
        <v>54</v>
      </c>
      <c r="B59" s="118"/>
      <c r="C59" s="38" t="s">
        <v>20</v>
      </c>
      <c r="D59" s="78">
        <v>3</v>
      </c>
      <c r="E59" s="73">
        <f>38000/8</f>
        <v>4750</v>
      </c>
      <c r="F59" s="79">
        <f>(D59*E59)</f>
        <v>14250</v>
      </c>
      <c r="G59" s="40"/>
      <c r="H59" s="40"/>
      <c r="I59" s="40"/>
      <c r="J59" s="39"/>
      <c r="K59" s="39"/>
    </row>
    <row r="60" spans="1:11" ht="15.75" customHeight="1">
      <c r="A60" s="123" t="s">
        <v>59</v>
      </c>
      <c r="B60" s="147"/>
      <c r="C60" s="38" t="s">
        <v>20</v>
      </c>
      <c r="D60" s="78">
        <v>5</v>
      </c>
      <c r="E60" s="73">
        <f>38000/8</f>
        <v>4750</v>
      </c>
      <c r="F60" s="79">
        <f>(D60*E60)</f>
        <v>23750</v>
      </c>
      <c r="G60" s="40"/>
      <c r="H60" s="40"/>
      <c r="I60" s="40"/>
      <c r="J60" s="39"/>
      <c r="K60" s="39"/>
    </row>
    <row r="61" spans="1:11" ht="24" customHeight="1">
      <c r="A61" s="119" t="s">
        <v>33</v>
      </c>
      <c r="B61" s="120"/>
      <c r="C61" s="120"/>
      <c r="D61" s="120"/>
      <c r="E61" s="121"/>
      <c r="F61" s="18">
        <f>SUM(F58:F60)</f>
        <v>42750</v>
      </c>
      <c r="G61" s="105"/>
      <c r="H61" s="39"/>
      <c r="I61" s="39"/>
      <c r="J61" s="39"/>
      <c r="K61" s="39"/>
    </row>
    <row r="62" spans="1:11" ht="15.75" customHeight="1">
      <c r="A62" s="114"/>
      <c r="B62" s="127"/>
      <c r="C62" s="127"/>
      <c r="D62" s="127"/>
      <c r="E62" s="127"/>
      <c r="F62" s="127"/>
      <c r="G62" s="39"/>
      <c r="H62" s="39"/>
      <c r="I62" s="39"/>
      <c r="J62" s="39"/>
      <c r="K62" s="39"/>
    </row>
    <row r="63" spans="1:11" ht="30.75" customHeight="1">
      <c r="A63" s="124" t="s">
        <v>34</v>
      </c>
      <c r="B63" s="125"/>
      <c r="C63" s="125"/>
      <c r="D63" s="125"/>
      <c r="E63" s="126"/>
      <c r="F63" s="13">
        <f>F51+F55+F61</f>
        <v>282468.32</v>
      </c>
      <c r="G63" s="105"/>
      <c r="H63" s="39"/>
      <c r="I63" s="39"/>
      <c r="J63" s="39"/>
      <c r="K63" s="39"/>
    </row>
    <row r="64" spans="1:11" ht="15.75" customHeight="1">
      <c r="A64" s="134"/>
      <c r="B64" s="135"/>
      <c r="C64" s="135"/>
      <c r="D64" s="135"/>
      <c r="E64" s="135"/>
      <c r="F64" s="135"/>
      <c r="G64" s="39"/>
      <c r="H64" s="39"/>
      <c r="I64" s="39"/>
      <c r="J64" s="39"/>
      <c r="K64" s="39"/>
    </row>
    <row r="65" spans="1:11" ht="36.75" customHeight="1">
      <c r="A65" s="124" t="s">
        <v>35</v>
      </c>
      <c r="B65" s="125"/>
      <c r="C65" s="125"/>
      <c r="D65" s="125"/>
      <c r="E65" s="126"/>
      <c r="F65" s="13">
        <f>F46+F63</f>
        <v>1707616.6</v>
      </c>
      <c r="G65" s="105"/>
      <c r="H65" s="39"/>
      <c r="I65" s="39"/>
      <c r="J65" s="39"/>
      <c r="K65" s="39"/>
    </row>
    <row r="66" spans="1:11" ht="15.75" customHeight="1">
      <c r="A66" s="39"/>
      <c r="B66" s="39"/>
      <c r="C66" s="57"/>
      <c r="D66" s="57"/>
      <c r="E66" s="72"/>
      <c r="F66" s="39"/>
      <c r="G66" s="39"/>
      <c r="H66" s="39"/>
      <c r="I66" s="39"/>
      <c r="J66" s="39"/>
      <c r="K66" s="39"/>
    </row>
    <row r="67" spans="1:11" ht="15.75" customHeight="1">
      <c r="A67" s="144" t="s">
        <v>36</v>
      </c>
      <c r="B67" s="145"/>
      <c r="C67" s="145"/>
      <c r="D67" s="145"/>
      <c r="E67" s="146"/>
      <c r="F67" s="19">
        <v>0</v>
      </c>
      <c r="G67" s="39"/>
      <c r="H67" s="39"/>
      <c r="I67" s="39"/>
      <c r="J67" s="39"/>
      <c r="K67" s="39"/>
    </row>
    <row r="68" spans="1:11" ht="15.75">
      <c r="A68" s="144" t="s">
        <v>37</v>
      </c>
      <c r="B68" s="145"/>
      <c r="C68" s="145"/>
      <c r="D68" s="145"/>
      <c r="E68" s="146"/>
      <c r="F68" s="80" t="str">
        <f>IF(F67=0,"--",F65/F67)</f>
        <v>--</v>
      </c>
      <c r="G68" s="41"/>
      <c r="H68" s="39"/>
      <c r="I68" s="39"/>
      <c r="J68" s="39"/>
      <c r="K68" s="39"/>
    </row>
    <row r="69" spans="1:11">
      <c r="A69" s="39"/>
      <c r="B69" s="39"/>
      <c r="C69" s="57"/>
      <c r="D69" s="39"/>
      <c r="E69" s="2"/>
      <c r="F69" s="39"/>
      <c r="G69" s="39"/>
      <c r="H69" s="39"/>
      <c r="I69" s="39"/>
      <c r="J69" s="39"/>
      <c r="K69" s="39"/>
    </row>
    <row r="70" spans="1:11" ht="15.75" customHeight="1">
      <c r="A70" s="20"/>
      <c r="B70" s="21"/>
      <c r="C70" s="3"/>
      <c r="D70" s="22"/>
      <c r="E70" s="22"/>
      <c r="F70" s="39"/>
      <c r="G70" s="39"/>
      <c r="H70" s="39"/>
      <c r="I70" s="39"/>
      <c r="J70" s="39"/>
      <c r="K70" s="39"/>
    </row>
    <row r="71" spans="1:11" ht="15.75" customHeight="1">
      <c r="A71" s="20"/>
      <c r="B71" s="21"/>
      <c r="C71" s="3"/>
      <c r="D71" s="22"/>
      <c r="E71" s="22"/>
      <c r="G71" s="39"/>
      <c r="H71" s="39"/>
      <c r="I71" s="39"/>
      <c r="J71" s="39"/>
      <c r="K71" s="39"/>
    </row>
    <row r="72" spans="1:11" ht="15.75" customHeight="1">
      <c r="A72" s="19" t="s">
        <v>38</v>
      </c>
      <c r="B72" s="141" t="s">
        <v>39</v>
      </c>
      <c r="C72" s="142"/>
      <c r="D72" s="143"/>
      <c r="E72" s="23"/>
      <c r="F72" s="39" t="s">
        <v>102</v>
      </c>
      <c r="G72" s="39"/>
      <c r="H72" s="39"/>
      <c r="I72" s="39"/>
      <c r="J72" s="39"/>
      <c r="K72" s="39"/>
    </row>
    <row r="73" spans="1:11" ht="15.75" customHeight="1">
      <c r="A73" s="19" t="s">
        <v>40</v>
      </c>
      <c r="B73" s="138">
        <v>43643</v>
      </c>
      <c r="C73" s="139"/>
      <c r="D73" s="140"/>
      <c r="E73" s="23"/>
      <c r="F73" s="23"/>
      <c r="G73" s="39"/>
      <c r="H73" s="39"/>
      <c r="I73" s="39"/>
      <c r="J73" s="39"/>
      <c r="K73" s="39"/>
    </row>
    <row r="74" spans="1:11" ht="15.75" customHeight="1">
      <c r="A74" s="23"/>
      <c r="B74" s="24"/>
      <c r="C74" s="24"/>
      <c r="D74" s="24"/>
      <c r="E74" s="23"/>
      <c r="F74" s="23"/>
      <c r="G74" s="39"/>
      <c r="H74" s="39"/>
      <c r="I74" s="39"/>
      <c r="J74" s="39"/>
      <c r="K74" s="39"/>
    </row>
    <row r="75" spans="1:11" ht="15.75" customHeight="1">
      <c r="A75" s="136" t="s">
        <v>41</v>
      </c>
      <c r="B75" s="136"/>
      <c r="C75" s="136"/>
      <c r="D75" s="136"/>
      <c r="E75" s="136"/>
      <c r="F75" s="137"/>
      <c r="G75" s="39"/>
      <c r="H75" s="39"/>
      <c r="I75" s="39"/>
      <c r="J75" s="39"/>
      <c r="K75" s="39"/>
    </row>
    <row r="76" spans="1:11" ht="51.75" customHeight="1">
      <c r="A76" s="107" t="s">
        <v>100</v>
      </c>
      <c r="B76" s="25" t="s">
        <v>42</v>
      </c>
      <c r="C76" s="133"/>
      <c r="D76" s="118"/>
      <c r="E76" s="45" t="s">
        <v>43</v>
      </c>
      <c r="F76" s="46"/>
      <c r="G76" s="39"/>
      <c r="H76" s="39"/>
      <c r="I76" s="39"/>
      <c r="J76" s="39"/>
      <c r="K76" s="39"/>
    </row>
    <row r="77" spans="1:11" ht="26.25" customHeight="1">
      <c r="A77" s="106" t="s">
        <v>101</v>
      </c>
      <c r="B77" s="25" t="s">
        <v>40</v>
      </c>
      <c r="C77" s="131"/>
      <c r="D77" s="132"/>
      <c r="E77" s="45" t="s">
        <v>40</v>
      </c>
      <c r="F77" s="47"/>
      <c r="G77" s="39"/>
      <c r="H77" s="39"/>
      <c r="I77" s="39"/>
      <c r="J77" s="39"/>
      <c r="K77" s="39"/>
    </row>
    <row r="78" spans="1:11" ht="15.75" customHeight="1">
      <c r="A78" s="39"/>
      <c r="B78" s="39"/>
      <c r="C78" s="57"/>
      <c r="D78" s="39"/>
      <c r="E78" s="39"/>
      <c r="F78" s="39"/>
      <c r="G78" s="39"/>
      <c r="H78" s="39"/>
      <c r="I78" s="39"/>
      <c r="J78" s="39"/>
      <c r="K78" s="39"/>
    </row>
    <row r="79" spans="1:11" ht="15.75" customHeight="1">
      <c r="A79" s="39"/>
      <c r="B79" s="39"/>
      <c r="C79" s="57"/>
      <c r="D79" s="39"/>
      <c r="E79" s="39"/>
      <c r="F79" s="39"/>
      <c r="G79" s="39"/>
      <c r="H79" s="39"/>
      <c r="I79" s="39"/>
      <c r="J79" s="39"/>
      <c r="K79" s="39"/>
    </row>
    <row r="80" spans="1:11" ht="15.75" customHeight="1">
      <c r="A80" s="39"/>
      <c r="B80" s="39"/>
      <c r="C80" s="57"/>
      <c r="D80" s="39"/>
      <c r="E80" s="39"/>
      <c r="F80" s="39"/>
      <c r="G80" s="39"/>
      <c r="H80" s="39"/>
      <c r="I80" s="39"/>
      <c r="J80" s="39"/>
      <c r="K80" s="39"/>
    </row>
    <row r="81" spans="1:11" ht="15.75" customHeight="1">
      <c r="A81" s="39"/>
      <c r="B81" s="39"/>
      <c r="C81" s="57"/>
      <c r="D81" s="39"/>
      <c r="E81" s="39"/>
      <c r="F81" s="39"/>
      <c r="G81" s="39"/>
      <c r="H81" s="39"/>
      <c r="I81" s="39"/>
      <c r="J81" s="39"/>
      <c r="K81" s="39"/>
    </row>
    <row r="82" spans="1:11" ht="15.75" customHeight="1">
      <c r="A82" s="39"/>
      <c r="B82" s="39"/>
      <c r="C82" s="57"/>
      <c r="D82" s="39"/>
      <c r="E82" s="39"/>
      <c r="F82" s="39"/>
      <c r="G82" s="39"/>
      <c r="H82" s="39"/>
      <c r="I82" s="39"/>
      <c r="J82" s="39"/>
      <c r="K82" s="39"/>
    </row>
    <row r="83" spans="1:11" ht="15.75" customHeight="1">
      <c r="A83" s="39"/>
      <c r="B83" s="39"/>
      <c r="C83" s="57"/>
      <c r="D83" s="39"/>
      <c r="E83" s="39"/>
      <c r="F83" s="39"/>
      <c r="G83" s="39"/>
      <c r="H83" s="39"/>
      <c r="I83" s="39"/>
      <c r="J83" s="39"/>
      <c r="K83" s="39"/>
    </row>
    <row r="84" spans="1:11" ht="15.75" customHeight="1">
      <c r="A84" s="39"/>
      <c r="B84" s="39"/>
      <c r="C84" s="57"/>
      <c r="D84" s="39"/>
      <c r="E84" s="39"/>
      <c r="F84" s="39"/>
      <c r="G84" s="39"/>
      <c r="H84" s="39"/>
      <c r="I84" s="39"/>
      <c r="J84" s="39"/>
      <c r="K84" s="39"/>
    </row>
    <row r="85" spans="1:11" ht="15.75" customHeight="1">
      <c r="A85" s="39"/>
      <c r="B85" s="39"/>
      <c r="C85" s="57"/>
      <c r="D85" s="39"/>
      <c r="E85" s="39"/>
      <c r="F85" s="39"/>
      <c r="G85" s="39"/>
      <c r="H85" s="39"/>
      <c r="I85" s="39"/>
      <c r="J85" s="39"/>
      <c r="K85" s="39"/>
    </row>
    <row r="86" spans="1:11" ht="15.75" customHeight="1">
      <c r="A86" s="39"/>
      <c r="B86" s="39"/>
      <c r="C86" s="57"/>
      <c r="D86" s="39"/>
      <c r="E86" s="39"/>
      <c r="F86" s="39"/>
      <c r="G86" s="39"/>
      <c r="H86" s="39"/>
      <c r="I86" s="39"/>
      <c r="J86" s="39"/>
      <c r="K86" s="39"/>
    </row>
    <row r="87" spans="1:11" ht="15.75" customHeight="1">
      <c r="A87" s="39"/>
      <c r="B87" s="39"/>
      <c r="C87" s="57"/>
      <c r="D87" s="39"/>
      <c r="E87" s="39"/>
      <c r="F87" s="39"/>
      <c r="G87" s="39"/>
      <c r="H87" s="39"/>
      <c r="I87" s="39"/>
      <c r="J87" s="39"/>
      <c r="K87" s="39"/>
    </row>
    <row r="88" spans="1:11" ht="15.75" customHeight="1">
      <c r="A88" s="39"/>
      <c r="B88" s="39"/>
      <c r="C88" s="57"/>
      <c r="D88" s="39"/>
      <c r="E88" s="39"/>
      <c r="F88" s="39"/>
      <c r="G88" s="39"/>
      <c r="H88" s="39"/>
      <c r="I88" s="39"/>
      <c r="J88" s="39"/>
      <c r="K88" s="39"/>
    </row>
    <row r="89" spans="1:11" ht="15.75" customHeight="1">
      <c r="A89" s="39"/>
      <c r="B89" s="39"/>
      <c r="C89" s="57"/>
      <c r="D89" s="39"/>
      <c r="E89" s="39"/>
      <c r="F89" s="39"/>
      <c r="G89" s="39"/>
      <c r="H89" s="39"/>
      <c r="I89" s="39"/>
      <c r="J89" s="39"/>
      <c r="K89" s="39"/>
    </row>
    <row r="90" spans="1:11" ht="15.75" customHeight="1">
      <c r="A90" s="39"/>
      <c r="B90" s="39"/>
      <c r="C90" s="57"/>
      <c r="D90" s="39"/>
      <c r="E90" s="39"/>
      <c r="F90" s="39"/>
      <c r="G90" s="39"/>
      <c r="H90" s="39"/>
      <c r="I90" s="39"/>
      <c r="J90" s="39"/>
      <c r="K90" s="39"/>
    </row>
    <row r="91" spans="1:11" ht="15.75" customHeight="1">
      <c r="A91" s="39"/>
      <c r="B91" s="39"/>
      <c r="C91" s="57"/>
      <c r="D91" s="39"/>
      <c r="E91" s="39"/>
      <c r="F91" s="39"/>
      <c r="G91" s="39"/>
      <c r="H91" s="39"/>
      <c r="I91" s="39"/>
      <c r="J91" s="39"/>
      <c r="K91" s="39"/>
    </row>
    <row r="92" spans="1:11" ht="15.75" customHeight="1">
      <c r="A92" s="39"/>
      <c r="B92" s="39"/>
      <c r="C92" s="57"/>
      <c r="D92" s="39"/>
      <c r="E92" s="39"/>
      <c r="F92" s="39"/>
      <c r="G92" s="39"/>
      <c r="H92" s="39"/>
      <c r="I92" s="39"/>
      <c r="J92" s="39"/>
      <c r="K92" s="39"/>
    </row>
    <row r="93" spans="1:11" ht="15.75" customHeight="1">
      <c r="A93" s="39"/>
      <c r="B93" s="39"/>
      <c r="C93" s="57"/>
      <c r="D93" s="39"/>
      <c r="E93" s="39"/>
      <c r="F93" s="39"/>
      <c r="G93" s="39"/>
      <c r="H93" s="39"/>
      <c r="I93" s="39"/>
      <c r="J93" s="39"/>
      <c r="K93" s="39"/>
    </row>
    <row r="94" spans="1:11" ht="15.75" customHeight="1">
      <c r="A94" s="39"/>
      <c r="B94" s="39"/>
      <c r="C94" s="57"/>
      <c r="D94" s="39"/>
      <c r="E94" s="39"/>
      <c r="F94" s="39"/>
      <c r="G94" s="39"/>
      <c r="H94" s="39"/>
      <c r="I94" s="39"/>
      <c r="J94" s="39"/>
      <c r="K94" s="39"/>
    </row>
    <row r="95" spans="1:11" ht="15.75" customHeight="1">
      <c r="A95" s="39"/>
      <c r="B95" s="39"/>
      <c r="C95" s="57"/>
      <c r="D95" s="39"/>
      <c r="E95" s="39"/>
      <c r="F95" s="39"/>
      <c r="G95" s="39"/>
      <c r="H95" s="39"/>
      <c r="I95" s="39"/>
      <c r="J95" s="39"/>
      <c r="K95" s="39"/>
    </row>
    <row r="96" spans="1:11" ht="15.75" customHeight="1">
      <c r="A96" s="39"/>
      <c r="B96" s="39"/>
      <c r="C96" s="57"/>
      <c r="D96" s="39"/>
      <c r="E96" s="39"/>
      <c r="F96" s="39"/>
      <c r="G96" s="39"/>
      <c r="H96" s="39"/>
      <c r="I96" s="39"/>
      <c r="J96" s="39"/>
      <c r="K96" s="39"/>
    </row>
    <row r="97" spans="1:11" ht="15.75" customHeight="1">
      <c r="A97" s="39"/>
      <c r="B97" s="39"/>
      <c r="C97" s="57"/>
      <c r="D97" s="39"/>
      <c r="E97" s="39"/>
      <c r="F97" s="39"/>
      <c r="G97" s="39"/>
      <c r="H97" s="39"/>
      <c r="I97" s="39"/>
      <c r="J97" s="39"/>
      <c r="K97" s="39"/>
    </row>
    <row r="98" spans="1:11" ht="15.75" customHeight="1">
      <c r="A98" s="39"/>
      <c r="B98" s="39"/>
      <c r="C98" s="57"/>
      <c r="D98" s="39"/>
      <c r="E98" s="39"/>
      <c r="F98" s="39"/>
      <c r="G98" s="39"/>
      <c r="H98" s="39"/>
      <c r="I98" s="39"/>
      <c r="J98" s="39"/>
      <c r="K98" s="39"/>
    </row>
    <row r="99" spans="1:11" ht="15.75" customHeight="1">
      <c r="A99" s="39"/>
      <c r="B99" s="39"/>
      <c r="C99" s="57"/>
      <c r="D99" s="39"/>
      <c r="E99" s="39"/>
      <c r="F99" s="39"/>
      <c r="G99" s="39"/>
      <c r="H99" s="39"/>
      <c r="I99" s="39"/>
      <c r="J99" s="39"/>
      <c r="K99" s="39"/>
    </row>
    <row r="100" spans="1:11" ht="15.75" customHeight="1">
      <c r="A100" s="39"/>
      <c r="B100" s="39"/>
      <c r="C100" s="57"/>
      <c r="D100" s="39"/>
      <c r="E100" s="39"/>
      <c r="F100" s="39"/>
      <c r="G100" s="39"/>
      <c r="H100" s="39"/>
      <c r="I100" s="39"/>
      <c r="J100" s="39"/>
      <c r="K100" s="39"/>
    </row>
    <row r="101" spans="1:11" ht="15.75" customHeight="1">
      <c r="A101" s="39"/>
      <c r="B101" s="39"/>
      <c r="C101" s="57"/>
      <c r="D101" s="39"/>
      <c r="E101" s="39"/>
      <c r="F101" s="39"/>
      <c r="G101" s="39"/>
      <c r="H101" s="39"/>
      <c r="I101" s="39"/>
      <c r="J101" s="39"/>
      <c r="K101" s="39"/>
    </row>
    <row r="102" spans="1:11" ht="15.75" customHeight="1">
      <c r="A102" s="39"/>
      <c r="B102" s="39"/>
      <c r="C102" s="57"/>
      <c r="D102" s="39"/>
      <c r="E102" s="39"/>
      <c r="F102" s="39"/>
      <c r="G102" s="39"/>
      <c r="H102" s="39"/>
      <c r="I102" s="39"/>
      <c r="J102" s="39"/>
      <c r="K102" s="39"/>
    </row>
    <row r="103" spans="1:11" ht="15.75" customHeight="1">
      <c r="A103" s="39"/>
      <c r="B103" s="39"/>
      <c r="C103" s="57"/>
      <c r="D103" s="39"/>
      <c r="E103" s="39"/>
      <c r="F103" s="39"/>
      <c r="G103" s="39"/>
      <c r="H103" s="39"/>
      <c r="I103" s="39"/>
      <c r="J103" s="39"/>
      <c r="K103" s="39"/>
    </row>
    <row r="104" spans="1:11" ht="15.75" customHeight="1">
      <c r="A104" s="39"/>
      <c r="B104" s="39"/>
      <c r="C104" s="57"/>
      <c r="D104" s="39"/>
      <c r="E104" s="39"/>
      <c r="F104" s="39"/>
      <c r="G104" s="39"/>
      <c r="H104" s="39"/>
      <c r="I104" s="39"/>
      <c r="J104" s="39"/>
      <c r="K104" s="39"/>
    </row>
    <row r="105" spans="1:11" ht="15.75" customHeight="1">
      <c r="A105" s="39"/>
      <c r="B105" s="39"/>
      <c r="C105" s="57"/>
      <c r="D105" s="39"/>
      <c r="E105" s="39"/>
      <c r="F105" s="39"/>
      <c r="G105" s="39"/>
      <c r="H105" s="39"/>
      <c r="I105" s="39"/>
      <c r="J105" s="39"/>
      <c r="K105" s="39"/>
    </row>
    <row r="106" spans="1:11" ht="15.75" customHeight="1">
      <c r="A106" s="39"/>
      <c r="B106" s="39"/>
      <c r="C106" s="57"/>
      <c r="D106" s="39"/>
      <c r="E106" s="39"/>
      <c r="F106" s="39"/>
      <c r="G106" s="39"/>
      <c r="H106" s="39"/>
      <c r="I106" s="39"/>
      <c r="J106" s="39"/>
      <c r="K106" s="39"/>
    </row>
    <row r="107" spans="1:11" ht="15.75" customHeight="1">
      <c r="A107" s="39"/>
      <c r="B107" s="39"/>
      <c r="C107" s="57"/>
      <c r="D107" s="39"/>
      <c r="E107" s="39"/>
      <c r="F107" s="39"/>
      <c r="G107" s="39"/>
      <c r="H107" s="39"/>
      <c r="I107" s="39"/>
      <c r="J107" s="39"/>
      <c r="K107" s="39"/>
    </row>
    <row r="108" spans="1:11" ht="15.75" customHeight="1">
      <c r="A108" s="39"/>
      <c r="B108" s="39"/>
      <c r="C108" s="57"/>
      <c r="D108" s="39"/>
      <c r="E108" s="39"/>
      <c r="F108" s="39"/>
      <c r="G108" s="39"/>
      <c r="H108" s="39"/>
      <c r="I108" s="39"/>
      <c r="J108" s="39"/>
      <c r="K108" s="39"/>
    </row>
    <row r="109" spans="1:11" ht="15.75" customHeight="1">
      <c r="A109" s="39"/>
      <c r="B109" s="39"/>
      <c r="C109" s="57"/>
      <c r="D109" s="39"/>
      <c r="E109" s="39"/>
      <c r="F109" s="39"/>
      <c r="G109" s="39"/>
      <c r="H109" s="39"/>
      <c r="I109" s="39"/>
      <c r="J109" s="39"/>
      <c r="K109" s="39"/>
    </row>
    <row r="110" spans="1:11" ht="15.75" customHeight="1">
      <c r="A110" s="39"/>
      <c r="B110" s="39"/>
      <c r="C110" s="57"/>
      <c r="D110" s="39"/>
      <c r="E110" s="39"/>
      <c r="F110" s="39"/>
      <c r="G110" s="39"/>
      <c r="H110" s="39"/>
      <c r="I110" s="39"/>
      <c r="J110" s="39"/>
      <c r="K110" s="39"/>
    </row>
    <row r="111" spans="1:11" ht="15.75" customHeight="1">
      <c r="A111" s="39"/>
      <c r="B111" s="39"/>
      <c r="C111" s="57"/>
      <c r="D111" s="39"/>
      <c r="E111" s="39"/>
      <c r="F111" s="39"/>
      <c r="G111" s="39"/>
      <c r="H111" s="39"/>
      <c r="I111" s="39"/>
      <c r="J111" s="39"/>
      <c r="K111" s="39"/>
    </row>
    <row r="112" spans="1:11" ht="15.75" customHeight="1">
      <c r="A112" s="39"/>
      <c r="B112" s="39"/>
      <c r="C112" s="57"/>
      <c r="D112" s="39"/>
      <c r="E112" s="39"/>
      <c r="F112" s="39"/>
      <c r="G112" s="39"/>
      <c r="H112" s="39"/>
      <c r="I112" s="39"/>
      <c r="J112" s="39"/>
      <c r="K112" s="39"/>
    </row>
    <row r="113" spans="1:11" ht="15.75" customHeight="1">
      <c r="A113" s="39"/>
      <c r="B113" s="39"/>
      <c r="C113" s="57"/>
      <c r="D113" s="39"/>
      <c r="E113" s="39"/>
      <c r="F113" s="39"/>
      <c r="G113" s="39"/>
      <c r="H113" s="39"/>
      <c r="I113" s="39"/>
      <c r="J113" s="39"/>
      <c r="K113" s="39"/>
    </row>
    <row r="114" spans="1:11" ht="15.75" customHeight="1">
      <c r="A114" s="39"/>
      <c r="B114" s="39"/>
      <c r="C114" s="57"/>
      <c r="D114" s="39"/>
      <c r="E114" s="39"/>
      <c r="F114" s="39"/>
      <c r="G114" s="39"/>
      <c r="H114" s="39"/>
      <c r="I114" s="39"/>
      <c r="J114" s="39"/>
      <c r="K114" s="39"/>
    </row>
    <row r="115" spans="1:11" ht="15.75" customHeight="1">
      <c r="A115" s="39"/>
      <c r="B115" s="39"/>
      <c r="C115" s="57"/>
      <c r="D115" s="39"/>
      <c r="E115" s="39"/>
      <c r="F115" s="39"/>
      <c r="G115" s="39"/>
      <c r="H115" s="39"/>
      <c r="I115" s="39"/>
      <c r="J115" s="39"/>
      <c r="K115" s="39"/>
    </row>
    <row r="116" spans="1:11" ht="15.75" customHeight="1">
      <c r="A116" s="39"/>
      <c r="B116" s="39"/>
      <c r="C116" s="57"/>
      <c r="D116" s="39"/>
      <c r="E116" s="39"/>
      <c r="F116" s="39"/>
      <c r="G116" s="39"/>
      <c r="H116" s="39"/>
      <c r="I116" s="39"/>
      <c r="J116" s="39"/>
      <c r="K116" s="39"/>
    </row>
    <row r="117" spans="1:11" ht="15.75" customHeight="1">
      <c r="A117" s="39"/>
      <c r="B117" s="39"/>
      <c r="C117" s="57"/>
      <c r="D117" s="39"/>
      <c r="E117" s="39"/>
      <c r="F117" s="39"/>
      <c r="G117" s="39"/>
      <c r="H117" s="39"/>
      <c r="I117" s="39"/>
      <c r="J117" s="39"/>
      <c r="K117" s="39"/>
    </row>
    <row r="118" spans="1:11" ht="15.75" customHeight="1">
      <c r="A118" s="39"/>
      <c r="B118" s="39"/>
      <c r="C118" s="57"/>
      <c r="D118" s="39"/>
      <c r="E118" s="39"/>
      <c r="F118" s="39"/>
      <c r="G118" s="39"/>
      <c r="H118" s="39"/>
      <c r="I118" s="39"/>
      <c r="J118" s="39"/>
      <c r="K118" s="39"/>
    </row>
    <row r="119" spans="1:11" ht="15.75" customHeight="1">
      <c r="A119" s="39"/>
      <c r="B119" s="39"/>
      <c r="C119" s="57"/>
      <c r="D119" s="39"/>
      <c r="E119" s="39"/>
      <c r="F119" s="39"/>
      <c r="G119" s="39"/>
      <c r="H119" s="39"/>
      <c r="I119" s="39"/>
      <c r="J119" s="39"/>
      <c r="K119" s="39"/>
    </row>
    <row r="120" spans="1:11" ht="15.75" customHeight="1">
      <c r="A120" s="39"/>
      <c r="B120" s="39"/>
      <c r="C120" s="57"/>
      <c r="D120" s="39"/>
      <c r="E120" s="39"/>
      <c r="F120" s="39"/>
      <c r="G120" s="39"/>
      <c r="H120" s="39"/>
      <c r="I120" s="39"/>
      <c r="J120" s="39"/>
      <c r="K120" s="39"/>
    </row>
    <row r="121" spans="1:11" ht="15.75" customHeight="1">
      <c r="A121" s="39"/>
      <c r="B121" s="39"/>
      <c r="C121" s="57"/>
      <c r="D121" s="39"/>
      <c r="E121" s="39"/>
      <c r="F121" s="39"/>
      <c r="G121" s="39"/>
      <c r="H121" s="39"/>
      <c r="I121" s="39"/>
      <c r="J121" s="39"/>
      <c r="K121" s="39"/>
    </row>
    <row r="122" spans="1:11" ht="15.75" customHeight="1">
      <c r="A122" s="39"/>
      <c r="B122" s="39"/>
      <c r="C122" s="57"/>
      <c r="D122" s="39"/>
      <c r="E122" s="39"/>
      <c r="F122" s="39"/>
      <c r="G122" s="39"/>
      <c r="H122" s="39"/>
      <c r="I122" s="39"/>
      <c r="J122" s="39"/>
      <c r="K122" s="39"/>
    </row>
  </sheetData>
  <mergeCells count="40">
    <mergeCell ref="A30:B30"/>
    <mergeCell ref="A31:B31"/>
    <mergeCell ref="A42:B42"/>
    <mergeCell ref="A32:B32"/>
    <mergeCell ref="A33:B33"/>
    <mergeCell ref="A35:B35"/>
    <mergeCell ref="A36:B36"/>
    <mergeCell ref="A40:B40"/>
    <mergeCell ref="A41:B41"/>
    <mergeCell ref="C77:D77"/>
    <mergeCell ref="C76:D76"/>
    <mergeCell ref="A58:B58"/>
    <mergeCell ref="A65:E65"/>
    <mergeCell ref="A64:F64"/>
    <mergeCell ref="A62:F62"/>
    <mergeCell ref="A61:E61"/>
    <mergeCell ref="A63:E63"/>
    <mergeCell ref="A75:F75"/>
    <mergeCell ref="B73:D73"/>
    <mergeCell ref="B72:D72"/>
    <mergeCell ref="A68:E68"/>
    <mergeCell ref="A59:B59"/>
    <mergeCell ref="A67:E67"/>
    <mergeCell ref="A60:B60"/>
    <mergeCell ref="A56:F56"/>
    <mergeCell ref="A26:E26"/>
    <mergeCell ref="A27:F27"/>
    <mergeCell ref="A57:B57"/>
    <mergeCell ref="A55:E55"/>
    <mergeCell ref="A53:B53"/>
    <mergeCell ref="A54:B54"/>
    <mergeCell ref="A44:E44"/>
    <mergeCell ref="A46:E46"/>
    <mergeCell ref="A47:F47"/>
    <mergeCell ref="A45:F45"/>
    <mergeCell ref="A29:B29"/>
    <mergeCell ref="A43:B43"/>
    <mergeCell ref="A28:B28"/>
    <mergeCell ref="A52:B52"/>
    <mergeCell ref="A51:E51"/>
  </mergeCells>
  <pageMargins left="0.7" right="0.7" top="0.75" bottom="0.75" header="0" footer="0"/>
  <pageSetup paperSize="5" scale="5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topLeftCell="B1" workbookViewId="0">
      <selection activeCell="I1" sqref="I1"/>
    </sheetView>
  </sheetViews>
  <sheetFormatPr baseColWidth="10" defaultColWidth="14.42578125" defaultRowHeight="15" customHeight="1"/>
  <cols>
    <col min="1" max="1" width="10.7109375" customWidth="1"/>
    <col min="2" max="2" width="25.5703125" customWidth="1"/>
    <col min="3" max="3" width="15.7109375" customWidth="1"/>
    <col min="4" max="4" width="14.7109375" customWidth="1"/>
    <col min="5" max="5" width="13" customWidth="1"/>
    <col min="6" max="6" width="14.42578125" customWidth="1"/>
    <col min="7" max="7" width="13.7109375" customWidth="1"/>
    <col min="8" max="8" width="16.85546875" customWidth="1"/>
    <col min="9" max="9" width="10.7109375" customWidth="1"/>
    <col min="10" max="10" width="13" customWidth="1"/>
    <col min="11" max="11" width="10.7109375" customWidth="1"/>
  </cols>
  <sheetData>
    <row r="1" spans="1:10">
      <c r="A1" s="26"/>
      <c r="B1" s="150" t="s">
        <v>60</v>
      </c>
      <c r="C1" s="116"/>
      <c r="D1" s="116"/>
      <c r="E1" s="116"/>
      <c r="F1" s="116"/>
      <c r="G1" s="116"/>
      <c r="H1" s="151"/>
      <c r="I1" s="26"/>
    </row>
    <row r="2" spans="1:10">
      <c r="A2" s="26"/>
      <c r="B2" s="152"/>
      <c r="C2" s="153"/>
      <c r="D2" s="153"/>
      <c r="E2" s="153"/>
      <c r="F2" s="153"/>
      <c r="G2" s="153"/>
      <c r="H2" s="154"/>
      <c r="I2" s="26"/>
    </row>
    <row r="3" spans="1:10">
      <c r="A3" s="26"/>
      <c r="B3" s="155"/>
      <c r="C3" s="112"/>
      <c r="D3" s="112"/>
      <c r="E3" s="112"/>
      <c r="F3" s="112"/>
      <c r="G3" s="112"/>
      <c r="H3" s="113"/>
      <c r="I3" s="26"/>
    </row>
    <row r="4" spans="1:10" ht="38.25">
      <c r="A4" s="26"/>
      <c r="B4" s="27" t="s">
        <v>44</v>
      </c>
      <c r="C4" s="28" t="s">
        <v>45</v>
      </c>
      <c r="D4" s="28" t="s">
        <v>46</v>
      </c>
      <c r="E4" s="28" t="s">
        <v>47</v>
      </c>
      <c r="F4" s="28" t="s">
        <v>48</v>
      </c>
      <c r="G4" s="28" t="s">
        <v>31</v>
      </c>
      <c r="H4" s="28" t="s">
        <v>49</v>
      </c>
      <c r="I4" s="26"/>
    </row>
    <row r="5" spans="1:10">
      <c r="A5" s="26"/>
      <c r="B5" s="29" t="s">
        <v>50</v>
      </c>
      <c r="C5" s="30">
        <f>'COSTOS HORTALIZAS'!F26</f>
        <v>396898.28</v>
      </c>
      <c r="D5" s="30">
        <f>'COSTOS HORTALIZAS'!F44</f>
        <v>1028250</v>
      </c>
      <c r="E5" s="42">
        <f>'COSTOS HORTALIZAS'!F51</f>
        <v>0</v>
      </c>
      <c r="F5" s="30">
        <f>'COSTOS HORTALIZAS'!F55</f>
        <v>239718.32</v>
      </c>
      <c r="G5" s="30">
        <f>'COSTOS HORTALIZAS'!F61</f>
        <v>42750</v>
      </c>
      <c r="H5" s="30">
        <f>SUM(C5:G5)</f>
        <v>1707616.6</v>
      </c>
      <c r="I5" s="26"/>
      <c r="J5" s="12"/>
    </row>
    <row r="6" spans="1:10">
      <c r="A6" s="26"/>
      <c r="B6" s="29" t="s">
        <v>51</v>
      </c>
      <c r="C6" s="44">
        <f>C5/H5</f>
        <v>0.23242821602928901</v>
      </c>
      <c r="D6" s="33">
        <f>D5/H5</f>
        <v>0.60215507391998879</v>
      </c>
      <c r="E6" s="33">
        <f>E5/H5</f>
        <v>0</v>
      </c>
      <c r="F6" s="33">
        <f>F5/H5</f>
        <v>0.14038181638665259</v>
      </c>
      <c r="G6" s="33">
        <f>G5/H5</f>
        <v>2.5034893664069555E-2</v>
      </c>
      <c r="H6" s="34">
        <f>SUM(C6:G6)</f>
        <v>0.99999999999999989</v>
      </c>
      <c r="I6" s="31"/>
    </row>
    <row r="7" spans="1:10">
      <c r="A7" s="26"/>
      <c r="B7" s="26"/>
      <c r="C7" s="26"/>
      <c r="D7" s="26"/>
      <c r="E7" s="26"/>
      <c r="F7" s="26"/>
      <c r="G7" s="26"/>
      <c r="H7" s="26"/>
      <c r="I7" s="26"/>
    </row>
    <row r="8" spans="1:10">
      <c r="A8" s="26"/>
      <c r="B8" s="26"/>
      <c r="C8" s="32"/>
      <c r="D8" s="26"/>
      <c r="E8" s="26"/>
      <c r="F8" s="26"/>
      <c r="G8" s="26"/>
      <c r="H8" s="26"/>
      <c r="I8" s="26"/>
    </row>
    <row r="9" spans="1:10">
      <c r="A9" s="26"/>
      <c r="B9" s="26"/>
      <c r="C9" s="26"/>
      <c r="D9" s="26"/>
      <c r="E9" s="26"/>
      <c r="F9" s="26"/>
      <c r="G9" s="26"/>
      <c r="H9" s="26"/>
      <c r="I9" s="26"/>
    </row>
    <row r="10" spans="1:10">
      <c r="A10" s="26"/>
      <c r="B10" s="26"/>
      <c r="C10" s="26"/>
      <c r="D10" s="26"/>
      <c r="E10" s="26"/>
      <c r="F10" s="26"/>
      <c r="G10" s="26"/>
      <c r="H10" s="26"/>
      <c r="I10" s="26"/>
    </row>
    <row r="11" spans="1:10">
      <c r="A11" s="26"/>
      <c r="B11" s="26"/>
      <c r="C11" s="26"/>
      <c r="D11" s="26"/>
      <c r="E11" s="26"/>
      <c r="F11" s="26"/>
      <c r="G11" s="26"/>
      <c r="H11" s="26"/>
      <c r="I11" s="26"/>
    </row>
    <row r="12" spans="1:10">
      <c r="A12" s="26"/>
      <c r="B12" s="26"/>
      <c r="C12" s="26"/>
      <c r="D12" s="26"/>
      <c r="E12" s="26"/>
      <c r="F12" s="26"/>
      <c r="G12" s="26"/>
      <c r="H12" s="26"/>
      <c r="I12" s="26"/>
    </row>
    <row r="13" spans="1:10">
      <c r="A13" s="26"/>
      <c r="B13" s="26"/>
      <c r="C13" s="26"/>
      <c r="D13" s="26"/>
      <c r="E13" s="26"/>
      <c r="F13" s="26"/>
      <c r="G13" s="26"/>
      <c r="H13" s="26"/>
      <c r="I13" s="26"/>
    </row>
    <row r="14" spans="1:10">
      <c r="A14" s="26"/>
      <c r="B14" s="26"/>
      <c r="C14" s="26"/>
      <c r="D14" s="26"/>
      <c r="E14" s="26"/>
      <c r="F14" s="26"/>
      <c r="G14" s="26"/>
      <c r="H14" s="26"/>
      <c r="I14" s="26"/>
    </row>
    <row r="15" spans="1:10">
      <c r="A15" s="26"/>
      <c r="B15" s="26"/>
      <c r="C15" s="26"/>
      <c r="D15" s="26"/>
      <c r="E15" s="26"/>
      <c r="F15" s="26"/>
      <c r="G15" s="26"/>
      <c r="H15" s="26"/>
      <c r="I15" s="26"/>
    </row>
    <row r="16" spans="1:10">
      <c r="A16" s="26"/>
      <c r="B16" s="26"/>
      <c r="C16" s="26"/>
      <c r="D16" s="26"/>
      <c r="E16" s="26"/>
      <c r="F16" s="26"/>
      <c r="G16" s="26"/>
      <c r="H16" s="26"/>
      <c r="I16" s="26"/>
    </row>
    <row r="17" spans="1:9">
      <c r="A17" s="26"/>
      <c r="B17" s="26"/>
      <c r="C17" s="26"/>
      <c r="D17" s="26"/>
      <c r="E17" s="26"/>
      <c r="F17" s="26"/>
      <c r="G17" s="26"/>
      <c r="H17" s="26"/>
      <c r="I17" s="26"/>
    </row>
    <row r="18" spans="1:9">
      <c r="A18" s="26"/>
      <c r="B18" s="26"/>
      <c r="C18" s="26"/>
      <c r="D18" s="26"/>
      <c r="E18" s="26"/>
      <c r="F18" s="26"/>
      <c r="G18" s="26"/>
      <c r="H18" s="26"/>
      <c r="I18" s="26"/>
    </row>
    <row r="19" spans="1:9">
      <c r="A19" s="26"/>
      <c r="B19" s="26"/>
      <c r="C19" s="26"/>
      <c r="D19" s="26"/>
      <c r="E19" s="26"/>
      <c r="F19" s="26"/>
      <c r="G19" s="26"/>
      <c r="H19" s="26"/>
      <c r="I19" s="26"/>
    </row>
    <row r="20" spans="1:9">
      <c r="A20" s="26"/>
      <c r="B20" s="26"/>
      <c r="C20" s="26"/>
      <c r="D20" s="26"/>
      <c r="E20" s="26"/>
      <c r="F20" s="26"/>
      <c r="G20" s="26"/>
      <c r="H20" s="26"/>
      <c r="I20" s="26"/>
    </row>
    <row r="21" spans="1:9" ht="15.75" customHeight="1">
      <c r="A21" s="26"/>
      <c r="B21" s="26"/>
      <c r="C21" s="26"/>
      <c r="D21" s="26"/>
      <c r="E21" s="26"/>
      <c r="F21" s="26"/>
      <c r="G21" s="26"/>
      <c r="H21" s="26"/>
      <c r="I21" s="26"/>
    </row>
    <row r="22" spans="1:9" ht="15.75" customHeight="1">
      <c r="A22" s="26"/>
      <c r="B22" s="26"/>
      <c r="C22" s="26"/>
      <c r="D22" s="26"/>
      <c r="E22" s="26"/>
      <c r="F22" s="26"/>
      <c r="G22" s="26"/>
      <c r="H22" s="26"/>
      <c r="I22" s="26"/>
    </row>
    <row r="23" spans="1:9" ht="15.75" customHeight="1">
      <c r="A23" s="26"/>
      <c r="B23" s="26"/>
      <c r="C23" s="26"/>
      <c r="D23" s="26"/>
      <c r="E23" s="26"/>
      <c r="F23" s="26"/>
      <c r="G23" s="26"/>
      <c r="H23" s="26"/>
      <c r="I23" s="26"/>
    </row>
    <row r="24" spans="1:9" ht="15.75" customHeight="1">
      <c r="A24" s="26"/>
      <c r="B24" s="26"/>
      <c r="C24" s="26"/>
      <c r="D24" s="26"/>
      <c r="E24" s="26"/>
      <c r="F24" s="26"/>
      <c r="G24" s="26"/>
      <c r="H24" s="26"/>
      <c r="I24" s="26"/>
    </row>
    <row r="25" spans="1:9" ht="15.75" customHeight="1">
      <c r="A25" s="26"/>
      <c r="B25" s="26"/>
      <c r="C25" s="26"/>
      <c r="D25" s="26"/>
      <c r="E25" s="26"/>
      <c r="F25" s="26"/>
      <c r="G25" s="26"/>
      <c r="H25" s="26"/>
      <c r="I25" s="26"/>
    </row>
    <row r="26" spans="1:9" ht="15.75" customHeight="1">
      <c r="A26" s="26"/>
      <c r="B26" s="26"/>
      <c r="C26" s="26"/>
      <c r="D26" s="26"/>
      <c r="E26" s="26"/>
      <c r="F26" s="26"/>
      <c r="G26" s="26"/>
      <c r="H26" s="26"/>
      <c r="I26" s="26"/>
    </row>
    <row r="27" spans="1:9" ht="15.75" customHeight="1">
      <c r="A27" s="26"/>
      <c r="B27" s="26"/>
      <c r="C27" s="26"/>
      <c r="D27" s="26"/>
      <c r="E27" s="26"/>
      <c r="F27" s="26"/>
      <c r="G27" s="26"/>
      <c r="H27" s="26"/>
      <c r="I27" s="26"/>
    </row>
    <row r="28" spans="1:9" ht="15.75" customHeight="1">
      <c r="A28" s="26"/>
      <c r="B28" s="26"/>
      <c r="C28" s="26"/>
      <c r="D28" s="26"/>
      <c r="E28" s="26"/>
      <c r="F28" s="26"/>
      <c r="G28" s="26"/>
      <c r="H28" s="26"/>
      <c r="I28" s="26"/>
    </row>
    <row r="29" spans="1:9" ht="15.75" customHeight="1">
      <c r="A29" s="26"/>
      <c r="B29" s="26"/>
      <c r="C29" s="26"/>
      <c r="D29" s="26"/>
      <c r="E29" s="26"/>
      <c r="F29" s="26"/>
      <c r="G29" s="26"/>
      <c r="H29" s="26"/>
      <c r="I29" s="26"/>
    </row>
    <row r="30" spans="1:9" ht="15.75" customHeight="1">
      <c r="A30" s="26"/>
      <c r="B30" s="26"/>
      <c r="C30" s="26"/>
      <c r="D30" s="26"/>
      <c r="E30" s="26"/>
      <c r="F30" s="26"/>
      <c r="G30" s="26"/>
      <c r="H30" s="26"/>
      <c r="I30" s="26"/>
    </row>
    <row r="31" spans="1:9" ht="15.75" customHeight="1">
      <c r="A31" s="26"/>
      <c r="B31" s="26"/>
      <c r="C31" s="26"/>
      <c r="D31" s="26"/>
      <c r="E31" s="26"/>
      <c r="F31" s="26"/>
      <c r="G31" s="26"/>
      <c r="H31" s="26"/>
      <c r="I31" s="26"/>
    </row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B1:H3"/>
  </mergeCells>
  <pageMargins left="0.7" right="0.7" top="0.75" bottom="0.75" header="0" footer="0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HORTALIZAS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2019-06-28T00:42:00Z</cp:lastPrinted>
  <dcterms:created xsi:type="dcterms:W3CDTF">2014-09-10T02:29:02Z</dcterms:created>
  <dcterms:modified xsi:type="dcterms:W3CDTF">2019-06-28T00:42:04Z</dcterms:modified>
</cp:coreProperties>
</file>