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440"/>
  </bookViews>
  <sheets>
    <sheet name="COSTOS MANGO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6"/>
  <c r="G6"/>
  <c r="F6"/>
  <c r="E6"/>
  <c r="D6"/>
  <c r="C6"/>
  <c r="H5"/>
  <c r="F58" i="1"/>
  <c r="F55" l="1"/>
  <c r="F53"/>
  <c r="F51"/>
  <c r="F50"/>
  <c r="E50"/>
  <c r="F47"/>
  <c r="F46"/>
  <c r="E46"/>
  <c r="F45"/>
  <c r="F43"/>
  <c r="F42"/>
  <c r="E42"/>
  <c r="F38" l="1"/>
  <c r="F36"/>
  <c r="F35"/>
  <c r="E35"/>
  <c r="F34"/>
  <c r="F33"/>
  <c r="F32"/>
  <c r="F31"/>
  <c r="F30"/>
  <c r="F29"/>
  <c r="F28"/>
  <c r="F27"/>
  <c r="E27"/>
  <c r="F23"/>
  <c r="F22"/>
  <c r="F21"/>
  <c r="F20" l="1"/>
  <c r="F19"/>
  <c r="F18"/>
  <c r="F17"/>
  <c r="D17"/>
  <c r="E34" l="1"/>
  <c r="F15" l="1"/>
  <c r="E32" l="1"/>
  <c r="E29"/>
  <c r="E28"/>
  <c r="E33"/>
  <c r="E31" l="1"/>
  <c r="E30"/>
  <c r="F5" i="6" l="1"/>
  <c r="G5" l="1"/>
  <c r="E5" l="1"/>
  <c r="D5" l="1"/>
  <c r="C5" l="1"/>
</calcChain>
</file>

<file path=xl/comments1.xml><?xml version="1.0" encoding="utf-8"?>
<comments xmlns="http://schemas.openxmlformats.org/spreadsheetml/2006/main">
  <authors>
    <author>FREDI</author>
    <author>Usuario</author>
  </authors>
  <commentList>
    <comment ref="D17" authorId="0">
      <text>
        <r>
          <rPr>
            <b/>
            <sz val="9"/>
            <color indexed="81"/>
            <rFont val="Tahoma"/>
            <charset val="1"/>
          </rPr>
          <t>SE APLICO 500 GR X PLANTA A 100 PLANTAS Y SE DIVIDE EN 1000 PARA CONVERTIR EN KG</t>
        </r>
      </text>
    </comment>
    <comment ref="E42" authorId="1">
      <text>
        <r>
          <rPr>
            <b/>
            <sz val="9"/>
            <color indexed="81"/>
            <rFont val="Tahoma"/>
            <family val="2"/>
          </rPr>
          <t>1 GALON DE GASOLINA VALE $ 9,670 Y EQUIVALE A 3,78 LITROS</t>
        </r>
      </text>
    </comment>
  </commentList>
</comments>
</file>

<file path=xl/sharedStrings.xml><?xml version="1.0" encoding="utf-8"?>
<sst xmlns="http://schemas.openxmlformats.org/spreadsheetml/2006/main" count="124" uniqueCount="91">
  <si>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</si>
  <si>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</si>
  <si>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</si>
  <si>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</si>
  <si>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</si>
  <si>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</si>
  <si>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</si>
  <si>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</si>
  <si>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</si>
  <si>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</si>
  <si>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</si>
  <si>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</si>
  <si>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</si>
  <si>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</si>
  <si>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</si>
  <si>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</si>
  <si>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</si>
  <si>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</si>
  <si>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</si>
  <si>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</si>
  <si>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</si>
  <si>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</si>
  <si>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</si>
  <si>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</si>
  <si>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</si>
  <si>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</si>
  <si>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</si>
  <si>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</si>
  <si>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</si>
  <si>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</si>
  <si>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</si>
  <si>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</si>
  <si>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</si>
  <si>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</si>
  <si>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</si>
  <si>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</si>
  <si>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</si>
  <si>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</si>
  <si>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</si>
  <si>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</si>
  <si>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</si>
  <si>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</si>
  <si>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</si>
  <si>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CONTROL DE DOCUMENTO</t>
  </si>
  <si>
    <t>FECHA: 19-09-2018</t>
  </si>
  <si>
    <t>MANGO</t>
  </si>
  <si>
    <t>LOTE 9</t>
  </si>
  <si>
    <t xml:space="preserve">COSTO TOTAL MANGO </t>
  </si>
  <si>
    <t>COSTO TOTAL MANGO</t>
  </si>
  <si>
    <t xml:space="preserve"> MATERIA PRIMA </t>
  </si>
  <si>
    <t>12 de Noviembre de 2015</t>
  </si>
  <si>
    <t>SUBTOTAL  MATERIA PRIMA E INSUMOS  DIRECTOS:</t>
  </si>
  <si>
    <t>MATERIA PRIMA E INSUMOS  DIRECTOS</t>
  </si>
  <si>
    <t>PRODUCCION EN KG  ( PRODUCTO DE MANGO EN PROCESO )</t>
  </si>
  <si>
    <t>GASOLINA</t>
  </si>
  <si>
    <t>lt</t>
  </si>
  <si>
    <t xml:space="preserve">Triple 18 </t>
  </si>
  <si>
    <t>kg</t>
  </si>
  <si>
    <t xml:space="preserve">Fertilizante </t>
  </si>
  <si>
    <t>Mantenimiento de la caseta (BPA)</t>
  </si>
  <si>
    <t>m2</t>
  </si>
  <si>
    <t xml:space="preserve">AREA TOTAL: </t>
  </si>
  <si>
    <t>AREA SEMBRADA:</t>
  </si>
  <si>
    <t>4 ha . =  40.000 m2</t>
  </si>
  <si>
    <t xml:space="preserve">18,000 m² </t>
  </si>
  <si>
    <t>manejo de arvenses mecanico (guadaña)</t>
  </si>
  <si>
    <t>plateo</t>
  </si>
  <si>
    <t>fertilizaciòn</t>
  </si>
  <si>
    <t>manejo de arvenses manual (machete)</t>
  </si>
  <si>
    <t>COMBUSTIBLE</t>
  </si>
  <si>
    <t>fumigacion</t>
  </si>
  <si>
    <t>podas</t>
  </si>
  <si>
    <t>cm3</t>
  </si>
  <si>
    <t>ml</t>
  </si>
  <si>
    <t>g</t>
  </si>
  <si>
    <t>COSTOS DE PRODUCCIÓN CULTIVO DE MANGO MES DE MAYO DE 2019</t>
  </si>
  <si>
    <t>ELABORO: MARIA INES MUÑOZ, LINA VARGAS, MIGUEL A. VILLALBA</t>
  </si>
  <si>
    <t>MAYO</t>
  </si>
  <si>
    <t>Mertec</t>
  </si>
  <si>
    <t>Fungicida</t>
  </si>
  <si>
    <t>Componente y suministro de fabricaciòn</t>
  </si>
  <si>
    <t>Pintura de agua</t>
  </si>
  <si>
    <t>Oxicloruro de cobre</t>
  </si>
  <si>
    <t>Insecticida</t>
  </si>
  <si>
    <t>Control fly</t>
  </si>
  <si>
    <t>Anisagro</t>
  </si>
  <si>
    <t>manejo de plagas y enfermedades</t>
  </si>
  <si>
    <t>cambio de trampas fitosanitarias</t>
  </si>
  <si>
    <t>manejo de arvenses mecanico (roto-speed)</t>
  </si>
  <si>
    <t>MIGUEL A. VILLALBA</t>
  </si>
  <si>
    <t>OK REVISADO</t>
  </si>
</sst>
</file>

<file path=xl/styles.xml><?xml version="1.0" encoding="utf-8"?>
<styleSheet xmlns="http://schemas.openxmlformats.org/spreadsheetml/2006/main">
  <numFmts count="9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#,##0.0"/>
    <numFmt numFmtId="168" formatCode="&quot;$&quot;\ #,##0.0_);[Red]\(&quot;$&quot;\ #,##0.0\)"/>
    <numFmt numFmtId="169" formatCode="_-&quot;$&quot;\ * #,##0_-;\-&quot;$&quot;\ * #,##0_-;_-&quot;$&quot;\ 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0" fontId="0" fillId="3" borderId="9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44" fontId="0" fillId="0" borderId="1" xfId="1" applyFont="1" applyBorder="1"/>
    <xf numFmtId="164" fontId="0" fillId="0" borderId="1" xfId="1" applyNumberFormat="1" applyFont="1" applyBorder="1"/>
    <xf numFmtId="164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6" fontId="0" fillId="0" borderId="4" xfId="0" applyNumberFormat="1" applyFont="1" applyFill="1" applyBorder="1"/>
    <xf numFmtId="0" fontId="0" fillId="0" borderId="2" xfId="0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2" fontId="0" fillId="0" borderId="0" xfId="0" applyNumberFormat="1" applyFont="1"/>
    <xf numFmtId="6" fontId="1" fillId="3" borderId="1" xfId="1" applyNumberFormat="1" applyFont="1" applyFill="1" applyBorder="1"/>
    <xf numFmtId="164" fontId="6" fillId="4" borderId="1" xfId="1" applyNumberFormat="1" applyFont="1" applyFill="1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167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6" fontId="1" fillId="3" borderId="3" xfId="1" applyNumberFormat="1" applyFont="1" applyFill="1" applyBorder="1"/>
    <xf numFmtId="0" fontId="0" fillId="0" borderId="2" xfId="0" applyFill="1" applyBorder="1" applyAlignment="1">
      <alignment horizontal="left" wrapText="1"/>
    </xf>
    <xf numFmtId="168" fontId="1" fillId="3" borderId="1" xfId="1" applyNumberFormat="1" applyFont="1" applyFill="1" applyBorder="1"/>
    <xf numFmtId="169" fontId="0" fillId="0" borderId="1" xfId="12" applyNumberFormat="1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effectLst/>
              </a:rPr>
              <a:t>COSTOS DE PRODUCCIÓN CULTIVO DE MANGO</a:t>
            </a:r>
          </a:p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effectLst/>
              </a:rPr>
              <a:t> MES DE MAYO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126621.5</c:v>
                </c:pt>
                <c:pt idx="1">
                  <c:v>571500</c:v>
                </c:pt>
                <c:pt idx="2">
                  <c:v>7674.6031746031749</c:v>
                </c:pt>
                <c:pt idx="3">
                  <c:v>358873.28</c:v>
                </c:pt>
                <c:pt idx="4">
                  <c:v>33250</c:v>
                </c:pt>
                <c:pt idx="5">
                  <c:v>1097919.3831746033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A8-4CE7-BA2D-210900520DD4}"/>
            </c:ext>
          </c:extLst>
        </c:ser>
        <c:gapWidth val="65"/>
        <c:shape val="box"/>
        <c:axId val="60646144"/>
        <c:axId val="60647680"/>
        <c:axId val="37057856"/>
      </c:bar3DChart>
      <c:catAx>
        <c:axId val="60646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47680"/>
        <c:crosses val="autoZero"/>
        <c:auto val="1"/>
        <c:lblAlgn val="ctr"/>
        <c:lblOffset val="100"/>
      </c:catAx>
      <c:valAx>
        <c:axId val="60647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46144"/>
        <c:crosses val="autoZero"/>
        <c:crossBetween val="between"/>
      </c:valAx>
      <c:serAx>
        <c:axId val="37057856"/>
        <c:scaling>
          <c:orientation val="minMax"/>
        </c:scaling>
        <c:delete val="1"/>
        <c:axPos val="b"/>
        <c:majorTickMark val="none"/>
        <c:tickLblPos val="none"/>
        <c:crossAx val="6064768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17386</xdr:colOff>
      <xdr:row>7</xdr:row>
      <xdr:rowOff>0</xdr:rowOff>
    </xdr:from>
    <xdr:to>
      <xdr:col>7</xdr:col>
      <xdr:colOff>952500</xdr:colOff>
      <xdr:row>27</xdr:row>
      <xdr:rowOff>116417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895E810-0FC7-4E5C-8ABF-1F85E35E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54" zoomScale="90" zoomScaleNormal="90" workbookViewId="0">
      <selection activeCell="F68" sqref="F68"/>
    </sheetView>
  </sheetViews>
  <sheetFormatPr baseColWidth="10" defaultColWidth="11.42578125" defaultRowHeight="15"/>
  <cols>
    <col min="1" max="1" width="31.42578125" style="13" customWidth="1"/>
    <col min="2" max="2" width="25" style="13" customWidth="1"/>
    <col min="3" max="3" width="15.42578125" style="33" customWidth="1"/>
    <col min="4" max="4" width="16" style="13" customWidth="1"/>
    <col min="5" max="5" width="17.5703125" style="13" customWidth="1"/>
    <col min="6" max="6" width="18.71093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9" ht="34.5" customHeight="1">
      <c r="A1" s="48" t="s">
        <v>29</v>
      </c>
      <c r="B1" s="49"/>
      <c r="C1" s="50"/>
      <c r="D1" s="49"/>
      <c r="E1" s="49"/>
      <c r="F1" s="51"/>
    </row>
    <row r="2" spans="1:9" ht="22.5" customHeight="1">
      <c r="A2" s="48" t="s">
        <v>40</v>
      </c>
      <c r="B2" s="49" t="s">
        <v>77</v>
      </c>
      <c r="C2" s="50"/>
      <c r="D2" s="49"/>
      <c r="E2" s="49"/>
      <c r="F2" s="51"/>
    </row>
    <row r="3" spans="1:9" ht="22.5" customHeight="1">
      <c r="A3" s="48" t="s">
        <v>41</v>
      </c>
      <c r="B3" s="52">
        <v>2019</v>
      </c>
      <c r="C3" s="50"/>
      <c r="D3" s="49"/>
      <c r="E3" s="49"/>
      <c r="F3" s="51"/>
    </row>
    <row r="4" spans="1:9" ht="15.75" customHeight="1">
      <c r="A4" s="49" t="s">
        <v>61</v>
      </c>
      <c r="B4" s="52" t="s">
        <v>63</v>
      </c>
      <c r="C4" s="49"/>
      <c r="D4" s="49"/>
      <c r="E4" s="49"/>
      <c r="F4" s="51"/>
    </row>
    <row r="5" spans="1:9" ht="15.75" customHeight="1">
      <c r="A5" s="49" t="s">
        <v>62</v>
      </c>
      <c r="B5" s="52" t="s">
        <v>64</v>
      </c>
      <c r="C5" s="49"/>
      <c r="D5" s="49"/>
      <c r="E5" s="49"/>
      <c r="F5" s="51"/>
    </row>
    <row r="6" spans="1:9">
      <c r="A6" s="49" t="s">
        <v>42</v>
      </c>
      <c r="B6" s="49" t="s">
        <v>50</v>
      </c>
      <c r="C6" s="50"/>
      <c r="D6" s="49"/>
      <c r="E6" s="49"/>
      <c r="F6" s="51"/>
    </row>
    <row r="7" spans="1:9" ht="18" customHeight="1">
      <c r="A7" s="49" t="s">
        <v>28</v>
      </c>
      <c r="B7" s="52">
        <v>283</v>
      </c>
      <c r="C7" s="49"/>
      <c r="D7" s="49"/>
      <c r="E7" s="49"/>
      <c r="F7" s="51"/>
    </row>
    <row r="8" spans="1:9" ht="18" customHeight="1">
      <c r="A8" s="49" t="s">
        <v>21</v>
      </c>
      <c r="B8" s="49" t="s">
        <v>22</v>
      </c>
      <c r="C8" s="51"/>
      <c r="D8" s="49"/>
      <c r="E8" s="49"/>
      <c r="F8" s="51"/>
    </row>
    <row r="9" spans="1:9" ht="18" customHeight="1">
      <c r="A9" s="49" t="s">
        <v>20</v>
      </c>
      <c r="B9" s="49" t="s">
        <v>46</v>
      </c>
      <c r="C9" s="51"/>
      <c r="D9" s="49"/>
      <c r="E9" s="49"/>
      <c r="F9" s="51"/>
    </row>
    <row r="10" spans="1:9" ht="18" customHeight="1">
      <c r="A10" s="49" t="s">
        <v>23</v>
      </c>
      <c r="B10" s="49" t="s">
        <v>45</v>
      </c>
      <c r="C10" s="49"/>
      <c r="D10" s="49"/>
      <c r="E10" s="49"/>
      <c r="F10" s="51"/>
      <c r="I10"/>
    </row>
    <row r="11" spans="1:9" ht="18" customHeight="1">
      <c r="A11" s="49"/>
      <c r="B11" s="49"/>
      <c r="C11" s="49"/>
      <c r="D11" s="51"/>
      <c r="E11" s="49"/>
      <c r="F11" s="51"/>
    </row>
    <row r="12" spans="1:9" ht="18" customHeight="1">
      <c r="A12" s="49"/>
      <c r="B12" s="49"/>
      <c r="C12" s="50"/>
      <c r="D12" s="49"/>
      <c r="E12" s="49"/>
      <c r="F12" s="51"/>
    </row>
    <row r="13" spans="1:9" ht="42" customHeight="1">
      <c r="A13" s="42" t="s">
        <v>33</v>
      </c>
      <c r="B13" s="41" t="s">
        <v>5</v>
      </c>
      <c r="C13" s="41" t="s">
        <v>13</v>
      </c>
      <c r="D13" s="41" t="s">
        <v>6</v>
      </c>
      <c r="E13" s="41" t="s">
        <v>24</v>
      </c>
      <c r="F13" s="41" t="s">
        <v>47</v>
      </c>
    </row>
    <row r="14" spans="1:9" ht="27" customHeight="1">
      <c r="A14" s="43" t="s">
        <v>49</v>
      </c>
      <c r="B14" s="15"/>
      <c r="C14" s="34"/>
      <c r="D14" s="16"/>
      <c r="E14" s="37"/>
      <c r="F14" s="38"/>
    </row>
    <row r="15" spans="1:9" ht="31.5" customHeight="1">
      <c r="A15" s="75"/>
      <c r="B15" s="25"/>
      <c r="C15" s="35"/>
      <c r="D15" s="36"/>
      <c r="E15" s="55"/>
      <c r="F15" s="53">
        <f>D15*E15</f>
        <v>0</v>
      </c>
      <c r="G15"/>
    </row>
    <row r="16" spans="1:9" ht="27.75" customHeight="1">
      <c r="A16" s="43" t="s">
        <v>34</v>
      </c>
      <c r="B16" s="38"/>
      <c r="C16" s="38"/>
      <c r="D16" s="38"/>
      <c r="E16" s="38"/>
      <c r="F16" s="38"/>
    </row>
    <row r="17" spans="1:12" ht="28.5" customHeight="1">
      <c r="A17" s="81" t="s">
        <v>58</v>
      </c>
      <c r="B17" s="86" t="s">
        <v>56</v>
      </c>
      <c r="C17" s="80" t="s">
        <v>57</v>
      </c>
      <c r="D17" s="87">
        <f>(500*100)/1000</f>
        <v>50</v>
      </c>
      <c r="E17" s="83">
        <v>2007</v>
      </c>
      <c r="F17" s="59">
        <f t="shared" ref="F17:F22" si="0">D17*E17</f>
        <v>100350</v>
      </c>
      <c r="G17"/>
      <c r="I17"/>
      <c r="J17"/>
      <c r="L17" s="82"/>
    </row>
    <row r="18" spans="1:12" ht="28.5" customHeight="1">
      <c r="A18" s="81" t="s">
        <v>79</v>
      </c>
      <c r="B18" s="86" t="s">
        <v>78</v>
      </c>
      <c r="C18" s="80" t="s">
        <v>73</v>
      </c>
      <c r="D18" s="88">
        <v>15</v>
      </c>
      <c r="E18" s="83">
        <v>19.5</v>
      </c>
      <c r="F18" s="59">
        <f t="shared" si="0"/>
        <v>292.5</v>
      </c>
      <c r="G18"/>
      <c r="I18"/>
      <c r="J18"/>
      <c r="L18" s="82"/>
    </row>
    <row r="19" spans="1:12" ht="28.5" customHeight="1">
      <c r="A19" s="91" t="s">
        <v>80</v>
      </c>
      <c r="B19" s="86" t="s">
        <v>81</v>
      </c>
      <c r="C19" s="80" t="s">
        <v>73</v>
      </c>
      <c r="D19" s="88">
        <v>250</v>
      </c>
      <c r="E19" s="92">
        <v>8.5</v>
      </c>
      <c r="F19" s="59">
        <f t="shared" si="0"/>
        <v>2125</v>
      </c>
      <c r="G19"/>
      <c r="I19"/>
      <c r="J19"/>
      <c r="L19" s="82"/>
    </row>
    <row r="20" spans="1:12" ht="28.5" customHeight="1">
      <c r="A20" s="81" t="s">
        <v>79</v>
      </c>
      <c r="B20" s="80" t="s">
        <v>82</v>
      </c>
      <c r="C20" s="80" t="s">
        <v>72</v>
      </c>
      <c r="D20" s="88">
        <v>120</v>
      </c>
      <c r="E20" s="83">
        <v>30</v>
      </c>
      <c r="F20" s="59">
        <f t="shared" si="0"/>
        <v>3600</v>
      </c>
      <c r="G20"/>
      <c r="H20"/>
      <c r="I20"/>
      <c r="J20"/>
      <c r="L20" s="82"/>
    </row>
    <row r="21" spans="1:12" ht="28.5" customHeight="1">
      <c r="A21" s="81" t="s">
        <v>83</v>
      </c>
      <c r="B21" s="80" t="s">
        <v>84</v>
      </c>
      <c r="C21" s="89" t="s">
        <v>72</v>
      </c>
      <c r="D21" s="88">
        <v>300</v>
      </c>
      <c r="E21" s="90">
        <v>67</v>
      </c>
      <c r="F21" s="59">
        <f t="shared" si="0"/>
        <v>20100</v>
      </c>
      <c r="G21"/>
      <c r="H21"/>
      <c r="I21"/>
      <c r="J21"/>
      <c r="L21" s="82"/>
    </row>
    <row r="22" spans="1:12" ht="28.5" customHeight="1">
      <c r="A22" s="81" t="s">
        <v>83</v>
      </c>
      <c r="B22" s="80" t="s">
        <v>85</v>
      </c>
      <c r="C22" s="89" t="s">
        <v>74</v>
      </c>
      <c r="D22" s="88">
        <v>2</v>
      </c>
      <c r="E22" s="90">
        <v>77</v>
      </c>
      <c r="F22" s="59">
        <f t="shared" si="0"/>
        <v>154</v>
      </c>
      <c r="G22"/>
      <c r="H22"/>
      <c r="I22"/>
      <c r="J22"/>
      <c r="L22" s="82"/>
    </row>
    <row r="23" spans="1:12" ht="28.5" customHeight="1">
      <c r="A23" s="117" t="s">
        <v>51</v>
      </c>
      <c r="B23" s="118"/>
      <c r="C23" s="118"/>
      <c r="D23" s="118"/>
      <c r="E23" s="119"/>
      <c r="F23" s="76">
        <f>SUM(F15:F22)</f>
        <v>126621.5</v>
      </c>
      <c r="G23"/>
    </row>
    <row r="24" spans="1:12" ht="28.5" customHeight="1">
      <c r="A24" s="114"/>
      <c r="B24" s="115"/>
      <c r="C24" s="115"/>
      <c r="D24" s="115"/>
      <c r="E24" s="115"/>
      <c r="F24" s="116"/>
    </row>
    <row r="25" spans="1:12" ht="36.75" customHeight="1">
      <c r="A25" s="117" t="s">
        <v>25</v>
      </c>
      <c r="B25" s="119"/>
      <c r="C25" s="45" t="s">
        <v>13</v>
      </c>
      <c r="D25" s="46" t="s">
        <v>6</v>
      </c>
      <c r="E25" s="47" t="s">
        <v>24</v>
      </c>
      <c r="F25" s="41" t="s">
        <v>48</v>
      </c>
    </row>
    <row r="26" spans="1:12">
      <c r="A26" s="129" t="s">
        <v>27</v>
      </c>
      <c r="B26" s="130"/>
      <c r="C26" s="16"/>
      <c r="D26" s="16"/>
      <c r="E26" s="26"/>
      <c r="F26" s="38"/>
    </row>
    <row r="27" spans="1:12">
      <c r="A27" s="126" t="s">
        <v>66</v>
      </c>
      <c r="B27" s="127"/>
      <c r="C27" s="80" t="s">
        <v>26</v>
      </c>
      <c r="D27" s="16">
        <v>45</v>
      </c>
      <c r="E27" s="26">
        <f>38000/8</f>
        <v>4750</v>
      </c>
      <c r="F27" s="39">
        <f t="shared" ref="F27:F35" si="1">D27*E27</f>
        <v>213750</v>
      </c>
      <c r="G27"/>
    </row>
    <row r="28" spans="1:12">
      <c r="A28" s="126" t="s">
        <v>67</v>
      </c>
      <c r="B28" s="128"/>
      <c r="C28" s="80" t="s">
        <v>26</v>
      </c>
      <c r="D28" s="16">
        <v>2</v>
      </c>
      <c r="E28" s="26">
        <f t="shared" ref="E28:E34" si="2">38000/8</f>
        <v>4750</v>
      </c>
      <c r="F28" s="39">
        <f t="shared" si="1"/>
        <v>9500</v>
      </c>
      <c r="G28"/>
    </row>
    <row r="29" spans="1:12">
      <c r="A29" s="126" t="s">
        <v>68</v>
      </c>
      <c r="B29" s="128"/>
      <c r="C29" s="80" t="s">
        <v>26</v>
      </c>
      <c r="D29" s="16">
        <v>22</v>
      </c>
      <c r="E29" s="26">
        <f t="shared" si="2"/>
        <v>4750</v>
      </c>
      <c r="F29" s="39">
        <f t="shared" si="1"/>
        <v>104500</v>
      </c>
      <c r="G29"/>
    </row>
    <row r="30" spans="1:12">
      <c r="A30" s="126" t="s">
        <v>65</v>
      </c>
      <c r="B30" s="127"/>
      <c r="C30" s="16" t="s">
        <v>26</v>
      </c>
      <c r="D30" s="16">
        <v>2</v>
      </c>
      <c r="E30" s="26">
        <f t="shared" si="2"/>
        <v>4750</v>
      </c>
      <c r="F30" s="39">
        <f t="shared" si="1"/>
        <v>9500</v>
      </c>
      <c r="G30"/>
    </row>
    <row r="31" spans="1:12">
      <c r="A31" s="126" t="s">
        <v>86</v>
      </c>
      <c r="B31" s="127"/>
      <c r="C31" s="16" t="s">
        <v>26</v>
      </c>
      <c r="D31" s="16">
        <v>8</v>
      </c>
      <c r="E31" s="26">
        <f t="shared" si="2"/>
        <v>4750</v>
      </c>
      <c r="F31" s="39">
        <f t="shared" si="1"/>
        <v>38000</v>
      </c>
      <c r="G31"/>
    </row>
    <row r="32" spans="1:12">
      <c r="A32" s="126" t="s">
        <v>70</v>
      </c>
      <c r="B32" s="128"/>
      <c r="C32" s="16" t="s">
        <v>26</v>
      </c>
      <c r="D32" s="16">
        <v>2</v>
      </c>
      <c r="E32" s="26">
        <f t="shared" si="2"/>
        <v>4750</v>
      </c>
      <c r="F32" s="39">
        <f t="shared" si="1"/>
        <v>9500</v>
      </c>
      <c r="G32"/>
    </row>
    <row r="33" spans="1:8">
      <c r="A33" s="126" t="s">
        <v>71</v>
      </c>
      <c r="B33" s="127"/>
      <c r="C33" s="16" t="s">
        <v>26</v>
      </c>
      <c r="D33" s="16">
        <v>6</v>
      </c>
      <c r="E33" s="26">
        <f t="shared" si="2"/>
        <v>4750</v>
      </c>
      <c r="F33" s="39">
        <f t="shared" si="1"/>
        <v>28500</v>
      </c>
      <c r="G33"/>
    </row>
    <row r="34" spans="1:8">
      <c r="A34" s="126" t="s">
        <v>87</v>
      </c>
      <c r="B34" s="128"/>
      <c r="C34" s="16" t="s">
        <v>26</v>
      </c>
      <c r="D34" s="16">
        <v>3</v>
      </c>
      <c r="E34" s="26">
        <f t="shared" si="2"/>
        <v>4750</v>
      </c>
      <c r="F34" s="39">
        <f t="shared" si="1"/>
        <v>14250</v>
      </c>
      <c r="G34"/>
    </row>
    <row r="35" spans="1:8">
      <c r="A35" s="126" t="s">
        <v>88</v>
      </c>
      <c r="B35" s="127"/>
      <c r="C35" s="80" t="s">
        <v>60</v>
      </c>
      <c r="D35" s="80">
        <v>18000</v>
      </c>
      <c r="E35" s="26">
        <f>80000/10000</f>
        <v>8</v>
      </c>
      <c r="F35" s="39">
        <f t="shared" si="1"/>
        <v>144000</v>
      </c>
      <c r="G35"/>
    </row>
    <row r="36" spans="1:8" ht="30" customHeight="1">
      <c r="A36" s="117" t="s">
        <v>7</v>
      </c>
      <c r="B36" s="118"/>
      <c r="C36" s="118"/>
      <c r="D36" s="118"/>
      <c r="E36" s="119"/>
      <c r="F36" s="76">
        <f>SUM(F26:F35)</f>
        <v>571500</v>
      </c>
      <c r="G36"/>
    </row>
    <row r="37" spans="1:8">
      <c r="A37" s="131"/>
      <c r="B37" s="131"/>
      <c r="C37" s="131"/>
      <c r="D37" s="131"/>
      <c r="E37" s="131"/>
      <c r="F37" s="132"/>
    </row>
    <row r="38" spans="1:8" ht="38.25" customHeight="1">
      <c r="A38" s="108" t="s">
        <v>8</v>
      </c>
      <c r="B38" s="109"/>
      <c r="C38" s="109"/>
      <c r="D38" s="109"/>
      <c r="E38" s="110"/>
      <c r="F38" s="61">
        <f>F23+F36</f>
        <v>698121.5</v>
      </c>
    </row>
    <row r="39" spans="1:8">
      <c r="A39" s="114"/>
      <c r="B39" s="115"/>
      <c r="C39" s="115"/>
      <c r="D39" s="115"/>
      <c r="E39" s="115"/>
      <c r="F39" s="116"/>
    </row>
    <row r="40" spans="1:8" ht="30">
      <c r="A40" s="44" t="s">
        <v>30</v>
      </c>
      <c r="B40" s="41" t="s">
        <v>5</v>
      </c>
      <c r="C40" s="41" t="s">
        <v>13</v>
      </c>
      <c r="D40" s="41" t="s">
        <v>6</v>
      </c>
      <c r="E40" s="41" t="s">
        <v>24</v>
      </c>
      <c r="F40" s="41" t="s">
        <v>48</v>
      </c>
    </row>
    <row r="41" spans="1:8">
      <c r="A41" s="44" t="s">
        <v>9</v>
      </c>
      <c r="B41" s="14"/>
      <c r="C41" s="20"/>
      <c r="D41" s="21"/>
      <c r="E41" s="14"/>
      <c r="F41" s="39"/>
    </row>
    <row r="42" spans="1:8">
      <c r="A42" s="79" t="s">
        <v>69</v>
      </c>
      <c r="B42" s="34" t="s">
        <v>54</v>
      </c>
      <c r="C42" s="22" t="s">
        <v>55</v>
      </c>
      <c r="D42" s="16">
        <v>3</v>
      </c>
      <c r="E42" s="93">
        <f>9670/3.78</f>
        <v>2558.2010582010585</v>
      </c>
      <c r="F42" s="39">
        <f>D42*E42</f>
        <v>7674.6031746031749</v>
      </c>
      <c r="G42"/>
    </row>
    <row r="43" spans="1:8" ht="24.75" customHeight="1">
      <c r="A43" s="118" t="s">
        <v>18</v>
      </c>
      <c r="B43" s="118"/>
      <c r="C43" s="118"/>
      <c r="D43" s="118"/>
      <c r="E43" s="119"/>
      <c r="F43" s="84">
        <f>SUM(F41:F42)</f>
        <v>7674.6031746031749</v>
      </c>
      <c r="G43"/>
    </row>
    <row r="44" spans="1:8" ht="30">
      <c r="A44" s="106" t="s">
        <v>1</v>
      </c>
      <c r="B44" s="107"/>
      <c r="C44" s="41" t="s">
        <v>13</v>
      </c>
      <c r="D44" s="41" t="s">
        <v>6</v>
      </c>
      <c r="E44" s="41" t="s">
        <v>24</v>
      </c>
      <c r="F44" s="41" t="s">
        <v>48</v>
      </c>
    </row>
    <row r="45" spans="1:8" ht="16.5" customHeight="1">
      <c r="A45" s="120" t="s">
        <v>15</v>
      </c>
      <c r="B45" s="121"/>
      <c r="C45" s="22" t="s">
        <v>16</v>
      </c>
      <c r="D45" s="16">
        <v>1</v>
      </c>
      <c r="E45" s="74">
        <v>200000</v>
      </c>
      <c r="F45" s="40">
        <f>(D45*E45)</f>
        <v>200000</v>
      </c>
      <c r="G45"/>
    </row>
    <row r="46" spans="1:8">
      <c r="A46" s="122" t="s">
        <v>17</v>
      </c>
      <c r="B46" s="123"/>
      <c r="C46" s="22" t="s">
        <v>16</v>
      </c>
      <c r="D46" s="16">
        <v>1</v>
      </c>
      <c r="E46" s="23">
        <f>(1985916*40000)/500000</f>
        <v>158873.28</v>
      </c>
      <c r="F46" s="54">
        <f>(D46*E46)</f>
        <v>158873.28</v>
      </c>
      <c r="G46" s="85"/>
      <c r="H46" s="60"/>
    </row>
    <row r="47" spans="1:8" ht="30" customHeight="1">
      <c r="A47" s="117" t="s">
        <v>31</v>
      </c>
      <c r="B47" s="118"/>
      <c r="C47" s="118"/>
      <c r="D47" s="118"/>
      <c r="E47" s="119"/>
      <c r="F47" s="77">
        <f>SUM(F45:F46)</f>
        <v>358873.28</v>
      </c>
      <c r="G47" s="85"/>
    </row>
    <row r="48" spans="1:8">
      <c r="A48" s="24"/>
      <c r="B48" s="18"/>
      <c r="C48" s="19"/>
      <c r="D48" s="17"/>
      <c r="E48" s="18"/>
      <c r="F48" s="39"/>
    </row>
    <row r="49" spans="1:9" ht="30">
      <c r="A49" s="106" t="s">
        <v>10</v>
      </c>
      <c r="B49" s="107"/>
      <c r="C49" s="41" t="s">
        <v>13</v>
      </c>
      <c r="D49" s="41" t="s">
        <v>6</v>
      </c>
      <c r="E49" s="41" t="s">
        <v>24</v>
      </c>
      <c r="F49" s="41" t="s">
        <v>48</v>
      </c>
      <c r="G49" s="71"/>
      <c r="H49" s="71"/>
      <c r="I49" s="71"/>
    </row>
    <row r="50" spans="1:9">
      <c r="A50" s="124" t="s">
        <v>59</v>
      </c>
      <c r="B50" s="125"/>
      <c r="C50" s="16" t="s">
        <v>26</v>
      </c>
      <c r="D50" s="16">
        <v>7</v>
      </c>
      <c r="E50" s="26">
        <f>38000/8</f>
        <v>4750</v>
      </c>
      <c r="F50" s="39">
        <f>D50*E50</f>
        <v>33250</v>
      </c>
    </row>
    <row r="51" spans="1:9" ht="24" customHeight="1">
      <c r="A51" s="117" t="s">
        <v>11</v>
      </c>
      <c r="B51" s="118"/>
      <c r="C51" s="118"/>
      <c r="D51" s="118"/>
      <c r="E51" s="119"/>
      <c r="F51" s="76">
        <f>SUM(F50:F50)</f>
        <v>33250</v>
      </c>
      <c r="G51" s="51"/>
    </row>
    <row r="52" spans="1:9">
      <c r="A52" s="114"/>
      <c r="B52" s="115"/>
      <c r="C52" s="115"/>
      <c r="D52" s="115"/>
      <c r="E52" s="115"/>
      <c r="F52" s="116"/>
    </row>
    <row r="53" spans="1:9" ht="30.75" customHeight="1">
      <c r="A53" s="108" t="s">
        <v>32</v>
      </c>
      <c r="B53" s="109"/>
      <c r="C53" s="109"/>
      <c r="D53" s="109"/>
      <c r="E53" s="110"/>
      <c r="F53" s="61">
        <f>F43+F47+F51</f>
        <v>399797.88317460322</v>
      </c>
      <c r="G53"/>
    </row>
    <row r="54" spans="1:9" ht="15.75">
      <c r="A54" s="111"/>
      <c r="B54" s="112"/>
      <c r="C54" s="112"/>
      <c r="D54" s="112"/>
      <c r="E54" s="112"/>
      <c r="F54" s="113"/>
    </row>
    <row r="55" spans="1:9" ht="36.75" customHeight="1">
      <c r="A55" s="108" t="s">
        <v>12</v>
      </c>
      <c r="B55" s="109"/>
      <c r="C55" s="109"/>
      <c r="D55" s="109"/>
      <c r="E55" s="110"/>
      <c r="F55" s="61">
        <f>F38+F53</f>
        <v>1097919.3831746033</v>
      </c>
    </row>
    <row r="56" spans="1:9">
      <c r="B56" s="27"/>
      <c r="C56" s="28"/>
      <c r="D56" s="28"/>
      <c r="E56" s="29"/>
    </row>
    <row r="57" spans="1:9" ht="15.75">
      <c r="A57" s="97" t="s">
        <v>53</v>
      </c>
      <c r="B57" s="97"/>
      <c r="C57" s="97"/>
      <c r="D57" s="97"/>
      <c r="E57" s="97"/>
      <c r="F57" s="65">
        <v>0</v>
      </c>
      <c r="G57"/>
    </row>
    <row r="58" spans="1:9" ht="15" customHeight="1">
      <c r="A58" s="98" t="s">
        <v>35</v>
      </c>
      <c r="B58" s="99"/>
      <c r="C58" s="99"/>
      <c r="D58" s="99"/>
      <c r="E58" s="100"/>
      <c r="F58" s="78" t="str">
        <f>IF(F57=0,"--",F55/F57)</f>
        <v>--</v>
      </c>
      <c r="G58"/>
    </row>
    <row r="59" spans="1:9" ht="15" customHeight="1">
      <c r="A59" s="51"/>
      <c r="B59" s="51"/>
      <c r="C59" s="58"/>
      <c r="E59" s="30"/>
    </row>
    <row r="60" spans="1:9">
      <c r="A60" s="56"/>
      <c r="B60" s="57"/>
      <c r="C60" s="31"/>
      <c r="D60" s="32"/>
      <c r="E60" s="32"/>
    </row>
    <row r="61" spans="1:9">
      <c r="A61" s="56"/>
      <c r="B61" s="57"/>
      <c r="C61" s="31"/>
      <c r="D61" s="32"/>
      <c r="E61" s="32"/>
    </row>
    <row r="62" spans="1:9" ht="15.75">
      <c r="A62" s="62" t="s">
        <v>39</v>
      </c>
      <c r="B62" s="101" t="s">
        <v>89</v>
      </c>
      <c r="C62" s="101"/>
      <c r="D62" s="101"/>
      <c r="E62" s="63"/>
      <c r="F62" t="s">
        <v>90</v>
      </c>
    </row>
    <row r="63" spans="1:9" ht="15.75">
      <c r="A63" s="65" t="s">
        <v>36</v>
      </c>
      <c r="B63" s="102">
        <v>43642</v>
      </c>
      <c r="C63" s="103"/>
      <c r="D63" s="103"/>
      <c r="E63" s="64"/>
      <c r="F63" s="64"/>
    </row>
    <row r="64" spans="1:9" ht="15.75">
      <c r="A64" s="66"/>
      <c r="B64" s="67"/>
      <c r="C64" s="67"/>
      <c r="D64" s="67"/>
      <c r="E64" s="64"/>
      <c r="F64" s="64"/>
    </row>
    <row r="65" spans="1:6" ht="15.75">
      <c r="A65" s="96" t="s">
        <v>43</v>
      </c>
      <c r="B65" s="96"/>
      <c r="C65" s="96"/>
      <c r="D65" s="96"/>
      <c r="E65" s="96"/>
      <c r="F65" s="96"/>
    </row>
    <row r="66" spans="1:6" ht="47.25">
      <c r="A66" s="70" t="s">
        <v>76</v>
      </c>
      <c r="B66" s="68" t="s">
        <v>37</v>
      </c>
      <c r="C66" s="104"/>
      <c r="D66" s="105"/>
      <c r="E66" s="62" t="s">
        <v>38</v>
      </c>
      <c r="F66" s="73"/>
    </row>
    <row r="67" spans="1:6" ht="15.75">
      <c r="A67" s="65" t="s">
        <v>44</v>
      </c>
      <c r="B67" s="69" t="s">
        <v>36</v>
      </c>
      <c r="C67" s="94"/>
      <c r="D67" s="95"/>
      <c r="E67" s="65" t="s">
        <v>36</v>
      </c>
      <c r="F67" s="72"/>
    </row>
  </sheetData>
  <mergeCells count="36">
    <mergeCell ref="A43:E43"/>
    <mergeCell ref="A26:B26"/>
    <mergeCell ref="A33:B33"/>
    <mergeCell ref="A39:F39"/>
    <mergeCell ref="A24:F24"/>
    <mergeCell ref="A37:F37"/>
    <mergeCell ref="A34:B34"/>
    <mergeCell ref="A23:E23"/>
    <mergeCell ref="A36:E36"/>
    <mergeCell ref="A38:E38"/>
    <mergeCell ref="A35:B35"/>
    <mergeCell ref="A25:B25"/>
    <mergeCell ref="A27:B27"/>
    <mergeCell ref="A30:B30"/>
    <mergeCell ref="A31:B31"/>
    <mergeCell ref="A28:B28"/>
    <mergeCell ref="A29:B29"/>
    <mergeCell ref="A32:B32"/>
    <mergeCell ref="A44:B44"/>
    <mergeCell ref="A49:B49"/>
    <mergeCell ref="A55:E55"/>
    <mergeCell ref="A54:F54"/>
    <mergeCell ref="A52:F52"/>
    <mergeCell ref="A47:E47"/>
    <mergeCell ref="A51:E51"/>
    <mergeCell ref="A53:E53"/>
    <mergeCell ref="A45:B45"/>
    <mergeCell ref="A46:B46"/>
    <mergeCell ref="A50:B50"/>
    <mergeCell ref="C67:D67"/>
    <mergeCell ref="A65:F65"/>
    <mergeCell ref="A57:E57"/>
    <mergeCell ref="A58:E58"/>
    <mergeCell ref="B62:D62"/>
    <mergeCell ref="B63:D63"/>
    <mergeCell ref="C66:D66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B1" workbookViewId="0">
      <selection activeCell="I7" sqref="I7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3" width="13.85546875" style="1" customWidth="1"/>
    <col min="4" max="6" width="13" style="1" bestFit="1" customWidth="1"/>
    <col min="7" max="7" width="12" style="1" bestFit="1" customWidth="1"/>
    <col min="8" max="8" width="14.5703125" style="1" bestFit="1" customWidth="1"/>
    <col min="9" max="16384" width="11.42578125" style="1"/>
  </cols>
  <sheetData>
    <row r="1" spans="2:12">
      <c r="B1" s="133" t="s">
        <v>75</v>
      </c>
      <c r="C1" s="133"/>
      <c r="D1" s="133"/>
      <c r="E1" s="133"/>
      <c r="F1" s="133"/>
      <c r="G1" s="133"/>
      <c r="H1" s="133"/>
    </row>
    <row r="2" spans="2:12">
      <c r="B2" s="133"/>
      <c r="C2" s="133"/>
      <c r="D2" s="133"/>
      <c r="E2" s="133"/>
      <c r="F2" s="133"/>
      <c r="G2" s="133"/>
      <c r="H2" s="133"/>
    </row>
    <row r="3" spans="2:12">
      <c r="B3" s="133"/>
      <c r="C3" s="133"/>
      <c r="D3" s="133"/>
      <c r="E3" s="133"/>
      <c r="F3" s="133"/>
      <c r="G3" s="133"/>
      <c r="H3" s="133"/>
    </row>
    <row r="4" spans="2:12" ht="38.25">
      <c r="B4" s="10" t="s">
        <v>19</v>
      </c>
      <c r="C4" s="11" t="s">
        <v>52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MANGO'!F23</f>
        <v>126621.5</v>
      </c>
      <c r="D5" s="3">
        <f>'COSTOS MANGO'!F36</f>
        <v>571500</v>
      </c>
      <c r="E5" s="3">
        <f>'COSTOS MANGO'!F43</f>
        <v>7674.6031746031749</v>
      </c>
      <c r="F5" s="3">
        <f>'COSTOS MANGO'!F47</f>
        <v>358873.28</v>
      </c>
      <c r="G5" s="3">
        <f>'COSTOS MANGO'!F51</f>
        <v>33250</v>
      </c>
      <c r="H5" s="3">
        <f>SUM(C5:G5)</f>
        <v>1097919.3831746033</v>
      </c>
    </row>
    <row r="6" spans="2:12">
      <c r="B6" s="2" t="s">
        <v>14</v>
      </c>
      <c r="C6" s="4">
        <f>C5/H5</f>
        <v>0.11532859510493153</v>
      </c>
      <c r="D6" s="4">
        <f>D5/H5</f>
        <v>0.52053002138237481</v>
      </c>
      <c r="E6" s="4">
        <f>E5/H5</f>
        <v>6.9901336038100297E-3</v>
      </c>
      <c r="F6" s="4">
        <f>F5/H5</f>
        <v>0.32686669485907782</v>
      </c>
      <c r="G6" s="4">
        <f>G5/H5</f>
        <v>3.0284555049805706E-2</v>
      </c>
      <c r="H6" s="5">
        <f>SUM(C6:G6)</f>
        <v>1</v>
      </c>
      <c r="I6" s="6"/>
    </row>
    <row r="8" spans="2:12">
      <c r="D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MANGO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2019-06-28T00:43:54Z</cp:lastPrinted>
  <dcterms:created xsi:type="dcterms:W3CDTF">2014-09-10T02:29:02Z</dcterms:created>
  <dcterms:modified xsi:type="dcterms:W3CDTF">2019-06-28T00:43:58Z</dcterms:modified>
</cp:coreProperties>
</file>