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600" windowHeight="7620" tabRatio="816"/>
  </bookViews>
  <sheets>
    <sheet name="INFORME" sheetId="1" r:id="rId1"/>
    <sheet name="LIMON TAHITI" sheetId="12" r:id="rId2"/>
    <sheet name="LIMON COMÚN" sheetId="15" r:id="rId3"/>
    <sheet name="NARANJA " sheetId="16" r:id="rId4"/>
    <sheet name="GUANABANA" sheetId="14" r:id="rId5"/>
    <sheet name="OREGANO" sheetId="17" r:id="rId6"/>
    <sheet name="GUAYABA" sheetId="13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/>
  <c r="H10"/>
  <c r="H9"/>
  <c r="H8"/>
  <c r="H7"/>
  <c r="M12" i="16"/>
  <c r="M11"/>
  <c r="J12"/>
  <c r="J11"/>
  <c r="M17"/>
  <c r="L17"/>
  <c r="K17"/>
  <c r="J17"/>
  <c r="I17"/>
  <c r="H17"/>
  <c r="M16"/>
  <c r="L16"/>
  <c r="K16"/>
  <c r="J16"/>
  <c r="I16"/>
  <c r="H16"/>
  <c r="G41"/>
  <c r="G21"/>
  <c r="M12" i="15"/>
  <c r="M11"/>
  <c r="M16"/>
  <c r="L16"/>
  <c r="K16"/>
  <c r="J16"/>
  <c r="I16"/>
  <c r="H16"/>
  <c r="G41"/>
  <c r="G21"/>
  <c r="M16" i="12"/>
  <c r="K16"/>
  <c r="I16"/>
  <c r="H16"/>
  <c r="G24"/>
  <c r="G23"/>
  <c r="G22"/>
  <c r="G21"/>
  <c r="L25"/>
  <c r="L16" s="1"/>
  <c r="J22"/>
  <c r="J16" s="1"/>
  <c r="L21" i="14"/>
  <c r="F11" i="12"/>
  <c r="M12" i="14"/>
  <c r="M11"/>
  <c r="J12"/>
  <c r="J11"/>
  <c r="M17"/>
  <c r="L17"/>
  <c r="K17"/>
  <c r="J17"/>
  <c r="I17"/>
  <c r="H17"/>
  <c r="M16"/>
  <c r="L16"/>
  <c r="K16"/>
  <c r="J16"/>
  <c r="I16"/>
  <c r="H16"/>
  <c r="G41"/>
  <c r="G29"/>
  <c r="G28"/>
  <c r="G27"/>
  <c r="G26"/>
  <c r="G25"/>
  <c r="G24"/>
  <c r="G23"/>
  <c r="G22"/>
  <c r="G21"/>
  <c r="F11"/>
  <c r="M12" i="13"/>
  <c r="M11"/>
  <c r="J12"/>
  <c r="J11"/>
  <c r="M17"/>
  <c r="L17"/>
  <c r="K17"/>
  <c r="J17"/>
  <c r="I17"/>
  <c r="H17"/>
  <c r="M16"/>
  <c r="L16"/>
  <c r="K16"/>
  <c r="J16"/>
  <c r="I16"/>
  <c r="H16"/>
  <c r="G41"/>
  <c r="G25"/>
  <c r="G24"/>
  <c r="G23"/>
  <c r="G22"/>
  <c r="G21"/>
  <c r="L25"/>
  <c r="J25"/>
  <c r="L23"/>
  <c r="M23"/>
  <c r="L22"/>
  <c r="L21"/>
  <c r="F11"/>
  <c r="M12" i="17"/>
  <c r="M11"/>
  <c r="J12"/>
  <c r="J11"/>
  <c r="M17"/>
  <c r="L17"/>
  <c r="K17"/>
  <c r="J17"/>
  <c r="I17"/>
  <c r="H17"/>
  <c r="M16"/>
  <c r="L16"/>
  <c r="K16"/>
  <c r="J16"/>
  <c r="I16"/>
  <c r="H16"/>
  <c r="G41"/>
  <c r="G22"/>
  <c r="G21"/>
  <c r="G25" i="12" l="1"/>
  <c r="N10" i="1"/>
  <c r="L10"/>
  <c r="K10"/>
  <c r="J10"/>
  <c r="I10"/>
  <c r="F10"/>
  <c r="G40" i="17"/>
  <c r="G39"/>
  <c r="G38"/>
  <c r="G37"/>
  <c r="G36"/>
  <c r="G35"/>
  <c r="G34"/>
  <c r="G33"/>
  <c r="G32"/>
  <c r="G31"/>
  <c r="G30"/>
  <c r="G29"/>
  <c r="G28"/>
  <c r="G27"/>
  <c r="G26"/>
  <c r="G25"/>
  <c r="G24"/>
  <c r="G23"/>
  <c r="M10" i="1"/>
  <c r="F11" i="17"/>
  <c r="G10" i="1" l="1"/>
  <c r="N8" l="1"/>
  <c r="L8"/>
  <c r="K8"/>
  <c r="J8"/>
  <c r="I8"/>
  <c r="F8"/>
  <c r="N7"/>
  <c r="M7"/>
  <c r="L7"/>
  <c r="K7"/>
  <c r="J7"/>
  <c r="I7"/>
  <c r="G7"/>
  <c r="F7"/>
  <c r="N6"/>
  <c r="L6"/>
  <c r="J6"/>
  <c r="I6"/>
  <c r="F6"/>
  <c r="F11" i="16"/>
  <c r="F11" i="15"/>
  <c r="M8" i="1"/>
  <c r="G40" i="16"/>
  <c r="G39"/>
  <c r="G38"/>
  <c r="G37"/>
  <c r="G36"/>
  <c r="G35"/>
  <c r="G34"/>
  <c r="G33"/>
  <c r="G32"/>
  <c r="G31"/>
  <c r="G30"/>
  <c r="G29"/>
  <c r="G28"/>
  <c r="J11" i="15"/>
  <c r="M17"/>
  <c r="J17"/>
  <c r="I17"/>
  <c r="H17"/>
  <c r="L17"/>
  <c r="K17"/>
  <c r="G40"/>
  <c r="G39"/>
  <c r="G38"/>
  <c r="G37"/>
  <c r="G36"/>
  <c r="G35"/>
  <c r="G34"/>
  <c r="G33"/>
  <c r="G32"/>
  <c r="G31"/>
  <c r="G30"/>
  <c r="G29"/>
  <c r="G28"/>
  <c r="J12"/>
  <c r="G8" i="1" l="1"/>
  <c r="F9"/>
  <c r="N11"/>
  <c r="L11"/>
  <c r="I11"/>
  <c r="F11"/>
  <c r="I9"/>
  <c r="M11"/>
  <c r="K11"/>
  <c r="J11"/>
  <c r="G34" i="14"/>
  <c r="G33"/>
  <c r="G31"/>
  <c r="G32"/>
  <c r="G40" i="13"/>
  <c r="G39"/>
  <c r="G38"/>
  <c r="G37"/>
  <c r="G36"/>
  <c r="G35"/>
  <c r="G34"/>
  <c r="G33"/>
  <c r="G32"/>
  <c r="G31"/>
  <c r="G30"/>
  <c r="G29"/>
  <c r="G28"/>
  <c r="G26"/>
  <c r="G40" i="12" l="1"/>
  <c r="G39"/>
  <c r="G40" i="14"/>
  <c r="G39"/>
  <c r="G38"/>
  <c r="G37"/>
  <c r="G36"/>
  <c r="G35"/>
  <c r="N9" i="1"/>
  <c r="M9"/>
  <c r="L9"/>
  <c r="K9"/>
  <c r="J9"/>
  <c r="G38" i="12"/>
  <c r="G37"/>
  <c r="G36"/>
  <c r="G35"/>
  <c r="G34"/>
  <c r="G33"/>
  <c r="G32"/>
  <c r="G31"/>
  <c r="G30"/>
  <c r="G29"/>
  <c r="G28"/>
  <c r="G41" s="1"/>
  <c r="M6" i="1"/>
  <c r="K6"/>
  <c r="J11" i="12" l="1"/>
  <c r="J17"/>
  <c r="K17"/>
  <c r="M17"/>
  <c r="H17"/>
  <c r="L17"/>
  <c r="I17"/>
  <c r="G9" i="1"/>
  <c r="G11"/>
  <c r="G6"/>
  <c r="H6" s="1"/>
  <c r="J12" i="12" l="1"/>
  <c r="M12" s="1"/>
  <c r="M11"/>
</calcChain>
</file>

<file path=xl/comments1.xml><?xml version="1.0" encoding="utf-8"?>
<comments xmlns="http://schemas.openxmlformats.org/spreadsheetml/2006/main">
  <authors>
    <author>FREDI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NO SE FIJO META</t>
        </r>
      </text>
    </comment>
  </commentList>
</comments>
</file>

<file path=xl/comments2.xml><?xml version="1.0" encoding="utf-8"?>
<comments xmlns="http://schemas.openxmlformats.org/spreadsheetml/2006/main">
  <authors>
    <author>FREDI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NO SE FIJO META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J25" authorId="0">
      <text>
        <r>
          <rPr>
            <b/>
            <sz val="9"/>
            <color indexed="81"/>
            <rFont val="Tahoma"/>
            <charset val="1"/>
          </rPr>
          <t>para llevar a cabo la idea de mejora de  elaborar un lixiviado</t>
        </r>
      </text>
    </comment>
  </commentList>
</comments>
</file>

<file path=xl/sharedStrings.xml><?xml version="1.0" encoding="utf-8"?>
<sst xmlns="http://schemas.openxmlformats.org/spreadsheetml/2006/main" count="437" uniqueCount="98">
  <si>
    <t>SUBCENTRO DE COSTO</t>
  </si>
  <si>
    <t>CULTIVO</t>
  </si>
  <si>
    <t>PRODUCTO</t>
  </si>
  <si>
    <t>UNIDAD DE MEDIDA</t>
  </si>
  <si>
    <t>META DE PRODUCCION</t>
  </si>
  <si>
    <t>PRODUCCION OBTENIDA</t>
  </si>
  <si>
    <t>PORCENTAJE DE CUMPLIMIENTO</t>
  </si>
  <si>
    <t xml:space="preserve">DESTINOS </t>
  </si>
  <si>
    <t>MERCASENA</t>
  </si>
  <si>
    <t>ACTIVIDADES DE FORMACION</t>
  </si>
  <si>
    <t>BIOINSUMOS</t>
  </si>
  <si>
    <t xml:space="preserve"> LOTE 5</t>
  </si>
  <si>
    <t xml:space="preserve"> POSTCOSECHA</t>
  </si>
  <si>
    <t>OVINOS</t>
  </si>
  <si>
    <t xml:space="preserve">LOTE 1 </t>
  </si>
  <si>
    <t>GUANABANA</t>
  </si>
  <si>
    <t>kg</t>
  </si>
  <si>
    <t>LOTE 2</t>
  </si>
  <si>
    <t>GUAYABA</t>
  </si>
  <si>
    <t xml:space="preserve">FORMATO INFORME DE PRODUCCION DE BIENES AGRICOLAS DE SENA EMPRESA
</t>
  </si>
  <si>
    <t>FOr-IPBASE-04-01/05-17</t>
  </si>
  <si>
    <t>Proceso: Producción de Bienes y Prestación de Servicios</t>
  </si>
  <si>
    <t>Procedimiento: Planeación y control de la Producción</t>
  </si>
  <si>
    <t>Modelo de Mejora</t>
  </si>
  <si>
    <t>Continua</t>
  </si>
  <si>
    <t>TRIMESTRE SENA EMPRESA:</t>
  </si>
  <si>
    <t>FECHA DE INFORME</t>
  </si>
  <si>
    <t>DEL (DD/MM):</t>
  </si>
  <si>
    <t>HASTA  (DD/MM):</t>
  </si>
  <si>
    <t>AÑO: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</si>
  <si>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</si>
  <si>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AGRICOLA</t>
  </si>
  <si>
    <t>CODIGO :</t>
  </si>
  <si>
    <t>SUBCENTRO DE COSTO:</t>
  </si>
  <si>
    <t>RESPONSABLE:</t>
  </si>
  <si>
    <t>MENSUAL</t>
  </si>
  <si>
    <t>META DE PRODUCCION EJECUTADA:</t>
  </si>
  <si>
    <t>PORCENTAJE CUMPLIMIENTO:</t>
  </si>
  <si>
    <t>TRIMESTRAL</t>
  </si>
  <si>
    <t>RESUMEN DEL INFORME</t>
  </si>
  <si>
    <t>DESTINOS</t>
  </si>
  <si>
    <t>TOTAL</t>
  </si>
  <si>
    <t>% DESTINO</t>
  </si>
  <si>
    <t>TRASLADO ENTRE UNIDADES</t>
  </si>
  <si>
    <t>ITEM</t>
  </si>
  <si>
    <t>MES</t>
  </si>
  <si>
    <t>FECHA PRODUCCION POR SEMANA</t>
  </si>
  <si>
    <t>NOMBRE DEL PRODUCTO TERMINADO</t>
  </si>
  <si>
    <t>PRODUCTO TERMINADO</t>
  </si>
  <si>
    <t>PRESENTACION</t>
  </si>
  <si>
    <t>CANTIDAD TOTAL PRODUCCION</t>
  </si>
  <si>
    <t>CANASTILLA</t>
  </si>
  <si>
    <t>KG</t>
  </si>
  <si>
    <t>TOTAL PRODUCTOS</t>
  </si>
  <si>
    <t>LOTE 1</t>
  </si>
  <si>
    <t xml:space="preserve">canastilla </t>
  </si>
  <si>
    <t>CITRICOS</t>
  </si>
  <si>
    <t>LIMON TAHITI</t>
  </si>
  <si>
    <t>II</t>
  </si>
  <si>
    <t>ANGELA CAMILA DE LA TORRE</t>
  </si>
  <si>
    <t>AGROINDUSTRIA</t>
  </si>
  <si>
    <t xml:space="preserve">limon tahiti </t>
  </si>
  <si>
    <t>Mayo</t>
  </si>
  <si>
    <t>01 al 03</t>
  </si>
  <si>
    <t>06 al 10</t>
  </si>
  <si>
    <t>13 al 17</t>
  </si>
  <si>
    <t>20 al 24</t>
  </si>
  <si>
    <t>27 al 31</t>
  </si>
  <si>
    <t xml:space="preserve">Naranja </t>
  </si>
  <si>
    <t>YULIANA OVIEDO</t>
  </si>
  <si>
    <t>MAYO</t>
  </si>
  <si>
    <t>1 AL 3</t>
  </si>
  <si>
    <t>6 AL 10</t>
  </si>
  <si>
    <t>13  AL 17</t>
  </si>
  <si>
    <t>20 AL 24</t>
  </si>
  <si>
    <t>ll</t>
  </si>
  <si>
    <t>CAMILA ANDREA AGUIAR ROJAS_KEVIN SUAREZ VERA</t>
  </si>
  <si>
    <t>guanabana</t>
  </si>
  <si>
    <t xml:space="preserve">carretilla </t>
  </si>
  <si>
    <t>canastilla</t>
  </si>
  <si>
    <t>LIMON COMÚN</t>
  </si>
  <si>
    <t>NARANJA</t>
  </si>
  <si>
    <t>INFORME PRODUCCION AREA AGRICOLA MES DE MAYO DE 2019</t>
  </si>
  <si>
    <t>AROMATICAS</t>
  </si>
  <si>
    <t>OREGANO</t>
  </si>
  <si>
    <t>JULIANA MOYADURAN</t>
  </si>
  <si>
    <t>Kg</t>
  </si>
  <si>
    <t>META DE PRODUCCION PLANEADA (OREGANO) kg</t>
  </si>
  <si>
    <t xml:space="preserve"> 27 AL 31</t>
  </si>
  <si>
    <t>META DE PRODUCCION PLANEADA (GUAYABA) kg</t>
  </si>
  <si>
    <t>META DE PRODUCCION PLANEADA (GUANABANA) kg</t>
  </si>
  <si>
    <t>13 AL 17</t>
  </si>
  <si>
    <t>27 AL 31</t>
  </si>
  <si>
    <t>META DE PRODUCCION PLANEADA (LIMON TAHITI) kg</t>
  </si>
  <si>
    <t>META DE PRODUCCION PLANEADA (LIMON COMUN) kg</t>
  </si>
  <si>
    <t>27  AL  31</t>
  </si>
  <si>
    <t>META DE PRODUCCION PLANEADA (NARANJA) kg</t>
  </si>
  <si>
    <t>CONCLUSION: EL CULTIVO QUE TUVO EL MAYOR PORCENTAJE DE CUMPLIMIENTO FRENTE A LA META DE PRODUCCION FUE EL CULTIVO DE  GUAYABA REGISTRANDO UN 643,7% DE CUMPLIMIENTO EN LA PRODUCCION DE GUAYABA.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</si>
</sst>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#,##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8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5" fontId="1" fillId="0" borderId="6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vertical="center"/>
    </xf>
    <xf numFmtId="0" fontId="2" fillId="4" borderId="7" xfId="2" applyFont="1" applyFill="1" applyBorder="1" applyAlignment="1" applyProtection="1">
      <alignment horizontal="left" vertical="center"/>
      <protection locked="0"/>
    </xf>
    <xf numFmtId="0" fontId="2" fillId="4" borderId="0" xfId="2" applyFont="1" applyFill="1" applyBorder="1" applyAlignment="1" applyProtection="1">
      <alignment vertical="center"/>
      <protection locked="0"/>
    </xf>
    <xf numFmtId="0" fontId="6" fillId="0" borderId="0" xfId="2" applyFont="1" applyBorder="1" applyAlignment="1" applyProtection="1">
      <alignment vertical="center"/>
      <protection locked="0"/>
    </xf>
    <xf numFmtId="0" fontId="1" fillId="0" borderId="7" xfId="2" applyFont="1" applyBorder="1" applyAlignment="1" applyProtection="1">
      <alignment horizontal="left" vertical="center"/>
      <protection locked="0"/>
    </xf>
    <xf numFmtId="0" fontId="1" fillId="0" borderId="0" xfId="2" applyFont="1" applyBorder="1" applyAlignment="1" applyProtection="1">
      <alignment horizontal="left" vertical="center"/>
      <protection locked="0"/>
    </xf>
    <xf numFmtId="0" fontId="1" fillId="0" borderId="12" xfId="2" applyFont="1" applyBorder="1" applyAlignment="1" applyProtection="1">
      <alignment vertical="center"/>
      <protection locked="0"/>
    </xf>
    <xf numFmtId="0" fontId="1" fillId="0" borderId="13" xfId="2" applyFont="1" applyBorder="1" applyAlignment="1" applyProtection="1">
      <alignment vertical="center"/>
      <protection locked="0"/>
    </xf>
    <xf numFmtId="0" fontId="7" fillId="0" borderId="0" xfId="2" applyFont="1" applyBorder="1" applyAlignment="1" applyProtection="1">
      <alignment horizontal="left" vertical="center" wrapText="1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16" fontId="2" fillId="0" borderId="6" xfId="0" applyNumberFormat="1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vertical="center" wrapText="1"/>
      <protection locked="0"/>
    </xf>
    <xf numFmtId="165" fontId="1" fillId="0" borderId="6" xfId="1" applyNumberFormat="1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</xf>
    <xf numFmtId="166" fontId="0" fillId="5" borderId="8" xfId="0" applyNumberFormat="1" applyFont="1" applyFill="1" applyBorder="1" applyAlignment="1" applyProtection="1">
      <alignment horizontal="center" vertical="center"/>
    </xf>
    <xf numFmtId="9" fontId="1" fillId="5" borderId="8" xfId="1" applyFont="1" applyFill="1" applyBorder="1" applyAlignment="1" applyProtection="1">
      <alignment horizontal="center" vertical="center"/>
    </xf>
    <xf numFmtId="165" fontId="1" fillId="5" borderId="8" xfId="1" applyNumberFormat="1" applyFont="1" applyFill="1" applyBorder="1" applyAlignment="1" applyProtection="1">
      <alignment horizontal="center" vertical="center"/>
    </xf>
    <xf numFmtId="9" fontId="1" fillId="5" borderId="8" xfId="1" applyNumberFormat="1" applyFont="1" applyFill="1" applyBorder="1" applyAlignment="1" applyProtection="1">
      <alignment horizontal="center" vertical="center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14" fontId="0" fillId="0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3" fontId="0" fillId="0" borderId="8" xfId="0" applyNumberFormat="1" applyFont="1" applyFill="1" applyBorder="1" applyAlignment="1" applyProtection="1">
      <alignment horizontal="center" vertical="center"/>
      <protection locked="0"/>
    </xf>
    <xf numFmtId="166" fontId="0" fillId="6" borderId="8" xfId="0" applyNumberFormat="1" applyFont="1" applyFill="1" applyBorder="1" applyAlignment="1" applyProtection="1">
      <alignment horizontal="center" vertical="center"/>
    </xf>
    <xf numFmtId="166" fontId="0" fillId="0" borderId="8" xfId="0" applyNumberFormat="1" applyFont="1" applyFill="1" applyBorder="1" applyAlignment="1" applyProtection="1">
      <alignment horizontal="center" vertical="center"/>
      <protection locked="0"/>
    </xf>
    <xf numFmtId="1" fontId="7" fillId="0" borderId="12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6" fontId="0" fillId="7" borderId="6" xfId="0" applyNumberFormat="1" applyFont="1" applyFill="1" applyBorder="1" applyAlignment="1" applyProtection="1">
      <alignment horizontal="center" vertical="center"/>
      <protection locked="0"/>
    </xf>
    <xf numFmtId="166" fontId="2" fillId="6" borderId="8" xfId="0" applyNumberFormat="1" applyFont="1" applyFill="1" applyBorder="1" applyAlignment="1" applyProtection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66" fontId="0" fillId="7" borderId="8" xfId="0" applyNumberFormat="1" applyFont="1" applyFill="1" applyBorder="1" applyAlignment="1" applyProtection="1">
      <alignment horizontal="center" vertical="center"/>
      <protection locked="0"/>
    </xf>
    <xf numFmtId="166" fontId="0" fillId="7" borderId="8" xfId="0" applyNumberFormat="1" applyFont="1" applyFill="1" applyBorder="1" applyAlignment="1" applyProtection="1">
      <alignment horizontal="center"/>
      <protection locked="0"/>
    </xf>
    <xf numFmtId="166" fontId="0" fillId="4" borderId="6" xfId="0" applyNumberFormat="1" applyFont="1" applyFill="1" applyBorder="1" applyAlignment="1" applyProtection="1">
      <alignment horizontal="center" vertical="center"/>
      <protection locked="0"/>
    </xf>
    <xf numFmtId="166" fontId="0" fillId="4" borderId="8" xfId="0" applyNumberFormat="1" applyFont="1" applyFill="1" applyBorder="1" applyAlignment="1" applyProtection="1">
      <alignment horizontal="center" vertical="center"/>
      <protection locked="0"/>
    </xf>
    <xf numFmtId="166" fontId="0" fillId="4" borderId="8" xfId="0" applyNumberFormat="1" applyFont="1" applyFill="1" applyBorder="1" applyAlignment="1" applyProtection="1">
      <alignment horizontal="center"/>
      <protection locked="0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166" fontId="0" fillId="0" borderId="8" xfId="0" applyNumberFormat="1" applyFont="1" applyBorder="1" applyAlignment="1" applyProtection="1">
      <alignment horizontal="center" vertical="center"/>
      <protection hidden="1"/>
    </xf>
    <xf numFmtId="164" fontId="0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Font="1" applyFill="1" applyBorder="1" applyAlignment="1" applyProtection="1">
      <alignment horizontal="center"/>
      <protection locked="0"/>
    </xf>
    <xf numFmtId="164" fontId="0" fillId="0" borderId="8" xfId="0" applyNumberFormat="1" applyFont="1" applyFill="1" applyBorder="1" applyAlignment="1">
      <alignment horizontal="center" vertical="center"/>
    </xf>
    <xf numFmtId="166" fontId="0" fillId="4" borderId="8" xfId="0" applyNumberFormat="1" applyFont="1" applyFill="1" applyBorder="1" applyAlignment="1">
      <alignment horizontal="center" vertical="center"/>
    </xf>
    <xf numFmtId="166" fontId="0" fillId="0" borderId="8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0" fillId="7" borderId="8" xfId="0" applyFont="1" applyFill="1" applyBorder="1" applyAlignment="1" applyProtection="1">
      <alignment horizontal="center" vertical="center"/>
      <protection locked="0"/>
    </xf>
    <xf numFmtId="166" fontId="0" fillId="0" borderId="0" xfId="0" applyNumberFormat="1"/>
    <xf numFmtId="164" fontId="0" fillId="7" borderId="8" xfId="0" applyNumberFormat="1" applyFont="1" applyFill="1" applyBorder="1" applyAlignment="1" applyProtection="1">
      <alignment horizontal="center"/>
      <protection locked="0"/>
    </xf>
    <xf numFmtId="3" fontId="0" fillId="7" borderId="8" xfId="0" applyNumberFormat="1" applyFont="1" applyFill="1" applyBorder="1" applyAlignment="1" applyProtection="1">
      <alignment horizontal="center" vertical="center"/>
      <protection locked="0"/>
    </xf>
    <xf numFmtId="14" fontId="3" fillId="0" borderId="4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4" fontId="0" fillId="0" borderId="8" xfId="0" applyNumberFormat="1" applyFill="1" applyBorder="1" applyAlignment="1" applyProtection="1">
      <alignment horizontal="center" vertical="center"/>
      <protection locked="0"/>
    </xf>
    <xf numFmtId="4" fontId="2" fillId="6" borderId="8" xfId="0" applyNumberFormat="1" applyFont="1" applyFill="1" applyBorder="1" applyAlignment="1" applyProtection="1">
      <alignment horizontal="center" vertical="center"/>
    </xf>
    <xf numFmtId="4" fontId="0" fillId="6" borderId="8" xfId="0" applyNumberFormat="1" applyFont="1" applyFill="1" applyBorder="1" applyAlignment="1" applyProtection="1">
      <alignment horizontal="center" vertical="center"/>
    </xf>
    <xf numFmtId="4" fontId="0" fillId="5" borderId="8" xfId="0" applyNumberFormat="1" applyFont="1" applyFill="1" applyBorder="1" applyAlignment="1" applyProtection="1">
      <alignment horizontal="center" vertical="center"/>
    </xf>
    <xf numFmtId="2" fontId="0" fillId="7" borderId="8" xfId="0" applyNumberFormat="1" applyFont="1" applyFill="1" applyBorder="1" applyAlignment="1" applyProtection="1">
      <alignment horizontal="center" vertical="center"/>
      <protection locked="0"/>
    </xf>
    <xf numFmtId="2" fontId="0" fillId="7" borderId="8" xfId="0" applyNumberFormat="1" applyFont="1" applyFill="1" applyBorder="1" applyAlignment="1" applyProtection="1">
      <alignment horizontal="center"/>
      <protection locked="0"/>
    </xf>
    <xf numFmtId="166" fontId="2" fillId="6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8" xfId="0" applyNumberFormat="1" applyFont="1" applyFill="1" applyBorder="1" applyAlignment="1">
      <alignment horizontal="center" vertical="center"/>
    </xf>
    <xf numFmtId="4" fontId="0" fillId="0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 applyProtection="1">
      <alignment horizontal="center" vertical="center" textRotation="90" wrapText="1"/>
      <protection locked="0"/>
    </xf>
    <xf numFmtId="0" fontId="2" fillId="5" borderId="6" xfId="0" applyFont="1" applyFill="1" applyBorder="1" applyAlignment="1" applyProtection="1">
      <alignment horizontal="center" vertical="center" textRotation="90" wrapText="1"/>
      <protection locked="0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2" fillId="4" borderId="2" xfId="0" applyFont="1" applyFill="1" applyBorder="1" applyAlignment="1" applyProtection="1">
      <alignment horizontal="left" vertical="top"/>
      <protection locked="0"/>
    </xf>
    <xf numFmtId="0" fontId="2" fillId="4" borderId="3" xfId="0" applyFont="1" applyFill="1" applyBorder="1" applyAlignment="1" applyProtection="1">
      <alignment horizontal="left" vertical="top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 textRotation="90"/>
      <protection locked="0"/>
    </xf>
    <xf numFmtId="0" fontId="2" fillId="5" borderId="5" xfId="0" applyFont="1" applyFill="1" applyBorder="1" applyAlignment="1" applyProtection="1">
      <alignment horizontal="center" vertical="center" textRotation="90"/>
      <protection locked="0"/>
    </xf>
    <xf numFmtId="0" fontId="2" fillId="5" borderId="6" xfId="0" applyFont="1" applyFill="1" applyBorder="1" applyAlignment="1" applyProtection="1">
      <alignment horizontal="center" vertical="center" textRotation="90"/>
      <protection locked="0"/>
    </xf>
    <xf numFmtId="0" fontId="2" fillId="5" borderId="5" xfId="0" applyFont="1" applyFill="1" applyBorder="1" applyAlignment="1" applyProtection="1">
      <alignment horizontal="center" vertical="center" textRotation="90" wrapText="1"/>
      <protection locked="0"/>
    </xf>
    <xf numFmtId="9" fontId="2" fillId="5" borderId="1" xfId="1" applyFont="1" applyFill="1" applyBorder="1" applyAlignment="1" applyProtection="1">
      <alignment horizontal="center" vertical="center"/>
    </xf>
    <xf numFmtId="9" fontId="2" fillId="5" borderId="2" xfId="1" applyFont="1" applyFill="1" applyBorder="1" applyAlignment="1" applyProtection="1">
      <alignment horizontal="center" vertical="center"/>
    </xf>
    <xf numFmtId="9" fontId="2" fillId="5" borderId="3" xfId="1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166" fontId="0" fillId="0" borderId="1" xfId="0" applyNumberFormat="1" applyFont="1" applyBorder="1" applyAlignment="1" applyProtection="1">
      <alignment horizontal="center" vertical="center"/>
      <protection hidden="1"/>
    </xf>
    <xf numFmtId="166" fontId="0" fillId="0" borderId="3" xfId="0" applyNumberFormat="1" applyFont="1" applyBorder="1" applyAlignment="1" applyProtection="1">
      <alignment horizontal="center" vertical="center"/>
      <protection hidden="1"/>
    </xf>
    <xf numFmtId="166" fontId="0" fillId="0" borderId="1" xfId="0" applyNumberFormat="1" applyFont="1" applyBorder="1" applyAlignment="1" applyProtection="1">
      <alignment horizontal="center" vertical="center"/>
      <protection locked="0"/>
    </xf>
    <xf numFmtId="166" fontId="0" fillId="0" borderId="3" xfId="0" applyNumberFormat="1" applyFont="1" applyBorder="1" applyAlignment="1" applyProtection="1">
      <alignment horizontal="center" vertical="center"/>
      <protection locked="0"/>
    </xf>
    <xf numFmtId="16" fontId="2" fillId="0" borderId="1" xfId="0" applyNumberFormat="1" applyFont="1" applyBorder="1" applyAlignment="1" applyProtection="1">
      <alignment horizontal="center" vertical="center" wrapText="1"/>
      <protection locked="0"/>
    </xf>
    <xf numFmtId="16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left" vertical="center"/>
      <protection locked="0"/>
    </xf>
    <xf numFmtId="0" fontId="7" fillId="0" borderId="8" xfId="2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/>
      <protection locked="0"/>
    </xf>
    <xf numFmtId="0" fontId="2" fillId="5" borderId="14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6" fillId="0" borderId="9" xfId="2" applyFont="1" applyBorder="1" applyAlignment="1" applyProtection="1">
      <alignment horizontal="left" vertical="top" wrapText="1"/>
      <protection locked="0"/>
    </xf>
    <xf numFmtId="0" fontId="6" fillId="0" borderId="10" xfId="2" applyFont="1" applyBorder="1" applyAlignment="1" applyProtection="1">
      <alignment horizontal="left" vertical="top" wrapText="1"/>
      <protection locked="0"/>
    </xf>
    <xf numFmtId="0" fontId="6" fillId="0" borderId="11" xfId="2" applyFont="1" applyBorder="1" applyAlignment="1" applyProtection="1">
      <alignment horizontal="left" vertical="top" wrapText="1"/>
      <protection locked="0"/>
    </xf>
    <xf numFmtId="0" fontId="6" fillId="4" borderId="8" xfId="2" applyFont="1" applyFill="1" applyBorder="1" applyAlignment="1" applyProtection="1">
      <alignment horizontal="center" vertical="center"/>
      <protection locked="0"/>
    </xf>
    <xf numFmtId="0" fontId="6" fillId="4" borderId="4" xfId="2" applyFont="1" applyFill="1" applyBorder="1" applyAlignment="1" applyProtection="1">
      <alignment horizontal="center" vertical="center"/>
      <protection locked="0"/>
    </xf>
    <xf numFmtId="0" fontId="1" fillId="0" borderId="7" xfId="2" applyFont="1" applyBorder="1" applyAlignment="1" applyProtection="1">
      <alignment horizontal="left" vertical="center" wrapText="1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4" borderId="7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4" fontId="0" fillId="0" borderId="1" xfId="0" applyNumberFormat="1" applyFont="1" applyBorder="1" applyAlignment="1" applyProtection="1">
      <alignment horizontal="center" vertical="center"/>
      <protection hidden="1"/>
    </xf>
    <xf numFmtId="4" fontId="0" fillId="0" borderId="3" xfId="0" applyNumberFormat="1" applyFont="1" applyBorder="1" applyAlignment="1" applyProtection="1">
      <alignment horizontal="center" vertical="center"/>
      <protection hidden="1"/>
    </xf>
    <xf numFmtId="4" fontId="0" fillId="0" borderId="1" xfId="0" applyNumberFormat="1" applyFont="1" applyBorder="1" applyAlignment="1" applyProtection="1">
      <alignment horizontal="center" vertical="center"/>
      <protection locked="0"/>
    </xf>
    <xf numFmtId="4" fontId="0" fillId="0" borderId="3" xfId="0" applyNumberFormat="1" applyFont="1" applyBorder="1" applyAlignment="1" applyProtection="1">
      <alignment horizontal="center" vertical="center"/>
      <protection locked="0"/>
    </xf>
    <xf numFmtId="14" fontId="3" fillId="4" borderId="8" xfId="0" applyNumberFormat="1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/>
              <a:t>INFORME DE PRODUCCIÓN ÁREA AGRÍCOLA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/>
              <a:t>MES DE MAYO DE 2019</a:t>
            </a:r>
          </a:p>
        </c:rich>
      </c:tx>
      <c:layout>
        <c:manualLayout>
          <c:xMode val="edge"/>
          <c:yMode val="edge"/>
          <c:x val="0.23261571642387677"/>
          <c:y val="3.7981948684985813E-2"/>
        </c:manualLayout>
      </c:layout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INFORME!$F$3</c:f>
              <c:strCache>
                <c:ptCount val="1"/>
                <c:pt idx="0">
                  <c:v>META DE PRODUCCION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dLbl>
            <c:dLbl>
              <c:idx val="4"/>
              <c:layout>
                <c:manualLayout>
                  <c:x val="-1.1019283746556479E-2"/>
                  <c:y val="-3.418803418803419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A3E-4684-8596-834EAA7DA987}"/>
                </c:ext>
              </c:extLst>
            </c:dLbl>
            <c:dLbl>
              <c:idx val="5"/>
              <c:layout>
                <c:manualLayout>
                  <c:x val="-2.2038567493112848E-2"/>
                  <c:y val="-3.038936372269699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A3E-4684-8596-834EAA7DA987}"/>
                </c:ext>
              </c:extLst>
            </c:dLbl>
            <c:dLbl>
              <c:idx val="6"/>
              <c:layout>
                <c:manualLayout>
                  <c:x val="-9.4451003541912645E-3"/>
                  <c:y val="-1.7006802721088437E-2"/>
                </c:manualLayout>
              </c:layout>
              <c:showVal val="1"/>
            </c:dLbl>
            <c:dLbl>
              <c:idx val="7"/>
              <c:layout>
                <c:manualLayout>
                  <c:x val="-3.6206218024399849E-2"/>
                  <c:y val="-3.7414965986394502E-2"/>
                </c:manualLayout>
              </c:layout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INFORME!$D$4:$E$11</c:f>
              <c:multiLvlStrCache>
                <c:ptCount val="8"/>
                <c:lvl>
                  <c:pt idx="2">
                    <c:v>KG</c:v>
                  </c:pt>
                  <c:pt idx="3">
                    <c:v>KG</c:v>
                  </c:pt>
                  <c:pt idx="4">
                    <c:v>KG</c:v>
                  </c:pt>
                  <c:pt idx="5">
                    <c:v>KG</c:v>
                  </c:pt>
                  <c:pt idx="6">
                    <c:v>KG</c:v>
                  </c:pt>
                  <c:pt idx="7">
                    <c:v>KG</c:v>
                  </c:pt>
                </c:lvl>
                <c:lvl>
                  <c:pt idx="2">
                    <c:v>LIMON TAHITI</c:v>
                  </c:pt>
                  <c:pt idx="3">
                    <c:v>LIMON COMÚN</c:v>
                  </c:pt>
                  <c:pt idx="4">
                    <c:v>NARANJA</c:v>
                  </c:pt>
                  <c:pt idx="5">
                    <c:v>GUANABANA</c:v>
                  </c:pt>
                  <c:pt idx="6">
                    <c:v>OREGANO</c:v>
                  </c:pt>
                  <c:pt idx="7">
                    <c:v>GUAYABA</c:v>
                  </c:pt>
                </c:lvl>
              </c:multiLvlStrCache>
            </c:multiLvlStrRef>
          </c:cat>
          <c:val>
            <c:numRef>
              <c:f>INFORME!$F$4:$F$11</c:f>
              <c:numCache>
                <c:formatCode>General</c:formatCode>
                <c:ptCount val="8"/>
                <c:pt idx="2" formatCode="0.0">
                  <c:v>250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110</c:v>
                </c:pt>
                <c:pt idx="6" formatCode="0.0">
                  <c:v>0</c:v>
                </c:pt>
                <c:pt idx="7" formatCode="0.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C-4643-9FE4-039342030D61}"/>
            </c:ext>
          </c:extLst>
        </c:ser>
        <c:ser>
          <c:idx val="1"/>
          <c:order val="1"/>
          <c:tx>
            <c:strRef>
              <c:f>INFORME!$G$3</c:f>
              <c:strCache>
                <c:ptCount val="1"/>
                <c:pt idx="0">
                  <c:v>PRODUCCION OBTENIDA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INFORME!$D$4:$E$11</c:f>
              <c:multiLvlStrCache>
                <c:ptCount val="8"/>
                <c:lvl>
                  <c:pt idx="2">
                    <c:v>KG</c:v>
                  </c:pt>
                  <c:pt idx="3">
                    <c:v>KG</c:v>
                  </c:pt>
                  <c:pt idx="4">
                    <c:v>KG</c:v>
                  </c:pt>
                  <c:pt idx="5">
                    <c:v>KG</c:v>
                  </c:pt>
                  <c:pt idx="6">
                    <c:v>KG</c:v>
                  </c:pt>
                  <c:pt idx="7">
                    <c:v>KG</c:v>
                  </c:pt>
                </c:lvl>
                <c:lvl>
                  <c:pt idx="2">
                    <c:v>LIMON TAHITI</c:v>
                  </c:pt>
                  <c:pt idx="3">
                    <c:v>LIMON COMÚN</c:v>
                  </c:pt>
                  <c:pt idx="4">
                    <c:v>NARANJA</c:v>
                  </c:pt>
                  <c:pt idx="5">
                    <c:v>GUANABANA</c:v>
                  </c:pt>
                  <c:pt idx="6">
                    <c:v>OREGANO</c:v>
                  </c:pt>
                  <c:pt idx="7">
                    <c:v>GUAYABA</c:v>
                  </c:pt>
                </c:lvl>
              </c:multiLvlStrCache>
            </c:multiLvlStrRef>
          </c:cat>
          <c:val>
            <c:numRef>
              <c:f>INFORME!$G$4:$G$11</c:f>
              <c:numCache>
                <c:formatCode>General</c:formatCode>
                <c:ptCount val="8"/>
                <c:pt idx="2" formatCode="#,##0.0">
                  <c:v>315.8</c:v>
                </c:pt>
                <c:pt idx="3" formatCode="#,##0.0">
                  <c:v>5</c:v>
                </c:pt>
                <c:pt idx="4" formatCode="#,##0.0">
                  <c:v>7.7</c:v>
                </c:pt>
                <c:pt idx="5" formatCode="0.0">
                  <c:v>109.61000000000001</c:v>
                </c:pt>
                <c:pt idx="6" formatCode="0.00">
                  <c:v>15.850000000000001</c:v>
                </c:pt>
                <c:pt idx="7" formatCode="0.0">
                  <c:v>643.70000000000005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C-4643-9FE4-039342030D61}"/>
            </c:ext>
          </c:extLst>
        </c:ser>
        <c:gapWidth val="65"/>
        <c:shape val="box"/>
        <c:axId val="61383040"/>
        <c:axId val="61384576"/>
        <c:axId val="0"/>
      </c:bar3DChart>
      <c:catAx>
        <c:axId val="613830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4576"/>
        <c:crosses val="autoZero"/>
        <c:auto val="1"/>
        <c:lblAlgn val="ctr"/>
        <c:lblOffset val="100"/>
      </c:catAx>
      <c:valAx>
        <c:axId val="61384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485774</xdr:colOff>
      <xdr:row>0</xdr:row>
      <xdr:rowOff>180974</xdr:rowOff>
    </xdr:from>
    <xdr:to>
      <xdr:col>28</xdr:col>
      <xdr:colOff>171449</xdr:colOff>
      <xdr:row>16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600075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504825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31445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333375</xdr:colOff>
      <xdr:row>0</xdr:row>
      <xdr:rowOff>19051</xdr:rowOff>
    </xdr:from>
    <xdr:to>
      <xdr:col>12</xdr:col>
      <xdr:colOff>600075</xdr:colOff>
      <xdr:row>3</xdr:row>
      <xdr:rowOff>47625</xdr:rowOff>
    </xdr:to>
    <xdr:pic>
      <xdr:nvPicPr>
        <xdr:cNvPr id="3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31445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504825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31445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600075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333375</xdr:colOff>
      <xdr:row>0</xdr:row>
      <xdr:rowOff>19051</xdr:rowOff>
    </xdr:from>
    <xdr:to>
      <xdr:col>12</xdr:col>
      <xdr:colOff>695325</xdr:colOff>
      <xdr:row>3</xdr:row>
      <xdr:rowOff>47625</xdr:rowOff>
    </xdr:to>
    <xdr:pic>
      <xdr:nvPicPr>
        <xdr:cNvPr id="3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600075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333375</xdr:colOff>
      <xdr:row>0</xdr:row>
      <xdr:rowOff>19051</xdr:rowOff>
    </xdr:from>
    <xdr:to>
      <xdr:col>12</xdr:col>
      <xdr:colOff>695325</xdr:colOff>
      <xdr:row>3</xdr:row>
      <xdr:rowOff>47625</xdr:rowOff>
    </xdr:to>
    <xdr:pic>
      <xdr:nvPicPr>
        <xdr:cNvPr id="3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600075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333375</xdr:colOff>
      <xdr:row>0</xdr:row>
      <xdr:rowOff>19051</xdr:rowOff>
    </xdr:from>
    <xdr:to>
      <xdr:col>12</xdr:col>
      <xdr:colOff>695325</xdr:colOff>
      <xdr:row>3</xdr:row>
      <xdr:rowOff>47625</xdr:rowOff>
    </xdr:to>
    <xdr:pic>
      <xdr:nvPicPr>
        <xdr:cNvPr id="3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3"/>
  <sheetViews>
    <sheetView tabSelected="1" topLeftCell="P1" workbookViewId="0">
      <selection activeCell="AA1" sqref="AA1"/>
    </sheetView>
  </sheetViews>
  <sheetFormatPr baseColWidth="10" defaultRowHeight="15"/>
  <cols>
    <col min="2" max="2" width="10.42578125" customWidth="1"/>
    <col min="3" max="3" width="14.85546875" customWidth="1"/>
    <col min="4" max="4" width="15.28515625" customWidth="1"/>
    <col min="5" max="5" width="8.42578125" customWidth="1"/>
    <col min="6" max="6" width="11.7109375" customWidth="1"/>
    <col min="7" max="7" width="12.28515625" customWidth="1"/>
    <col min="8" max="8" width="13.85546875" customWidth="1"/>
    <col min="9" max="9" width="15.85546875" customWidth="1"/>
    <col min="10" max="10" width="15.7109375" customWidth="1"/>
    <col min="11" max="12" width="16.85546875" customWidth="1"/>
    <col min="13" max="13" width="16.42578125" customWidth="1"/>
    <col min="14" max="14" width="17.28515625" customWidth="1"/>
    <col min="15" max="15" width="9.140625" customWidth="1"/>
  </cols>
  <sheetData>
    <row r="2" spans="1:17">
      <c r="A2" s="1"/>
      <c r="B2" s="106" t="s">
        <v>82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</row>
    <row r="3" spans="1:17">
      <c r="A3" s="1"/>
      <c r="B3" s="102" t="s">
        <v>0</v>
      </c>
      <c r="C3" s="102" t="s">
        <v>1</v>
      </c>
      <c r="D3" s="102" t="s">
        <v>2</v>
      </c>
      <c r="E3" s="102" t="s">
        <v>3</v>
      </c>
      <c r="F3" s="102" t="s">
        <v>4</v>
      </c>
      <c r="G3" s="102" t="s">
        <v>5</v>
      </c>
      <c r="H3" s="102" t="s">
        <v>6</v>
      </c>
      <c r="I3" s="110" t="s">
        <v>7</v>
      </c>
      <c r="J3" s="111"/>
      <c r="K3" s="111"/>
      <c r="L3" s="111"/>
      <c r="M3" s="111"/>
      <c r="N3" s="112"/>
    </row>
    <row r="4" spans="1:17">
      <c r="A4" s="1"/>
      <c r="B4" s="109"/>
      <c r="C4" s="109"/>
      <c r="D4" s="109"/>
      <c r="E4" s="109"/>
      <c r="F4" s="109"/>
      <c r="G4" s="109"/>
      <c r="H4" s="109"/>
      <c r="I4" s="102" t="s">
        <v>8</v>
      </c>
      <c r="J4" s="102" t="s">
        <v>9</v>
      </c>
      <c r="K4" s="104" t="s">
        <v>10</v>
      </c>
      <c r="L4" s="104" t="s">
        <v>11</v>
      </c>
      <c r="M4" s="104" t="s">
        <v>12</v>
      </c>
      <c r="N4" s="104" t="s">
        <v>13</v>
      </c>
    </row>
    <row r="5" spans="1:17" s="5" customFormat="1" ht="57.75" customHeight="1">
      <c r="A5" s="2"/>
      <c r="B5" s="103"/>
      <c r="C5" s="103"/>
      <c r="D5" s="103"/>
      <c r="E5" s="103"/>
      <c r="F5" s="103"/>
      <c r="G5" s="103"/>
      <c r="H5" s="103"/>
      <c r="I5" s="103"/>
      <c r="J5" s="103"/>
      <c r="K5" s="105"/>
      <c r="L5" s="105"/>
      <c r="M5" s="105"/>
      <c r="N5" s="105"/>
      <c r="O5" s="3"/>
      <c r="P5" s="4"/>
      <c r="Q5" s="4"/>
    </row>
    <row r="6" spans="1:17" ht="16.5" customHeight="1">
      <c r="A6" s="1"/>
      <c r="B6" s="173" t="s">
        <v>14</v>
      </c>
      <c r="C6" s="174" t="s">
        <v>56</v>
      </c>
      <c r="D6" s="51" t="s">
        <v>57</v>
      </c>
      <c r="E6" s="6" t="s">
        <v>52</v>
      </c>
      <c r="F6" s="57">
        <f>'LIMON TAHITI'!F11</f>
        <v>250</v>
      </c>
      <c r="G6" s="59">
        <f>'LIMON TAHITI'!J11</f>
        <v>315.8</v>
      </c>
      <c r="H6" s="7">
        <f t="shared" ref="H6:H11" si="0">IF(F6=0,"--",G6/F6)</f>
        <v>1.2632000000000001</v>
      </c>
      <c r="I6" s="63">
        <f>'LIMON TAHITI'!H16</f>
        <v>46</v>
      </c>
      <c r="J6" s="54">
        <f>'LIMON TAHITI'!I16</f>
        <v>0</v>
      </c>
      <c r="K6" s="55">
        <f>'LIMON TAHITI'!J16</f>
        <v>132</v>
      </c>
      <c r="L6" s="55">
        <f>'LIMON TAHITI'!K16</f>
        <v>0</v>
      </c>
      <c r="M6" s="56">
        <f>'LIMON TAHITI'!L16</f>
        <v>137.80000000000001</v>
      </c>
      <c r="N6" s="56">
        <f>'LIMON TAHITI'!M16</f>
        <v>0</v>
      </c>
      <c r="O6" s="3"/>
      <c r="P6" s="4"/>
      <c r="Q6" s="4"/>
    </row>
    <row r="7" spans="1:17" ht="16.5" customHeight="1">
      <c r="A7" s="1"/>
      <c r="B7" s="173"/>
      <c r="C7" s="175"/>
      <c r="D7" s="75" t="s">
        <v>80</v>
      </c>
      <c r="E7" s="6" t="s">
        <v>52</v>
      </c>
      <c r="F7" s="57">
        <f>'LIMON COMÚN'!F11</f>
        <v>0</v>
      </c>
      <c r="G7" s="59">
        <f>'LIMON COMÚN'!J11</f>
        <v>5</v>
      </c>
      <c r="H7" s="7" t="str">
        <f t="shared" si="0"/>
        <v>--</v>
      </c>
      <c r="I7" s="63">
        <f>'LIMON COMÚN'!H16</f>
        <v>0</v>
      </c>
      <c r="J7" s="54">
        <f>'LIMON COMÚN'!I16</f>
        <v>0</v>
      </c>
      <c r="K7" s="55">
        <f>'LIMON COMÚN'!J16</f>
        <v>0</v>
      </c>
      <c r="L7" s="55">
        <f>'LIMON COMÚN'!K16</f>
        <v>0</v>
      </c>
      <c r="M7" s="56">
        <f>'LIMON COMÚN'!L16</f>
        <v>5</v>
      </c>
      <c r="N7" s="56">
        <f>'LIMON COMÚN'!M16</f>
        <v>0</v>
      </c>
      <c r="O7" s="3"/>
      <c r="P7" s="4"/>
      <c r="Q7" s="4"/>
    </row>
    <row r="8" spans="1:17" ht="16.5" customHeight="1">
      <c r="A8" s="1"/>
      <c r="B8" s="173"/>
      <c r="C8" s="176"/>
      <c r="D8" s="75" t="s">
        <v>81</v>
      </c>
      <c r="E8" s="6" t="s">
        <v>52</v>
      </c>
      <c r="F8" s="57">
        <f>'NARANJA '!F11</f>
        <v>0</v>
      </c>
      <c r="G8" s="59">
        <f>'NARANJA '!J11</f>
        <v>7.7</v>
      </c>
      <c r="H8" s="7" t="str">
        <f t="shared" si="0"/>
        <v>--</v>
      </c>
      <c r="I8" s="63">
        <f>'NARANJA '!H16</f>
        <v>0</v>
      </c>
      <c r="J8" s="54">
        <f>'NARANJA '!I16</f>
        <v>0</v>
      </c>
      <c r="K8" s="55">
        <f>'NARANJA '!J16</f>
        <v>0</v>
      </c>
      <c r="L8" s="55">
        <f>'NARANJA '!K16</f>
        <v>0</v>
      </c>
      <c r="M8" s="56">
        <f>'NARANJA '!L16</f>
        <v>7.7</v>
      </c>
      <c r="N8" s="56">
        <f>'NARANJA '!M16</f>
        <v>0</v>
      </c>
      <c r="O8" s="3"/>
      <c r="P8" s="4"/>
      <c r="Q8" s="4"/>
    </row>
    <row r="9" spans="1:17">
      <c r="A9" s="1"/>
      <c r="B9" s="173"/>
      <c r="C9" s="177" t="s">
        <v>15</v>
      </c>
      <c r="D9" s="6" t="s">
        <v>15</v>
      </c>
      <c r="E9" s="6" t="s">
        <v>52</v>
      </c>
      <c r="F9" s="58">
        <f>GUANABANA!F11</f>
        <v>110</v>
      </c>
      <c r="G9" s="62">
        <f>GUANABANA!J11</f>
        <v>109.61000000000001</v>
      </c>
      <c r="H9" s="7">
        <f t="shared" si="0"/>
        <v>0.99645454545454559</v>
      </c>
      <c r="I9" s="63">
        <f>GUANABANA!H16</f>
        <v>0</v>
      </c>
      <c r="J9" s="64">
        <f>GUANABANA!I16</f>
        <v>0</v>
      </c>
      <c r="K9" s="64">
        <f>GUANABANA!J16</f>
        <v>34.85</v>
      </c>
      <c r="L9" s="63">
        <f>GUANABANA!K16</f>
        <v>0</v>
      </c>
      <c r="M9" s="64">
        <f>GUANABANA!L16</f>
        <v>74.760000000000005</v>
      </c>
      <c r="N9" s="64">
        <f>GUANABANA!M16</f>
        <v>0</v>
      </c>
      <c r="O9" s="3"/>
      <c r="P9" s="4"/>
      <c r="Q9" s="4"/>
    </row>
    <row r="10" spans="1:17">
      <c r="A10" s="1"/>
      <c r="B10" s="178" t="s">
        <v>17</v>
      </c>
      <c r="C10" s="177" t="s">
        <v>83</v>
      </c>
      <c r="D10" s="6" t="s">
        <v>84</v>
      </c>
      <c r="E10" s="6" t="s">
        <v>52</v>
      </c>
      <c r="F10" s="58">
        <f>OREGANO!F11</f>
        <v>0</v>
      </c>
      <c r="G10" s="94">
        <f>OREGANO!J11</f>
        <v>15.850000000000001</v>
      </c>
      <c r="H10" s="7" t="str">
        <f t="shared" si="0"/>
        <v>--</v>
      </c>
      <c r="I10" s="63">
        <f>OREGANO!H16</f>
        <v>0</v>
      </c>
      <c r="J10" s="64">
        <f>OREGANO!I16</f>
        <v>0</v>
      </c>
      <c r="K10" s="64">
        <f>OREGANO!J16</f>
        <v>0</v>
      </c>
      <c r="L10" s="63">
        <f>OREGANO!K16</f>
        <v>0</v>
      </c>
      <c r="M10" s="95">
        <f>OREGANO!L16</f>
        <v>15.850000000000001</v>
      </c>
      <c r="N10" s="64">
        <f>OREGANO!M16</f>
        <v>0</v>
      </c>
      <c r="O10" s="3"/>
      <c r="P10" s="4"/>
      <c r="Q10" s="4"/>
    </row>
    <row r="11" spans="1:17" ht="17.25" customHeight="1">
      <c r="A11" s="1"/>
      <c r="B11" s="179"/>
      <c r="C11" s="180" t="s">
        <v>18</v>
      </c>
      <c r="D11" s="6" t="s">
        <v>18</v>
      </c>
      <c r="E11" s="6" t="s">
        <v>52</v>
      </c>
      <c r="F11" s="58">
        <f>GUAYABA!F11</f>
        <v>100</v>
      </c>
      <c r="G11" s="62">
        <f>GUAYABA!J11</f>
        <v>643.70000000000005</v>
      </c>
      <c r="H11" s="7">
        <f t="shared" si="0"/>
        <v>6.4370000000000003</v>
      </c>
      <c r="I11" s="64">
        <f>GUAYABA!H16</f>
        <v>0</v>
      </c>
      <c r="J11" s="64">
        <f>GUAYABA!I16</f>
        <v>0</v>
      </c>
      <c r="K11" s="64">
        <f>GUAYABA!J16</f>
        <v>83</v>
      </c>
      <c r="L11" s="64">
        <f>GUAYABA!K16</f>
        <v>0</v>
      </c>
      <c r="M11" s="64">
        <f>GUAYABA!L16</f>
        <v>441.7</v>
      </c>
      <c r="N11" s="63">
        <f>GUAYABA!M16</f>
        <v>119</v>
      </c>
      <c r="O11" s="3"/>
      <c r="P11" s="4"/>
      <c r="Q11" s="4"/>
    </row>
    <row r="12" spans="1:17" ht="17.25" customHeight="1">
      <c r="A12" s="1"/>
      <c r="B12" s="96" t="s">
        <v>97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3"/>
      <c r="P12" s="4"/>
      <c r="Q12" s="4"/>
    </row>
    <row r="13" spans="1:17" ht="30" customHeight="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1"/>
      <c r="O13" s="8"/>
    </row>
  </sheetData>
  <mergeCells count="19">
    <mergeCell ref="B2:N2"/>
    <mergeCell ref="B3:B5"/>
    <mergeCell ref="C3:C5"/>
    <mergeCell ref="D3:D5"/>
    <mergeCell ref="E3:E5"/>
    <mergeCell ref="F3:F5"/>
    <mergeCell ref="G3:G5"/>
    <mergeCell ref="H3:H5"/>
    <mergeCell ref="I3:N3"/>
    <mergeCell ref="I4:I5"/>
    <mergeCell ref="B12:N13"/>
    <mergeCell ref="J4:J5"/>
    <mergeCell ref="K4:K5"/>
    <mergeCell ref="L4:L5"/>
    <mergeCell ref="M4:M5"/>
    <mergeCell ref="N4:N5"/>
    <mergeCell ref="B6:B9"/>
    <mergeCell ref="C6:C8"/>
    <mergeCell ref="B10:B1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"/>
  <sheetViews>
    <sheetView topLeftCell="G28" zoomScaleNormal="100" workbookViewId="0">
      <selection activeCell="N44" sqref="N44"/>
    </sheetView>
  </sheetViews>
  <sheetFormatPr baseColWidth="10" defaultColWidth="10.7109375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6.1406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3" ht="15" customHeight="1">
      <c r="A1" s="158" t="s">
        <v>19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61"/>
      <c r="M1" s="161"/>
    </row>
    <row r="2" spans="1:13">
      <c r="A2" s="9" t="s">
        <v>20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61"/>
      <c r="M2" s="161"/>
    </row>
    <row r="3" spans="1:13">
      <c r="A3" s="12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62"/>
      <c r="M3" s="162"/>
    </row>
    <row r="4" spans="1:13">
      <c r="A4" s="163" t="s">
        <v>22</v>
      </c>
      <c r="B4" s="164"/>
      <c r="C4" s="164"/>
      <c r="D4" s="164"/>
      <c r="E4" s="164"/>
      <c r="F4" s="164"/>
      <c r="G4" s="164"/>
      <c r="H4" s="164"/>
      <c r="I4" s="164"/>
      <c r="J4" s="164"/>
      <c r="K4" s="69"/>
      <c r="L4" s="165" t="s">
        <v>23</v>
      </c>
      <c r="M4" s="166"/>
    </row>
    <row r="5" spans="1:1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7" t="s">
        <v>24</v>
      </c>
      <c r="M5" s="168"/>
    </row>
    <row r="6" spans="1:1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M6" s="18"/>
    </row>
    <row r="7" spans="1:13">
      <c r="A7" s="118" t="s">
        <v>25</v>
      </c>
      <c r="B7" s="118"/>
      <c r="C7" s="118"/>
      <c r="D7" s="154" t="s">
        <v>58</v>
      </c>
      <c r="E7" s="119" t="s">
        <v>26</v>
      </c>
      <c r="F7" s="120"/>
      <c r="G7" s="120"/>
      <c r="H7" s="120"/>
      <c r="I7" s="120"/>
      <c r="J7" s="120"/>
      <c r="K7" s="120"/>
      <c r="L7" s="120"/>
      <c r="M7" s="121"/>
    </row>
    <row r="8" spans="1:13">
      <c r="A8" s="118"/>
      <c r="B8" s="118"/>
      <c r="C8" s="118"/>
      <c r="D8" s="154"/>
      <c r="E8" s="155" t="s">
        <v>27</v>
      </c>
      <c r="F8" s="156"/>
      <c r="G8" s="19">
        <v>43586</v>
      </c>
      <c r="H8" s="157" t="s">
        <v>28</v>
      </c>
      <c r="I8" s="157"/>
      <c r="J8" s="140">
        <v>43616</v>
      </c>
      <c r="K8" s="141"/>
      <c r="L8" s="68" t="s">
        <v>29</v>
      </c>
      <c r="M8" s="20">
        <v>2019</v>
      </c>
    </row>
    <row r="9" spans="1:13">
      <c r="A9" s="142" t="s">
        <v>30</v>
      </c>
      <c r="B9" s="143"/>
      <c r="C9" s="144"/>
      <c r="D9" s="21" t="s">
        <v>31</v>
      </c>
      <c r="E9" s="22" t="s">
        <v>32</v>
      </c>
      <c r="F9" s="23"/>
      <c r="G9" s="145" t="s">
        <v>33</v>
      </c>
      <c r="H9" s="146"/>
      <c r="I9" s="147" t="s">
        <v>54</v>
      </c>
      <c r="J9" s="148"/>
      <c r="K9" s="149"/>
      <c r="L9" s="22" t="s">
        <v>32</v>
      </c>
      <c r="M9" s="20"/>
    </row>
    <row r="10" spans="1:13">
      <c r="A10" s="150" t="s">
        <v>34</v>
      </c>
      <c r="B10" s="151"/>
      <c r="C10" s="152"/>
      <c r="D10" s="153" t="s">
        <v>59</v>
      </c>
      <c r="E10" s="153"/>
      <c r="F10" s="153"/>
      <c r="G10" s="153"/>
      <c r="H10" s="153"/>
      <c r="I10" s="153"/>
      <c r="J10" s="153"/>
      <c r="K10" s="153"/>
      <c r="L10" s="153"/>
      <c r="M10" s="153"/>
    </row>
    <row r="11" spans="1:13" ht="45">
      <c r="A11" s="118" t="s">
        <v>35</v>
      </c>
      <c r="B11" s="118"/>
      <c r="C11" s="119" t="s">
        <v>93</v>
      </c>
      <c r="D11" s="134"/>
      <c r="E11" s="135"/>
      <c r="F11" s="47">
        <f>F12/3</f>
        <v>250</v>
      </c>
      <c r="G11" s="132" t="s">
        <v>36</v>
      </c>
      <c r="H11" s="132"/>
      <c r="I11" s="132"/>
      <c r="J11" s="136">
        <f>G41</f>
        <v>315.8</v>
      </c>
      <c r="K11" s="137"/>
      <c r="L11" s="24" t="s">
        <v>37</v>
      </c>
      <c r="M11" s="25">
        <f>IF(F11=0,"--",J11/F11)</f>
        <v>1.2632000000000001</v>
      </c>
    </row>
    <row r="12" spans="1:13" ht="50.25" customHeight="1">
      <c r="A12" s="118" t="s">
        <v>38</v>
      </c>
      <c r="B12" s="118"/>
      <c r="C12" s="119" t="s">
        <v>93</v>
      </c>
      <c r="D12" s="134"/>
      <c r="E12" s="135"/>
      <c r="F12" s="48">
        <v>750</v>
      </c>
      <c r="G12" s="133" t="s">
        <v>36</v>
      </c>
      <c r="H12" s="133"/>
      <c r="I12" s="133"/>
      <c r="J12" s="138">
        <f>J11</f>
        <v>315.8</v>
      </c>
      <c r="K12" s="139"/>
      <c r="L12" s="24" t="s">
        <v>37</v>
      </c>
      <c r="M12" s="25">
        <f>IF(F12=0,"--",J12/F12)</f>
        <v>0.4210666666666667</v>
      </c>
    </row>
    <row r="13" spans="1:13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3">
      <c r="A14" s="118" t="s">
        <v>39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</row>
    <row r="15" spans="1:13">
      <c r="A15" s="26"/>
      <c r="B15" s="27"/>
      <c r="C15" s="27"/>
      <c r="D15" s="27"/>
      <c r="E15" s="27"/>
      <c r="F15" s="28"/>
      <c r="G15" s="119" t="s">
        <v>40</v>
      </c>
      <c r="H15" s="120"/>
      <c r="I15" s="120"/>
      <c r="J15" s="120"/>
      <c r="K15" s="120"/>
      <c r="L15" s="120"/>
      <c r="M15" s="121"/>
    </row>
    <row r="16" spans="1:13">
      <c r="A16" s="29"/>
      <c r="B16" s="30"/>
      <c r="C16" s="30"/>
      <c r="D16" s="30"/>
      <c r="E16" s="30"/>
      <c r="F16" s="31"/>
      <c r="G16" s="32" t="s">
        <v>41</v>
      </c>
      <c r="H16" s="33">
        <f t="shared" ref="H16:M16" si="0">SUM(H21:H40)</f>
        <v>46</v>
      </c>
      <c r="I16" s="33">
        <f t="shared" si="0"/>
        <v>0</v>
      </c>
      <c r="J16" s="33">
        <f t="shared" si="0"/>
        <v>132</v>
      </c>
      <c r="K16" s="33">
        <f t="shared" si="0"/>
        <v>0</v>
      </c>
      <c r="L16" s="33">
        <f t="shared" si="0"/>
        <v>137.80000000000001</v>
      </c>
      <c r="M16" s="33">
        <f t="shared" si="0"/>
        <v>0</v>
      </c>
    </row>
    <row r="17" spans="1:13">
      <c r="A17" s="29"/>
      <c r="B17" s="30"/>
      <c r="C17" s="30"/>
      <c r="D17" s="30"/>
      <c r="E17" s="30"/>
      <c r="F17" s="31"/>
      <c r="G17" s="122" t="s">
        <v>42</v>
      </c>
      <c r="H17" s="34">
        <f>H16/G41</f>
        <v>0.14566181127295758</v>
      </c>
      <c r="I17" s="34">
        <f>I16/G41</f>
        <v>0</v>
      </c>
      <c r="J17" s="35">
        <f>J16/G41</f>
        <v>0.4179860671310956</v>
      </c>
      <c r="K17" s="36">
        <f>K16/G41</f>
        <v>0</v>
      </c>
      <c r="L17" s="35">
        <f>L16/G41</f>
        <v>0.43635212159594683</v>
      </c>
      <c r="M17" s="34">
        <f>M16/G41</f>
        <v>0</v>
      </c>
    </row>
    <row r="18" spans="1:13">
      <c r="A18" s="37"/>
      <c r="B18" s="38"/>
      <c r="C18" s="39"/>
      <c r="D18" s="38"/>
      <c r="E18" s="38"/>
      <c r="F18" s="40"/>
      <c r="G18" s="123"/>
      <c r="H18" s="124" t="s">
        <v>8</v>
      </c>
      <c r="I18" s="113" t="s">
        <v>9</v>
      </c>
      <c r="J18" s="128" t="s">
        <v>43</v>
      </c>
      <c r="K18" s="129"/>
      <c r="L18" s="129"/>
      <c r="M18" s="130"/>
    </row>
    <row r="19" spans="1:13" ht="15" customHeight="1">
      <c r="A19" s="118" t="s">
        <v>44</v>
      </c>
      <c r="B19" s="131" t="s">
        <v>45</v>
      </c>
      <c r="C19" s="133" t="s">
        <v>46</v>
      </c>
      <c r="D19" s="133" t="s">
        <v>47</v>
      </c>
      <c r="E19" s="119" t="s">
        <v>48</v>
      </c>
      <c r="F19" s="120"/>
      <c r="G19" s="121"/>
      <c r="H19" s="125"/>
      <c r="I19" s="127"/>
      <c r="J19" s="113" t="s">
        <v>10</v>
      </c>
      <c r="K19" s="113" t="s">
        <v>11</v>
      </c>
      <c r="L19" s="113" t="s">
        <v>12</v>
      </c>
      <c r="M19" s="113" t="s">
        <v>13</v>
      </c>
    </row>
    <row r="20" spans="1:13" ht="84" customHeight="1">
      <c r="A20" s="118"/>
      <c r="B20" s="132"/>
      <c r="C20" s="133"/>
      <c r="D20" s="133"/>
      <c r="E20" s="66" t="s">
        <v>49</v>
      </c>
      <c r="F20" s="66" t="s">
        <v>3</v>
      </c>
      <c r="G20" s="65" t="s">
        <v>50</v>
      </c>
      <c r="H20" s="126"/>
      <c r="I20" s="114"/>
      <c r="J20" s="114"/>
      <c r="K20" s="114"/>
      <c r="L20" s="114"/>
      <c r="M20" s="114"/>
    </row>
    <row r="21" spans="1:13">
      <c r="A21" s="41">
        <v>1</v>
      </c>
      <c r="B21" s="43" t="s">
        <v>62</v>
      </c>
      <c r="C21" s="42" t="s">
        <v>63</v>
      </c>
      <c r="D21" s="43" t="s">
        <v>61</v>
      </c>
      <c r="E21" s="44" t="s">
        <v>55</v>
      </c>
      <c r="F21" s="43" t="s">
        <v>16</v>
      </c>
      <c r="G21" s="45">
        <f>SUM(H21:M21)</f>
        <v>39</v>
      </c>
      <c r="H21" s="49">
        <v>25</v>
      </c>
      <c r="I21" s="53">
        <v>0</v>
      </c>
      <c r="J21" s="53">
        <v>0</v>
      </c>
      <c r="K21" s="53">
        <v>0</v>
      </c>
      <c r="L21" s="52">
        <v>14</v>
      </c>
      <c r="M21" s="53">
        <v>0</v>
      </c>
    </row>
    <row r="22" spans="1:13">
      <c r="A22" s="41">
        <v>2</v>
      </c>
      <c r="B22" s="43" t="s">
        <v>62</v>
      </c>
      <c r="C22" s="42" t="s">
        <v>64</v>
      </c>
      <c r="D22" s="43" t="s">
        <v>61</v>
      </c>
      <c r="E22" s="44" t="s">
        <v>55</v>
      </c>
      <c r="F22" s="43" t="s">
        <v>16</v>
      </c>
      <c r="G22" s="45">
        <f>SUM(H22:M22)</f>
        <v>157</v>
      </c>
      <c r="H22" s="53">
        <v>0</v>
      </c>
      <c r="I22" s="53">
        <v>0</v>
      </c>
      <c r="J22" s="74">
        <f>52+80</f>
        <v>132</v>
      </c>
      <c r="K22" s="53">
        <v>0</v>
      </c>
      <c r="L22" s="52">
        <v>25</v>
      </c>
      <c r="M22" s="53">
        <v>0</v>
      </c>
    </row>
    <row r="23" spans="1:13">
      <c r="A23" s="41">
        <v>3</v>
      </c>
      <c r="B23" s="43" t="s">
        <v>62</v>
      </c>
      <c r="C23" s="42" t="s">
        <v>65</v>
      </c>
      <c r="D23" s="43" t="s">
        <v>61</v>
      </c>
      <c r="E23" s="44" t="s">
        <v>55</v>
      </c>
      <c r="F23" s="43" t="s">
        <v>16</v>
      </c>
      <c r="G23" s="45">
        <f>SUM(H23:M23)</f>
        <v>48</v>
      </c>
      <c r="H23" s="49">
        <v>9</v>
      </c>
      <c r="I23" s="53">
        <v>0</v>
      </c>
      <c r="J23" s="53">
        <v>0</v>
      </c>
      <c r="K23" s="53">
        <v>0</v>
      </c>
      <c r="L23" s="52">
        <v>39</v>
      </c>
      <c r="M23" s="53">
        <v>0</v>
      </c>
    </row>
    <row r="24" spans="1:13">
      <c r="A24" s="41">
        <v>4</v>
      </c>
      <c r="B24" s="43" t="s">
        <v>62</v>
      </c>
      <c r="C24" s="42" t="s">
        <v>66</v>
      </c>
      <c r="D24" s="43" t="s">
        <v>61</v>
      </c>
      <c r="E24" s="44" t="s">
        <v>55</v>
      </c>
      <c r="F24" s="43" t="s">
        <v>16</v>
      </c>
      <c r="G24" s="45">
        <f>SUM(H24:M24)</f>
        <v>12</v>
      </c>
      <c r="H24" s="49">
        <v>12</v>
      </c>
      <c r="I24" s="53">
        <v>0</v>
      </c>
      <c r="J24" s="53">
        <v>0</v>
      </c>
      <c r="K24" s="53">
        <v>0</v>
      </c>
      <c r="L24" s="52">
        <v>0</v>
      </c>
      <c r="M24" s="53">
        <v>0</v>
      </c>
    </row>
    <row r="25" spans="1:13">
      <c r="A25" s="41">
        <v>5</v>
      </c>
      <c r="B25" s="43" t="s">
        <v>62</v>
      </c>
      <c r="C25" s="42" t="s">
        <v>67</v>
      </c>
      <c r="D25" s="43" t="s">
        <v>61</v>
      </c>
      <c r="E25" s="44" t="s">
        <v>55</v>
      </c>
      <c r="F25" s="43" t="s">
        <v>16</v>
      </c>
      <c r="G25" s="45">
        <f>SUM(H25:M25)</f>
        <v>59.8</v>
      </c>
      <c r="H25" s="53">
        <v>0</v>
      </c>
      <c r="I25" s="53">
        <v>0</v>
      </c>
      <c r="J25" s="53">
        <v>0</v>
      </c>
      <c r="K25" s="53">
        <v>0</v>
      </c>
      <c r="L25" s="52">
        <f>59.8</f>
        <v>59.8</v>
      </c>
      <c r="M25" s="53">
        <v>0</v>
      </c>
    </row>
    <row r="26" spans="1:13">
      <c r="A26" s="41">
        <v>6</v>
      </c>
      <c r="B26" s="43"/>
      <c r="C26" s="42"/>
      <c r="D26" s="43"/>
      <c r="E26" s="44"/>
      <c r="F26" s="43"/>
      <c r="G26" s="45">
        <v>0</v>
      </c>
      <c r="H26" s="53"/>
      <c r="I26" s="53"/>
      <c r="J26" s="53"/>
      <c r="K26" s="53"/>
      <c r="L26" s="52"/>
      <c r="M26" s="53"/>
    </row>
    <row r="27" spans="1:13">
      <c r="A27" s="41">
        <v>7</v>
      </c>
      <c r="B27" s="43"/>
      <c r="C27" s="42"/>
      <c r="D27" s="43"/>
      <c r="E27" s="44"/>
      <c r="F27" s="43"/>
      <c r="G27" s="45">
        <v>0</v>
      </c>
      <c r="H27" s="53"/>
      <c r="I27" s="53"/>
      <c r="J27" s="53"/>
      <c r="K27" s="53"/>
      <c r="L27" s="52"/>
      <c r="M27" s="53"/>
    </row>
    <row r="28" spans="1:13">
      <c r="A28" s="41">
        <v>8</v>
      </c>
      <c r="B28" s="41"/>
      <c r="C28" s="42"/>
      <c r="D28" s="43"/>
      <c r="E28" s="44"/>
      <c r="F28" s="43"/>
      <c r="G28" s="45">
        <f t="shared" ref="G28:G38" si="1">SUM(H28:M28)</f>
        <v>0</v>
      </c>
      <c r="H28" s="52"/>
      <c r="I28" s="52"/>
      <c r="J28" s="52"/>
      <c r="K28" s="52"/>
      <c r="L28" s="52"/>
      <c r="M28" s="53"/>
    </row>
    <row r="29" spans="1:13">
      <c r="A29" s="41">
        <v>9</v>
      </c>
      <c r="B29" s="41"/>
      <c r="C29" s="42"/>
      <c r="D29" s="43"/>
      <c r="E29" s="44"/>
      <c r="F29" s="43"/>
      <c r="G29" s="45">
        <f t="shared" si="1"/>
        <v>0</v>
      </c>
      <c r="H29" s="52"/>
      <c r="I29" s="52"/>
      <c r="J29" s="52"/>
      <c r="K29" s="52"/>
      <c r="L29" s="52"/>
      <c r="M29" s="53"/>
    </row>
    <row r="30" spans="1:13">
      <c r="A30" s="41">
        <v>10</v>
      </c>
      <c r="B30" s="41"/>
      <c r="C30" s="42"/>
      <c r="D30" s="43"/>
      <c r="E30" s="46"/>
      <c r="F30" s="43"/>
      <c r="G30" s="45">
        <f t="shared" si="1"/>
        <v>0</v>
      </c>
      <c r="H30" s="52"/>
      <c r="I30" s="52"/>
      <c r="J30" s="52"/>
      <c r="K30" s="52"/>
      <c r="L30" s="52"/>
      <c r="M30" s="53"/>
    </row>
    <row r="31" spans="1:13">
      <c r="A31" s="41">
        <v>11</v>
      </c>
      <c r="B31" s="41"/>
      <c r="C31" s="42"/>
      <c r="D31" s="43"/>
      <c r="E31" s="44"/>
      <c r="F31" s="43"/>
      <c r="G31" s="45">
        <f t="shared" si="1"/>
        <v>0</v>
      </c>
      <c r="H31" s="52"/>
      <c r="I31" s="52"/>
      <c r="J31" s="52"/>
      <c r="K31" s="52"/>
      <c r="L31" s="52"/>
      <c r="M31" s="53"/>
    </row>
    <row r="32" spans="1:13">
      <c r="A32" s="41">
        <v>12</v>
      </c>
      <c r="B32" s="41"/>
      <c r="C32" s="42"/>
      <c r="D32" s="43"/>
      <c r="E32" s="44"/>
      <c r="F32" s="43"/>
      <c r="G32" s="45">
        <f t="shared" si="1"/>
        <v>0</v>
      </c>
      <c r="H32" s="52"/>
      <c r="I32" s="52"/>
      <c r="J32" s="52"/>
      <c r="K32" s="52"/>
      <c r="L32" s="52"/>
      <c r="M32" s="53"/>
    </row>
    <row r="33" spans="1:13">
      <c r="A33" s="41">
        <v>13</v>
      </c>
      <c r="B33" s="41"/>
      <c r="C33" s="42"/>
      <c r="D33" s="43"/>
      <c r="E33" s="44"/>
      <c r="F33" s="43"/>
      <c r="G33" s="45">
        <f>SUM(H33:M33)</f>
        <v>0</v>
      </c>
      <c r="H33" s="52"/>
      <c r="I33" s="52"/>
      <c r="J33" s="52"/>
      <c r="K33" s="52"/>
      <c r="L33" s="52"/>
      <c r="M33" s="53"/>
    </row>
    <row r="34" spans="1:13">
      <c r="A34" s="41">
        <v>14</v>
      </c>
      <c r="B34" s="41"/>
      <c r="C34" s="42"/>
      <c r="D34" s="43"/>
      <c r="E34" s="44"/>
      <c r="F34" s="43"/>
      <c r="G34" s="45">
        <f t="shared" si="1"/>
        <v>0</v>
      </c>
      <c r="H34" s="52"/>
      <c r="I34" s="52"/>
      <c r="J34" s="52"/>
      <c r="K34" s="52"/>
      <c r="L34" s="52"/>
      <c r="M34" s="53"/>
    </row>
    <row r="35" spans="1:13">
      <c r="A35" s="41">
        <v>15</v>
      </c>
      <c r="B35" s="41"/>
      <c r="C35" s="42"/>
      <c r="D35" s="43"/>
      <c r="E35" s="44"/>
      <c r="F35" s="43"/>
      <c r="G35" s="45">
        <f t="shared" si="1"/>
        <v>0</v>
      </c>
      <c r="H35" s="52"/>
      <c r="I35" s="52"/>
      <c r="J35" s="52"/>
      <c r="K35" s="52"/>
      <c r="L35" s="52"/>
      <c r="M35" s="53"/>
    </row>
    <row r="36" spans="1:13">
      <c r="A36" s="41">
        <v>16</v>
      </c>
      <c r="B36" s="41"/>
      <c r="C36" s="42"/>
      <c r="D36" s="43"/>
      <c r="E36" s="44"/>
      <c r="F36" s="43"/>
      <c r="G36" s="45">
        <f t="shared" si="1"/>
        <v>0</v>
      </c>
      <c r="H36" s="52"/>
      <c r="I36" s="52"/>
      <c r="J36" s="52"/>
      <c r="K36" s="52"/>
      <c r="L36" s="52"/>
      <c r="M36" s="53"/>
    </row>
    <row r="37" spans="1:13">
      <c r="A37" s="41">
        <v>17</v>
      </c>
      <c r="B37" s="41"/>
      <c r="C37" s="42"/>
      <c r="D37" s="43"/>
      <c r="E37" s="44"/>
      <c r="F37" s="43"/>
      <c r="G37" s="45">
        <f t="shared" si="1"/>
        <v>0</v>
      </c>
      <c r="H37" s="52"/>
      <c r="I37" s="52"/>
      <c r="J37" s="52"/>
      <c r="K37" s="52"/>
      <c r="L37" s="52"/>
      <c r="M37" s="53"/>
    </row>
    <row r="38" spans="1:13">
      <c r="A38" s="41">
        <v>18</v>
      </c>
      <c r="B38" s="41"/>
      <c r="C38" s="42"/>
      <c r="D38" s="43"/>
      <c r="E38" s="44"/>
      <c r="F38" s="43"/>
      <c r="G38" s="45">
        <f t="shared" si="1"/>
        <v>0</v>
      </c>
      <c r="H38" s="52"/>
      <c r="I38" s="52"/>
      <c r="J38" s="52"/>
      <c r="K38" s="52"/>
      <c r="L38" s="52"/>
      <c r="M38" s="53"/>
    </row>
    <row r="39" spans="1:13">
      <c r="A39" s="41">
        <v>19</v>
      </c>
      <c r="B39" s="41"/>
      <c r="C39" s="42"/>
      <c r="D39" s="43"/>
      <c r="E39" s="44"/>
      <c r="F39" s="43"/>
      <c r="G39" s="45">
        <f t="shared" ref="G39:G40" si="2">SUM(H39:M39)</f>
        <v>0</v>
      </c>
      <c r="H39" s="52"/>
      <c r="I39" s="52"/>
      <c r="J39" s="52"/>
      <c r="K39" s="52"/>
      <c r="L39" s="52"/>
      <c r="M39" s="53"/>
    </row>
    <row r="40" spans="1:13">
      <c r="A40" s="41">
        <v>20</v>
      </c>
      <c r="B40" s="41"/>
      <c r="C40" s="42"/>
      <c r="D40" s="43"/>
      <c r="E40" s="44"/>
      <c r="F40" s="43"/>
      <c r="G40" s="45">
        <f t="shared" si="2"/>
        <v>0</v>
      </c>
      <c r="H40" s="52"/>
      <c r="I40" s="52"/>
      <c r="J40" s="52"/>
      <c r="K40" s="52"/>
      <c r="L40" s="52"/>
      <c r="M40" s="53"/>
    </row>
    <row r="41" spans="1:13">
      <c r="F41" s="67" t="s">
        <v>53</v>
      </c>
      <c r="G41" s="50">
        <f>SUM(G21:G40)</f>
        <v>315.8</v>
      </c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topLeftCell="F32" workbookViewId="0">
      <selection activeCell="K44" sqref="K44"/>
    </sheetView>
  </sheetViews>
  <sheetFormatPr baseColWidth="10" defaultColWidth="10.7109375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6.1406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3" ht="15" customHeight="1">
      <c r="A1" s="158" t="s">
        <v>19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61"/>
      <c r="M1" s="161"/>
    </row>
    <row r="2" spans="1:13">
      <c r="A2" s="9" t="s">
        <v>20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61"/>
      <c r="M2" s="161"/>
    </row>
    <row r="3" spans="1:13">
      <c r="A3" s="12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62"/>
      <c r="M3" s="162"/>
    </row>
    <row r="4" spans="1:13">
      <c r="A4" s="163" t="s">
        <v>22</v>
      </c>
      <c r="B4" s="164"/>
      <c r="C4" s="164"/>
      <c r="D4" s="164"/>
      <c r="E4" s="164"/>
      <c r="F4" s="164"/>
      <c r="G4" s="164"/>
      <c r="H4" s="164"/>
      <c r="I4" s="164"/>
      <c r="J4" s="164"/>
      <c r="K4" s="79"/>
      <c r="L4" s="165" t="s">
        <v>23</v>
      </c>
      <c r="M4" s="166"/>
    </row>
    <row r="5" spans="1:1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7" t="s">
        <v>24</v>
      </c>
      <c r="M5" s="168"/>
    </row>
    <row r="6" spans="1:1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M6" s="18"/>
    </row>
    <row r="7" spans="1:13">
      <c r="A7" s="118" t="s">
        <v>25</v>
      </c>
      <c r="B7" s="118"/>
      <c r="C7" s="118"/>
      <c r="D7" s="154" t="s">
        <v>58</v>
      </c>
      <c r="E7" s="119" t="s">
        <v>26</v>
      </c>
      <c r="F7" s="120"/>
      <c r="G7" s="120"/>
      <c r="H7" s="120"/>
      <c r="I7" s="120"/>
      <c r="J7" s="120"/>
      <c r="K7" s="120"/>
      <c r="L7" s="120"/>
      <c r="M7" s="121"/>
    </row>
    <row r="8" spans="1:13">
      <c r="A8" s="118"/>
      <c r="B8" s="118"/>
      <c r="C8" s="118"/>
      <c r="D8" s="154"/>
      <c r="E8" s="155" t="s">
        <v>27</v>
      </c>
      <c r="F8" s="156"/>
      <c r="G8" s="19">
        <v>43586</v>
      </c>
      <c r="H8" s="157" t="s">
        <v>28</v>
      </c>
      <c r="I8" s="157"/>
      <c r="J8" s="140">
        <v>43616</v>
      </c>
      <c r="K8" s="141"/>
      <c r="L8" s="80" t="s">
        <v>29</v>
      </c>
      <c r="M8" s="20">
        <v>2019</v>
      </c>
    </row>
    <row r="9" spans="1:13">
      <c r="A9" s="142" t="s">
        <v>30</v>
      </c>
      <c r="B9" s="143"/>
      <c r="C9" s="144"/>
      <c r="D9" s="21" t="s">
        <v>31</v>
      </c>
      <c r="E9" s="22" t="s">
        <v>32</v>
      </c>
      <c r="F9" s="23"/>
      <c r="G9" s="145" t="s">
        <v>33</v>
      </c>
      <c r="H9" s="146"/>
      <c r="I9" s="147" t="s">
        <v>54</v>
      </c>
      <c r="J9" s="148"/>
      <c r="K9" s="149"/>
      <c r="L9" s="22" t="s">
        <v>32</v>
      </c>
      <c r="M9" s="20"/>
    </row>
    <row r="10" spans="1:13">
      <c r="A10" s="150" t="s">
        <v>34</v>
      </c>
      <c r="B10" s="151"/>
      <c r="C10" s="152"/>
      <c r="D10" s="153" t="s">
        <v>59</v>
      </c>
      <c r="E10" s="153"/>
      <c r="F10" s="153"/>
      <c r="G10" s="153"/>
      <c r="H10" s="153"/>
      <c r="I10" s="153"/>
      <c r="J10" s="153"/>
      <c r="K10" s="153"/>
      <c r="L10" s="153"/>
      <c r="M10" s="153"/>
    </row>
    <row r="11" spans="1:13" ht="45">
      <c r="A11" s="118" t="s">
        <v>35</v>
      </c>
      <c r="B11" s="118"/>
      <c r="C11" s="119" t="s">
        <v>94</v>
      </c>
      <c r="D11" s="134"/>
      <c r="E11" s="135"/>
      <c r="F11" s="47">
        <f>F12/3</f>
        <v>0</v>
      </c>
      <c r="G11" s="132" t="s">
        <v>36</v>
      </c>
      <c r="H11" s="132"/>
      <c r="I11" s="132"/>
      <c r="J11" s="136">
        <f>G41</f>
        <v>5</v>
      </c>
      <c r="K11" s="137"/>
      <c r="L11" s="24" t="s">
        <v>37</v>
      </c>
      <c r="M11" s="25" t="str">
        <f>IF(F11=0,"--",J11/F11)</f>
        <v>--</v>
      </c>
    </row>
    <row r="12" spans="1:13" ht="50.25" customHeight="1">
      <c r="A12" s="118" t="s">
        <v>38</v>
      </c>
      <c r="B12" s="118"/>
      <c r="C12" s="119" t="s">
        <v>94</v>
      </c>
      <c r="D12" s="134"/>
      <c r="E12" s="135"/>
      <c r="F12" s="48">
        <v>0</v>
      </c>
      <c r="G12" s="133" t="s">
        <v>36</v>
      </c>
      <c r="H12" s="133"/>
      <c r="I12" s="133"/>
      <c r="J12" s="138">
        <f>J11</f>
        <v>5</v>
      </c>
      <c r="K12" s="139"/>
      <c r="L12" s="24" t="s">
        <v>37</v>
      </c>
      <c r="M12" s="25" t="str">
        <f>IF(F12=0,"--",J12/F12)</f>
        <v>--</v>
      </c>
    </row>
    <row r="13" spans="1:13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3">
      <c r="A14" s="118" t="s">
        <v>39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</row>
    <row r="15" spans="1:13">
      <c r="A15" s="26"/>
      <c r="B15" s="27"/>
      <c r="C15" s="27"/>
      <c r="D15" s="27"/>
      <c r="E15" s="27"/>
      <c r="F15" s="28"/>
      <c r="G15" s="119" t="s">
        <v>40</v>
      </c>
      <c r="H15" s="120"/>
      <c r="I15" s="120"/>
      <c r="J15" s="120"/>
      <c r="K15" s="120"/>
      <c r="L15" s="120"/>
      <c r="M15" s="121"/>
    </row>
    <row r="16" spans="1:13">
      <c r="A16" s="29"/>
      <c r="B16" s="30"/>
      <c r="C16" s="30"/>
      <c r="D16" s="30"/>
      <c r="E16" s="30"/>
      <c r="F16" s="31"/>
      <c r="G16" s="32" t="s">
        <v>41</v>
      </c>
      <c r="H16" s="33">
        <f t="shared" ref="H16:M16" si="0">SUM(H21:H40)</f>
        <v>0</v>
      </c>
      <c r="I16" s="33">
        <f t="shared" si="0"/>
        <v>0</v>
      </c>
      <c r="J16" s="33">
        <f t="shared" si="0"/>
        <v>0</v>
      </c>
      <c r="K16" s="33">
        <f t="shared" si="0"/>
        <v>0</v>
      </c>
      <c r="L16" s="33">
        <f t="shared" si="0"/>
        <v>5</v>
      </c>
      <c r="M16" s="33">
        <f t="shared" si="0"/>
        <v>0</v>
      </c>
    </row>
    <row r="17" spans="1:13">
      <c r="A17" s="29"/>
      <c r="B17" s="30"/>
      <c r="C17" s="30"/>
      <c r="D17" s="30"/>
      <c r="E17" s="30"/>
      <c r="F17" s="31"/>
      <c r="G17" s="122" t="s">
        <v>42</v>
      </c>
      <c r="H17" s="34">
        <f>H16/G41</f>
        <v>0</v>
      </c>
      <c r="I17" s="34">
        <f>I16/G41</f>
        <v>0</v>
      </c>
      <c r="J17" s="35">
        <f>J16/G41</f>
        <v>0</v>
      </c>
      <c r="K17" s="36">
        <f>K16/G41</f>
        <v>0</v>
      </c>
      <c r="L17" s="35">
        <f>L16/G41</f>
        <v>1</v>
      </c>
      <c r="M17" s="34">
        <f>M16/G41</f>
        <v>0</v>
      </c>
    </row>
    <row r="18" spans="1:13">
      <c r="A18" s="37"/>
      <c r="B18" s="38"/>
      <c r="C18" s="39"/>
      <c r="D18" s="38"/>
      <c r="E18" s="38"/>
      <c r="F18" s="40"/>
      <c r="G18" s="123"/>
      <c r="H18" s="124" t="s">
        <v>8</v>
      </c>
      <c r="I18" s="113" t="s">
        <v>9</v>
      </c>
      <c r="J18" s="128" t="s">
        <v>43</v>
      </c>
      <c r="K18" s="129"/>
      <c r="L18" s="129"/>
      <c r="M18" s="130"/>
    </row>
    <row r="19" spans="1:13" ht="15" customHeight="1">
      <c r="A19" s="118" t="s">
        <v>44</v>
      </c>
      <c r="B19" s="131" t="s">
        <v>45</v>
      </c>
      <c r="C19" s="133" t="s">
        <v>46</v>
      </c>
      <c r="D19" s="133" t="s">
        <v>47</v>
      </c>
      <c r="E19" s="119" t="s">
        <v>48</v>
      </c>
      <c r="F19" s="120"/>
      <c r="G19" s="121"/>
      <c r="H19" s="125"/>
      <c r="I19" s="127"/>
      <c r="J19" s="113" t="s">
        <v>10</v>
      </c>
      <c r="K19" s="113" t="s">
        <v>11</v>
      </c>
      <c r="L19" s="113" t="s">
        <v>12</v>
      </c>
      <c r="M19" s="113" t="s">
        <v>13</v>
      </c>
    </row>
    <row r="20" spans="1:13" ht="84" customHeight="1">
      <c r="A20" s="118"/>
      <c r="B20" s="132"/>
      <c r="C20" s="133"/>
      <c r="D20" s="133"/>
      <c r="E20" s="76" t="s">
        <v>49</v>
      </c>
      <c r="F20" s="76" t="s">
        <v>3</v>
      </c>
      <c r="G20" s="77" t="s">
        <v>50</v>
      </c>
      <c r="H20" s="126"/>
      <c r="I20" s="114"/>
      <c r="J20" s="114"/>
      <c r="K20" s="114"/>
      <c r="L20" s="114"/>
      <c r="M20" s="114"/>
    </row>
    <row r="21" spans="1:13">
      <c r="A21" s="41">
        <v>1</v>
      </c>
      <c r="B21" s="43" t="s">
        <v>62</v>
      </c>
      <c r="C21" s="87" t="s">
        <v>95</v>
      </c>
      <c r="D21" s="86" t="s">
        <v>80</v>
      </c>
      <c r="E21" s="44" t="s">
        <v>55</v>
      </c>
      <c r="F21" s="43" t="s">
        <v>16</v>
      </c>
      <c r="G21" s="45">
        <f>SUM(H21:M21)</f>
        <v>5</v>
      </c>
      <c r="H21" s="53">
        <v>0</v>
      </c>
      <c r="I21" s="53">
        <v>0</v>
      </c>
      <c r="J21" s="53">
        <v>0</v>
      </c>
      <c r="K21" s="53">
        <v>0</v>
      </c>
      <c r="L21" s="52">
        <v>5</v>
      </c>
      <c r="M21" s="53">
        <v>0</v>
      </c>
    </row>
    <row r="22" spans="1:13">
      <c r="A22" s="41">
        <v>2</v>
      </c>
      <c r="B22" s="43"/>
      <c r="C22" s="42"/>
      <c r="D22" s="43"/>
      <c r="E22" s="44"/>
      <c r="F22" s="43"/>
      <c r="G22" s="45">
        <v>0</v>
      </c>
      <c r="H22" s="53"/>
      <c r="I22" s="53"/>
      <c r="J22" s="52"/>
      <c r="K22" s="53"/>
      <c r="L22" s="52"/>
      <c r="M22" s="53"/>
    </row>
    <row r="23" spans="1:13">
      <c r="A23" s="41">
        <v>3</v>
      </c>
      <c r="B23" s="43"/>
      <c r="C23" s="42"/>
      <c r="D23" s="43"/>
      <c r="E23" s="44"/>
      <c r="F23" s="43"/>
      <c r="G23" s="45">
        <v>0</v>
      </c>
      <c r="H23" s="49"/>
      <c r="I23" s="53"/>
      <c r="J23" s="53"/>
      <c r="K23" s="53"/>
      <c r="L23" s="52"/>
      <c r="M23" s="53"/>
    </row>
    <row r="24" spans="1:13">
      <c r="A24" s="41">
        <v>4</v>
      </c>
      <c r="B24" s="43"/>
      <c r="C24" s="42"/>
      <c r="D24" s="43"/>
      <c r="E24" s="44"/>
      <c r="F24" s="43"/>
      <c r="G24" s="45">
        <v>0</v>
      </c>
      <c r="H24" s="49"/>
      <c r="I24" s="53"/>
      <c r="J24" s="53"/>
      <c r="K24" s="53"/>
      <c r="L24" s="52"/>
      <c r="M24" s="53"/>
    </row>
    <row r="25" spans="1:13">
      <c r="A25" s="41">
        <v>5</v>
      </c>
      <c r="B25" s="43"/>
      <c r="C25" s="42"/>
      <c r="D25" s="43"/>
      <c r="E25" s="44"/>
      <c r="F25" s="43"/>
      <c r="G25" s="45">
        <v>0</v>
      </c>
      <c r="H25" s="53"/>
      <c r="I25" s="53"/>
      <c r="J25" s="53"/>
      <c r="K25" s="53"/>
      <c r="L25" s="52"/>
      <c r="M25" s="53"/>
    </row>
    <row r="26" spans="1:13">
      <c r="A26" s="41">
        <v>6</v>
      </c>
      <c r="B26" s="43"/>
      <c r="C26" s="42"/>
      <c r="D26" s="43"/>
      <c r="E26" s="44"/>
      <c r="F26" s="43"/>
      <c r="G26" s="45">
        <v>0</v>
      </c>
      <c r="H26" s="53"/>
      <c r="I26" s="53"/>
      <c r="J26" s="53"/>
      <c r="K26" s="53"/>
      <c r="L26" s="52"/>
      <c r="M26" s="53"/>
    </row>
    <row r="27" spans="1:13">
      <c r="A27" s="41">
        <v>7</v>
      </c>
      <c r="B27" s="43"/>
      <c r="C27" s="42"/>
      <c r="D27" s="43"/>
      <c r="E27" s="44"/>
      <c r="F27" s="43"/>
      <c r="G27" s="45">
        <v>0</v>
      </c>
      <c r="H27" s="53"/>
      <c r="I27" s="53"/>
      <c r="J27" s="53"/>
      <c r="K27" s="53"/>
      <c r="L27" s="52"/>
      <c r="M27" s="53"/>
    </row>
    <row r="28" spans="1:13">
      <c r="A28" s="41">
        <v>8</v>
      </c>
      <c r="B28" s="41"/>
      <c r="C28" s="42"/>
      <c r="D28" s="43"/>
      <c r="E28" s="44"/>
      <c r="F28" s="43"/>
      <c r="G28" s="45">
        <f t="shared" ref="G28:G40" si="1">SUM(H28:M28)</f>
        <v>0</v>
      </c>
      <c r="H28" s="52"/>
      <c r="I28" s="52"/>
      <c r="J28" s="52"/>
      <c r="K28" s="52"/>
      <c r="L28" s="52"/>
      <c r="M28" s="53"/>
    </row>
    <row r="29" spans="1:13">
      <c r="A29" s="41">
        <v>9</v>
      </c>
      <c r="B29" s="41"/>
      <c r="C29" s="42"/>
      <c r="D29" s="43"/>
      <c r="E29" s="44"/>
      <c r="F29" s="43"/>
      <c r="G29" s="45">
        <f t="shared" si="1"/>
        <v>0</v>
      </c>
      <c r="H29" s="52"/>
      <c r="I29" s="52"/>
      <c r="J29" s="52"/>
      <c r="K29" s="52"/>
      <c r="L29" s="52"/>
      <c r="M29" s="53"/>
    </row>
    <row r="30" spans="1:13">
      <c r="A30" s="41">
        <v>10</v>
      </c>
      <c r="B30" s="41"/>
      <c r="C30" s="42"/>
      <c r="D30" s="43"/>
      <c r="E30" s="46"/>
      <c r="F30" s="43"/>
      <c r="G30" s="45">
        <f t="shared" si="1"/>
        <v>0</v>
      </c>
      <c r="H30" s="52"/>
      <c r="I30" s="52"/>
      <c r="J30" s="52"/>
      <c r="K30" s="52"/>
      <c r="L30" s="52"/>
      <c r="M30" s="53"/>
    </row>
    <row r="31" spans="1:13">
      <c r="A31" s="41">
        <v>11</v>
      </c>
      <c r="B31" s="41"/>
      <c r="C31" s="42"/>
      <c r="D31" s="43"/>
      <c r="E31" s="44"/>
      <c r="F31" s="43"/>
      <c r="G31" s="45">
        <f t="shared" si="1"/>
        <v>0</v>
      </c>
      <c r="H31" s="52"/>
      <c r="I31" s="52"/>
      <c r="J31" s="52"/>
      <c r="K31" s="52"/>
      <c r="L31" s="52"/>
      <c r="M31" s="53"/>
    </row>
    <row r="32" spans="1:13">
      <c r="A32" s="41">
        <v>12</v>
      </c>
      <c r="B32" s="41"/>
      <c r="C32" s="42"/>
      <c r="D32" s="43"/>
      <c r="E32" s="44"/>
      <c r="F32" s="43"/>
      <c r="G32" s="45">
        <f t="shared" si="1"/>
        <v>0</v>
      </c>
      <c r="H32" s="52"/>
      <c r="I32" s="52"/>
      <c r="J32" s="52"/>
      <c r="K32" s="52"/>
      <c r="L32" s="52"/>
      <c r="M32" s="53"/>
    </row>
    <row r="33" spans="1:13">
      <c r="A33" s="41">
        <v>13</v>
      </c>
      <c r="B33" s="41"/>
      <c r="C33" s="42"/>
      <c r="D33" s="43"/>
      <c r="E33" s="44"/>
      <c r="F33" s="43"/>
      <c r="G33" s="45">
        <f>SUM(H33:M33)</f>
        <v>0</v>
      </c>
      <c r="H33" s="52"/>
      <c r="I33" s="52"/>
      <c r="J33" s="52"/>
      <c r="K33" s="52"/>
      <c r="L33" s="52"/>
      <c r="M33" s="53"/>
    </row>
    <row r="34" spans="1:13">
      <c r="A34" s="41">
        <v>14</v>
      </c>
      <c r="B34" s="41"/>
      <c r="C34" s="42"/>
      <c r="D34" s="43"/>
      <c r="E34" s="44"/>
      <c r="F34" s="43"/>
      <c r="G34" s="45">
        <f t="shared" si="1"/>
        <v>0</v>
      </c>
      <c r="H34" s="52"/>
      <c r="I34" s="52"/>
      <c r="J34" s="52"/>
      <c r="K34" s="52"/>
      <c r="L34" s="52"/>
      <c r="M34" s="53"/>
    </row>
    <row r="35" spans="1:13">
      <c r="A35" s="41">
        <v>15</v>
      </c>
      <c r="B35" s="41"/>
      <c r="C35" s="42"/>
      <c r="D35" s="43"/>
      <c r="E35" s="44"/>
      <c r="F35" s="43"/>
      <c r="G35" s="45">
        <f t="shared" si="1"/>
        <v>0</v>
      </c>
      <c r="H35" s="52"/>
      <c r="I35" s="52"/>
      <c r="J35" s="52"/>
      <c r="K35" s="52"/>
      <c r="L35" s="52"/>
      <c r="M35" s="53"/>
    </row>
    <row r="36" spans="1:13">
      <c r="A36" s="41">
        <v>16</v>
      </c>
      <c r="B36" s="41"/>
      <c r="C36" s="42"/>
      <c r="D36" s="43"/>
      <c r="E36" s="44"/>
      <c r="F36" s="43"/>
      <c r="G36" s="45">
        <f t="shared" si="1"/>
        <v>0</v>
      </c>
      <c r="H36" s="52"/>
      <c r="I36" s="52"/>
      <c r="J36" s="52"/>
      <c r="K36" s="52"/>
      <c r="L36" s="52"/>
      <c r="M36" s="53"/>
    </row>
    <row r="37" spans="1:13">
      <c r="A37" s="41">
        <v>17</v>
      </c>
      <c r="B37" s="41"/>
      <c r="C37" s="42"/>
      <c r="D37" s="43"/>
      <c r="E37" s="44"/>
      <c r="F37" s="43"/>
      <c r="G37" s="45">
        <f t="shared" si="1"/>
        <v>0</v>
      </c>
      <c r="H37" s="52"/>
      <c r="I37" s="52"/>
      <c r="J37" s="52"/>
      <c r="K37" s="52"/>
      <c r="L37" s="52"/>
      <c r="M37" s="53"/>
    </row>
    <row r="38" spans="1:13">
      <c r="A38" s="41">
        <v>18</v>
      </c>
      <c r="B38" s="41"/>
      <c r="C38" s="42"/>
      <c r="D38" s="43"/>
      <c r="E38" s="44"/>
      <c r="F38" s="43"/>
      <c r="G38" s="45">
        <f t="shared" si="1"/>
        <v>0</v>
      </c>
      <c r="H38" s="52"/>
      <c r="I38" s="52"/>
      <c r="J38" s="52"/>
      <c r="K38" s="52"/>
      <c r="L38" s="52"/>
      <c r="M38" s="53"/>
    </row>
    <row r="39" spans="1:13">
      <c r="A39" s="41">
        <v>19</v>
      </c>
      <c r="B39" s="41"/>
      <c r="C39" s="42"/>
      <c r="D39" s="43"/>
      <c r="E39" s="44"/>
      <c r="F39" s="43"/>
      <c r="G39" s="45">
        <f t="shared" si="1"/>
        <v>0</v>
      </c>
      <c r="H39" s="52"/>
      <c r="I39" s="52"/>
      <c r="J39" s="52"/>
      <c r="K39" s="52"/>
      <c r="L39" s="52"/>
      <c r="M39" s="53"/>
    </row>
    <row r="40" spans="1:13">
      <c r="A40" s="41">
        <v>20</v>
      </c>
      <c r="B40" s="41"/>
      <c r="C40" s="42"/>
      <c r="D40" s="43"/>
      <c r="E40" s="44"/>
      <c r="F40" s="43"/>
      <c r="G40" s="45">
        <f t="shared" si="1"/>
        <v>0</v>
      </c>
      <c r="H40" s="52"/>
      <c r="I40" s="52"/>
      <c r="J40" s="52"/>
      <c r="K40" s="52"/>
      <c r="L40" s="52"/>
      <c r="M40" s="53"/>
    </row>
    <row r="41" spans="1:13">
      <c r="F41" s="78" t="s">
        <v>53</v>
      </c>
      <c r="G41" s="50">
        <f>SUM(G21:G40)</f>
        <v>5</v>
      </c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1"/>
  <sheetViews>
    <sheetView topLeftCell="E34" zoomScale="90" zoomScaleNormal="90" workbookViewId="0">
      <selection activeCell="N52" sqref="N52"/>
    </sheetView>
  </sheetViews>
  <sheetFormatPr baseColWidth="10" defaultColWidth="10.7109375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6.1406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3" ht="15" customHeight="1">
      <c r="A1" s="158" t="s">
        <v>19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61"/>
      <c r="M1" s="161"/>
    </row>
    <row r="2" spans="1:13">
      <c r="A2" s="9" t="s">
        <v>20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61"/>
      <c r="M2" s="161"/>
    </row>
    <row r="3" spans="1:13">
      <c r="A3" s="12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62"/>
      <c r="M3" s="162"/>
    </row>
    <row r="4" spans="1:13">
      <c r="A4" s="163" t="s">
        <v>22</v>
      </c>
      <c r="B4" s="164"/>
      <c r="C4" s="164"/>
      <c r="D4" s="164"/>
      <c r="E4" s="164"/>
      <c r="F4" s="164"/>
      <c r="G4" s="164"/>
      <c r="H4" s="164"/>
      <c r="I4" s="164"/>
      <c r="J4" s="164"/>
      <c r="K4" s="79"/>
      <c r="L4" s="165" t="s">
        <v>23</v>
      </c>
      <c r="M4" s="166"/>
    </row>
    <row r="5" spans="1:1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7" t="s">
        <v>24</v>
      </c>
      <c r="M5" s="168"/>
    </row>
    <row r="6" spans="1:1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M6" s="18"/>
    </row>
    <row r="7" spans="1:13">
      <c r="A7" s="118" t="s">
        <v>25</v>
      </c>
      <c r="B7" s="118"/>
      <c r="C7" s="118"/>
      <c r="D7" s="154" t="s">
        <v>58</v>
      </c>
      <c r="E7" s="119" t="s">
        <v>26</v>
      </c>
      <c r="F7" s="120"/>
      <c r="G7" s="120"/>
      <c r="H7" s="120"/>
      <c r="I7" s="120"/>
      <c r="J7" s="120"/>
      <c r="K7" s="120"/>
      <c r="L7" s="120"/>
      <c r="M7" s="121"/>
    </row>
    <row r="8" spans="1:13">
      <c r="A8" s="118"/>
      <c r="B8" s="118"/>
      <c r="C8" s="118"/>
      <c r="D8" s="154"/>
      <c r="E8" s="155" t="s">
        <v>27</v>
      </c>
      <c r="F8" s="156"/>
      <c r="G8" s="19">
        <v>43586</v>
      </c>
      <c r="H8" s="157" t="s">
        <v>28</v>
      </c>
      <c r="I8" s="157"/>
      <c r="J8" s="140">
        <v>43616</v>
      </c>
      <c r="K8" s="141"/>
      <c r="L8" s="80" t="s">
        <v>29</v>
      </c>
      <c r="M8" s="20">
        <v>2019</v>
      </c>
    </row>
    <row r="9" spans="1:13">
      <c r="A9" s="142" t="s">
        <v>30</v>
      </c>
      <c r="B9" s="143"/>
      <c r="C9" s="144"/>
      <c r="D9" s="21" t="s">
        <v>31</v>
      </c>
      <c r="E9" s="22" t="s">
        <v>32</v>
      </c>
      <c r="F9" s="23"/>
      <c r="G9" s="145" t="s">
        <v>33</v>
      </c>
      <c r="H9" s="146"/>
      <c r="I9" s="147" t="s">
        <v>54</v>
      </c>
      <c r="J9" s="148"/>
      <c r="K9" s="149"/>
      <c r="L9" s="22" t="s">
        <v>32</v>
      </c>
      <c r="M9" s="20"/>
    </row>
    <row r="10" spans="1:13">
      <c r="A10" s="150" t="s">
        <v>34</v>
      </c>
      <c r="B10" s="151"/>
      <c r="C10" s="152"/>
      <c r="D10" s="153" t="s">
        <v>59</v>
      </c>
      <c r="E10" s="153"/>
      <c r="F10" s="153"/>
      <c r="G10" s="153"/>
      <c r="H10" s="153"/>
      <c r="I10" s="153"/>
      <c r="J10" s="153"/>
      <c r="K10" s="153"/>
      <c r="L10" s="153"/>
      <c r="M10" s="153"/>
    </row>
    <row r="11" spans="1:13" ht="45">
      <c r="A11" s="118" t="s">
        <v>35</v>
      </c>
      <c r="B11" s="118"/>
      <c r="C11" s="119" t="s">
        <v>96</v>
      </c>
      <c r="D11" s="134"/>
      <c r="E11" s="135"/>
      <c r="F11" s="47">
        <f>F12/3</f>
        <v>0</v>
      </c>
      <c r="G11" s="132" t="s">
        <v>36</v>
      </c>
      <c r="H11" s="132"/>
      <c r="I11" s="132"/>
      <c r="J11" s="136">
        <f>G41</f>
        <v>7.7</v>
      </c>
      <c r="K11" s="137"/>
      <c r="L11" s="24" t="s">
        <v>37</v>
      </c>
      <c r="M11" s="25" t="str">
        <f>IF(F11=0,"--",J11/F11)</f>
        <v>--</v>
      </c>
    </row>
    <row r="12" spans="1:13" ht="50.25" customHeight="1">
      <c r="A12" s="118" t="s">
        <v>38</v>
      </c>
      <c r="B12" s="118"/>
      <c r="C12" s="119" t="s">
        <v>96</v>
      </c>
      <c r="D12" s="134"/>
      <c r="E12" s="135"/>
      <c r="F12" s="48">
        <v>0</v>
      </c>
      <c r="G12" s="133" t="s">
        <v>36</v>
      </c>
      <c r="H12" s="133"/>
      <c r="I12" s="133"/>
      <c r="J12" s="138">
        <f>J11</f>
        <v>7.7</v>
      </c>
      <c r="K12" s="139"/>
      <c r="L12" s="24" t="s">
        <v>37</v>
      </c>
      <c r="M12" s="25" t="str">
        <f>IF(F12=0,"--",J12/F12)</f>
        <v>--</v>
      </c>
    </row>
    <row r="13" spans="1:13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3">
      <c r="A14" s="118" t="s">
        <v>39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</row>
    <row r="15" spans="1:13">
      <c r="A15" s="26"/>
      <c r="B15" s="27"/>
      <c r="C15" s="27"/>
      <c r="D15" s="27"/>
      <c r="E15" s="27"/>
      <c r="F15" s="28"/>
      <c r="G15" s="119" t="s">
        <v>40</v>
      </c>
      <c r="H15" s="120"/>
      <c r="I15" s="120"/>
      <c r="J15" s="120"/>
      <c r="K15" s="120"/>
      <c r="L15" s="120"/>
      <c r="M15" s="121"/>
    </row>
    <row r="16" spans="1:13">
      <c r="A16" s="29"/>
      <c r="B16" s="30"/>
      <c r="C16" s="30"/>
      <c r="D16" s="30"/>
      <c r="E16" s="30"/>
      <c r="F16" s="31"/>
      <c r="G16" s="32" t="s">
        <v>41</v>
      </c>
      <c r="H16" s="33">
        <f t="shared" ref="H16:M16" si="0">SUM(H21:H40)</f>
        <v>0</v>
      </c>
      <c r="I16" s="33">
        <f t="shared" si="0"/>
        <v>0</v>
      </c>
      <c r="J16" s="33">
        <f t="shared" si="0"/>
        <v>0</v>
      </c>
      <c r="K16" s="33">
        <f t="shared" si="0"/>
        <v>0</v>
      </c>
      <c r="L16" s="33">
        <f t="shared" si="0"/>
        <v>7.7</v>
      </c>
      <c r="M16" s="33">
        <f t="shared" si="0"/>
        <v>0</v>
      </c>
    </row>
    <row r="17" spans="1:13">
      <c r="A17" s="29"/>
      <c r="B17" s="30"/>
      <c r="C17" s="30"/>
      <c r="D17" s="30"/>
      <c r="E17" s="30"/>
      <c r="F17" s="31"/>
      <c r="G17" s="122" t="s">
        <v>42</v>
      </c>
      <c r="H17" s="34">
        <f>H16/G41</f>
        <v>0</v>
      </c>
      <c r="I17" s="34">
        <f>I16/G41</f>
        <v>0</v>
      </c>
      <c r="J17" s="35">
        <f>J16/G41</f>
        <v>0</v>
      </c>
      <c r="K17" s="36">
        <f>K16/G41</f>
        <v>0</v>
      </c>
      <c r="L17" s="35">
        <f>L16/G41</f>
        <v>1</v>
      </c>
      <c r="M17" s="34">
        <f>M16/G41</f>
        <v>0</v>
      </c>
    </row>
    <row r="18" spans="1:13">
      <c r="A18" s="37"/>
      <c r="B18" s="38"/>
      <c r="C18" s="39"/>
      <c r="D18" s="38"/>
      <c r="E18" s="38"/>
      <c r="F18" s="40"/>
      <c r="G18" s="123"/>
      <c r="H18" s="124" t="s">
        <v>8</v>
      </c>
      <c r="I18" s="113" t="s">
        <v>9</v>
      </c>
      <c r="J18" s="128" t="s">
        <v>43</v>
      </c>
      <c r="K18" s="129"/>
      <c r="L18" s="129"/>
      <c r="M18" s="130"/>
    </row>
    <row r="19" spans="1:13" ht="15" customHeight="1">
      <c r="A19" s="118" t="s">
        <v>44</v>
      </c>
      <c r="B19" s="131" t="s">
        <v>45</v>
      </c>
      <c r="C19" s="133" t="s">
        <v>46</v>
      </c>
      <c r="D19" s="133" t="s">
        <v>47</v>
      </c>
      <c r="E19" s="119" t="s">
        <v>48</v>
      </c>
      <c r="F19" s="120"/>
      <c r="G19" s="121"/>
      <c r="H19" s="125"/>
      <c r="I19" s="127"/>
      <c r="J19" s="113" t="s">
        <v>10</v>
      </c>
      <c r="K19" s="113" t="s">
        <v>11</v>
      </c>
      <c r="L19" s="113" t="s">
        <v>12</v>
      </c>
      <c r="M19" s="113" t="s">
        <v>13</v>
      </c>
    </row>
    <row r="20" spans="1:13" ht="84" customHeight="1">
      <c r="A20" s="118"/>
      <c r="B20" s="132"/>
      <c r="C20" s="133"/>
      <c r="D20" s="133"/>
      <c r="E20" s="76" t="s">
        <v>49</v>
      </c>
      <c r="F20" s="76" t="s">
        <v>3</v>
      </c>
      <c r="G20" s="77" t="s">
        <v>50</v>
      </c>
      <c r="H20" s="126"/>
      <c r="I20" s="114"/>
      <c r="J20" s="114"/>
      <c r="K20" s="114"/>
      <c r="L20" s="114"/>
      <c r="M20" s="114"/>
    </row>
    <row r="21" spans="1:13">
      <c r="A21" s="41">
        <v>1</v>
      </c>
      <c r="B21" s="43" t="s">
        <v>62</v>
      </c>
      <c r="C21" s="42" t="s">
        <v>67</v>
      </c>
      <c r="D21" s="43" t="s">
        <v>68</v>
      </c>
      <c r="E21" s="44" t="s">
        <v>55</v>
      </c>
      <c r="F21" s="43" t="s">
        <v>16</v>
      </c>
      <c r="G21" s="45">
        <f>SUM(H21:M21)</f>
        <v>7.7</v>
      </c>
      <c r="H21" s="53">
        <v>0</v>
      </c>
      <c r="I21" s="53">
        <v>0</v>
      </c>
      <c r="J21" s="53">
        <v>0</v>
      </c>
      <c r="K21" s="53">
        <v>0</v>
      </c>
      <c r="L21" s="52">
        <v>7.7</v>
      </c>
      <c r="M21" s="53">
        <v>0</v>
      </c>
    </row>
    <row r="22" spans="1:13">
      <c r="A22" s="41">
        <v>2</v>
      </c>
      <c r="B22" s="43"/>
      <c r="C22" s="42"/>
      <c r="D22" s="43"/>
      <c r="E22" s="44"/>
      <c r="F22" s="43"/>
      <c r="G22" s="45">
        <v>0</v>
      </c>
      <c r="H22" s="53"/>
      <c r="I22" s="53"/>
      <c r="J22" s="52"/>
      <c r="K22" s="53"/>
      <c r="L22" s="52"/>
      <c r="M22" s="53"/>
    </row>
    <row r="23" spans="1:13">
      <c r="A23" s="41">
        <v>3</v>
      </c>
      <c r="B23" s="43"/>
      <c r="C23" s="42"/>
      <c r="D23" s="43"/>
      <c r="E23" s="44"/>
      <c r="F23" s="43"/>
      <c r="G23" s="45">
        <v>0</v>
      </c>
      <c r="H23" s="49"/>
      <c r="I23" s="53"/>
      <c r="J23" s="53"/>
      <c r="K23" s="53"/>
      <c r="L23" s="52"/>
      <c r="M23" s="53"/>
    </row>
    <row r="24" spans="1:13">
      <c r="A24" s="41">
        <v>4</v>
      </c>
      <c r="B24" s="43"/>
      <c r="C24" s="42"/>
      <c r="D24" s="43"/>
      <c r="E24" s="44"/>
      <c r="F24" s="43"/>
      <c r="G24" s="45">
        <v>0</v>
      </c>
      <c r="H24" s="49"/>
      <c r="I24" s="53"/>
      <c r="J24" s="53"/>
      <c r="K24" s="53"/>
      <c r="L24" s="52"/>
      <c r="M24" s="53"/>
    </row>
    <row r="25" spans="1:13">
      <c r="A25" s="41">
        <v>5</v>
      </c>
      <c r="B25" s="43"/>
      <c r="C25" s="42"/>
      <c r="D25" s="43"/>
      <c r="E25" s="44"/>
      <c r="F25" s="43"/>
      <c r="G25" s="45">
        <v>0</v>
      </c>
      <c r="H25" s="53"/>
      <c r="I25" s="53"/>
      <c r="J25" s="53"/>
      <c r="K25" s="53"/>
      <c r="L25" s="52"/>
      <c r="M25" s="53"/>
    </row>
    <row r="26" spans="1:13">
      <c r="A26" s="41">
        <v>6</v>
      </c>
      <c r="B26" s="43"/>
      <c r="C26" s="42"/>
      <c r="D26" s="43"/>
      <c r="E26" s="44"/>
      <c r="F26" s="43"/>
      <c r="G26" s="45">
        <v>0</v>
      </c>
      <c r="H26" s="53"/>
      <c r="I26" s="53"/>
      <c r="J26" s="53"/>
      <c r="K26" s="53"/>
      <c r="L26" s="52"/>
      <c r="M26" s="53"/>
    </row>
    <row r="27" spans="1:13">
      <c r="A27" s="41">
        <v>7</v>
      </c>
      <c r="B27" s="43"/>
      <c r="C27" s="42"/>
      <c r="D27" s="43"/>
      <c r="E27" s="44"/>
      <c r="F27" s="43"/>
      <c r="G27" s="45">
        <v>0</v>
      </c>
      <c r="H27" s="53"/>
      <c r="I27" s="53"/>
      <c r="J27" s="53"/>
      <c r="K27" s="53"/>
      <c r="L27" s="52"/>
      <c r="M27" s="53"/>
    </row>
    <row r="28" spans="1:13">
      <c r="A28" s="41">
        <v>8</v>
      </c>
      <c r="B28" s="41"/>
      <c r="C28" s="42"/>
      <c r="D28" s="43"/>
      <c r="E28" s="44"/>
      <c r="F28" s="43"/>
      <c r="G28" s="45">
        <f t="shared" ref="G28:G40" si="1">SUM(H28:M28)</f>
        <v>0</v>
      </c>
      <c r="H28" s="52"/>
      <c r="I28" s="52"/>
      <c r="J28" s="52"/>
      <c r="K28" s="52"/>
      <c r="L28" s="52"/>
      <c r="M28" s="53"/>
    </row>
    <row r="29" spans="1:13">
      <c r="A29" s="41">
        <v>9</v>
      </c>
      <c r="B29" s="41"/>
      <c r="C29" s="42"/>
      <c r="D29" s="43"/>
      <c r="E29" s="44"/>
      <c r="F29" s="43"/>
      <c r="G29" s="45">
        <f t="shared" si="1"/>
        <v>0</v>
      </c>
      <c r="H29" s="52"/>
      <c r="I29" s="52"/>
      <c r="J29" s="52"/>
      <c r="K29" s="52"/>
      <c r="L29" s="52"/>
      <c r="M29" s="53"/>
    </row>
    <row r="30" spans="1:13">
      <c r="A30" s="41">
        <v>10</v>
      </c>
      <c r="B30" s="41"/>
      <c r="C30" s="42"/>
      <c r="D30" s="43"/>
      <c r="E30" s="46"/>
      <c r="F30" s="43"/>
      <c r="G30" s="45">
        <f t="shared" si="1"/>
        <v>0</v>
      </c>
      <c r="H30" s="52"/>
      <c r="I30" s="52"/>
      <c r="J30" s="52"/>
      <c r="K30" s="52"/>
      <c r="L30" s="52"/>
      <c r="M30" s="53"/>
    </row>
    <row r="31" spans="1:13">
      <c r="A31" s="41">
        <v>11</v>
      </c>
      <c r="B31" s="41"/>
      <c r="C31" s="42"/>
      <c r="D31" s="43"/>
      <c r="E31" s="44"/>
      <c r="F31" s="43"/>
      <c r="G31" s="45">
        <f t="shared" si="1"/>
        <v>0</v>
      </c>
      <c r="H31" s="52"/>
      <c r="I31" s="52"/>
      <c r="J31" s="52"/>
      <c r="K31" s="52"/>
      <c r="L31" s="52"/>
      <c r="M31" s="53"/>
    </row>
    <row r="32" spans="1:13">
      <c r="A32" s="41">
        <v>12</v>
      </c>
      <c r="B32" s="41"/>
      <c r="C32" s="42"/>
      <c r="D32" s="43"/>
      <c r="E32" s="44"/>
      <c r="F32" s="43"/>
      <c r="G32" s="45">
        <f t="shared" si="1"/>
        <v>0</v>
      </c>
      <c r="H32" s="52"/>
      <c r="I32" s="52"/>
      <c r="J32" s="52"/>
      <c r="K32" s="52"/>
      <c r="L32" s="52"/>
      <c r="M32" s="53"/>
    </row>
    <row r="33" spans="1:13">
      <c r="A33" s="41">
        <v>13</v>
      </c>
      <c r="B33" s="41"/>
      <c r="C33" s="42"/>
      <c r="D33" s="43"/>
      <c r="E33" s="44"/>
      <c r="F33" s="43"/>
      <c r="G33" s="45">
        <f>SUM(H33:M33)</f>
        <v>0</v>
      </c>
      <c r="H33" s="52"/>
      <c r="I33" s="52"/>
      <c r="J33" s="52"/>
      <c r="K33" s="52"/>
      <c r="L33" s="52"/>
      <c r="M33" s="53"/>
    </row>
    <row r="34" spans="1:13">
      <c r="A34" s="41">
        <v>14</v>
      </c>
      <c r="B34" s="41"/>
      <c r="C34" s="42"/>
      <c r="D34" s="43"/>
      <c r="E34" s="44"/>
      <c r="F34" s="43"/>
      <c r="G34" s="45">
        <f t="shared" si="1"/>
        <v>0</v>
      </c>
      <c r="H34" s="52"/>
      <c r="I34" s="52"/>
      <c r="J34" s="52"/>
      <c r="K34" s="52"/>
      <c r="L34" s="52"/>
      <c r="M34" s="53"/>
    </row>
    <row r="35" spans="1:13">
      <c r="A35" s="41">
        <v>15</v>
      </c>
      <c r="B35" s="41"/>
      <c r="C35" s="42"/>
      <c r="D35" s="43"/>
      <c r="E35" s="44"/>
      <c r="F35" s="43"/>
      <c r="G35" s="45">
        <f t="shared" si="1"/>
        <v>0</v>
      </c>
      <c r="H35" s="52"/>
      <c r="I35" s="52"/>
      <c r="J35" s="52"/>
      <c r="K35" s="52"/>
      <c r="L35" s="52"/>
      <c r="M35" s="53"/>
    </row>
    <row r="36" spans="1:13">
      <c r="A36" s="41">
        <v>16</v>
      </c>
      <c r="B36" s="41"/>
      <c r="C36" s="42"/>
      <c r="D36" s="43"/>
      <c r="E36" s="44"/>
      <c r="F36" s="43"/>
      <c r="G36" s="45">
        <f t="shared" si="1"/>
        <v>0</v>
      </c>
      <c r="H36" s="52"/>
      <c r="I36" s="52"/>
      <c r="J36" s="52"/>
      <c r="K36" s="52"/>
      <c r="L36" s="52"/>
      <c r="M36" s="53"/>
    </row>
    <row r="37" spans="1:13">
      <c r="A37" s="41">
        <v>17</v>
      </c>
      <c r="B37" s="41"/>
      <c r="C37" s="42"/>
      <c r="D37" s="43"/>
      <c r="E37" s="44"/>
      <c r="F37" s="43"/>
      <c r="G37" s="45">
        <f t="shared" si="1"/>
        <v>0</v>
      </c>
      <c r="H37" s="52"/>
      <c r="I37" s="52"/>
      <c r="J37" s="52"/>
      <c r="K37" s="52"/>
      <c r="L37" s="52"/>
      <c r="M37" s="53"/>
    </row>
    <row r="38" spans="1:13">
      <c r="A38" s="41">
        <v>18</v>
      </c>
      <c r="B38" s="41"/>
      <c r="C38" s="42"/>
      <c r="D38" s="43"/>
      <c r="E38" s="44"/>
      <c r="F38" s="43"/>
      <c r="G38" s="45">
        <f t="shared" si="1"/>
        <v>0</v>
      </c>
      <c r="H38" s="52"/>
      <c r="I38" s="52"/>
      <c r="J38" s="52"/>
      <c r="K38" s="52"/>
      <c r="L38" s="52"/>
      <c r="M38" s="53"/>
    </row>
    <row r="39" spans="1:13">
      <c r="A39" s="41">
        <v>19</v>
      </c>
      <c r="B39" s="41"/>
      <c r="C39" s="42"/>
      <c r="D39" s="43"/>
      <c r="E39" s="44"/>
      <c r="F39" s="43"/>
      <c r="G39" s="45">
        <f t="shared" si="1"/>
        <v>0</v>
      </c>
      <c r="H39" s="52"/>
      <c r="I39" s="52"/>
      <c r="J39" s="52"/>
      <c r="K39" s="52"/>
      <c r="L39" s="52"/>
      <c r="M39" s="53"/>
    </row>
    <row r="40" spans="1:13">
      <c r="A40" s="41">
        <v>20</v>
      </c>
      <c r="B40" s="41"/>
      <c r="C40" s="42"/>
      <c r="D40" s="43"/>
      <c r="E40" s="44"/>
      <c r="F40" s="43"/>
      <c r="G40" s="45">
        <f t="shared" si="1"/>
        <v>0</v>
      </c>
      <c r="H40" s="52"/>
      <c r="I40" s="52"/>
      <c r="J40" s="52"/>
      <c r="K40" s="52"/>
      <c r="L40" s="52"/>
      <c r="M40" s="53"/>
    </row>
    <row r="41" spans="1:13">
      <c r="F41" s="78" t="s">
        <v>53</v>
      </c>
      <c r="G41" s="50">
        <f>SUM(G21:G40)</f>
        <v>7.7</v>
      </c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1"/>
  <sheetViews>
    <sheetView topLeftCell="G28" workbookViewId="0">
      <selection activeCell="N44" sqref="N44"/>
    </sheetView>
  </sheetViews>
  <sheetFormatPr baseColWidth="10" defaultColWidth="10.7109375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6.1406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3" ht="15" customHeight="1">
      <c r="A1" s="158" t="s">
        <v>19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61"/>
      <c r="M1" s="161"/>
    </row>
    <row r="2" spans="1:13">
      <c r="A2" s="9" t="s">
        <v>20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61"/>
      <c r="M2" s="161"/>
    </row>
    <row r="3" spans="1:13">
      <c r="A3" s="12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62"/>
      <c r="M3" s="162"/>
    </row>
    <row r="4" spans="1:13">
      <c r="A4" s="163" t="s">
        <v>22</v>
      </c>
      <c r="B4" s="164"/>
      <c r="C4" s="164"/>
      <c r="D4" s="164"/>
      <c r="E4" s="164"/>
      <c r="F4" s="164"/>
      <c r="G4" s="164"/>
      <c r="H4" s="164"/>
      <c r="I4" s="164"/>
      <c r="J4" s="164"/>
      <c r="K4" s="69"/>
      <c r="L4" s="165" t="s">
        <v>23</v>
      </c>
      <c r="M4" s="166"/>
    </row>
    <row r="5" spans="1:1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7" t="s">
        <v>24</v>
      </c>
      <c r="M5" s="168"/>
    </row>
    <row r="6" spans="1:1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M6" s="18"/>
    </row>
    <row r="7" spans="1:13">
      <c r="A7" s="118" t="s">
        <v>25</v>
      </c>
      <c r="B7" s="118"/>
      <c r="C7" s="118"/>
      <c r="D7" s="154" t="s">
        <v>75</v>
      </c>
      <c r="E7" s="119" t="s">
        <v>26</v>
      </c>
      <c r="F7" s="120"/>
      <c r="G7" s="120"/>
      <c r="H7" s="120"/>
      <c r="I7" s="120"/>
      <c r="J7" s="120"/>
      <c r="K7" s="120"/>
      <c r="L7" s="120"/>
      <c r="M7" s="121"/>
    </row>
    <row r="8" spans="1:13">
      <c r="A8" s="118"/>
      <c r="B8" s="118"/>
      <c r="C8" s="118"/>
      <c r="D8" s="154"/>
      <c r="E8" s="155" t="s">
        <v>27</v>
      </c>
      <c r="F8" s="156"/>
      <c r="G8" s="19">
        <v>43586</v>
      </c>
      <c r="H8" s="157" t="s">
        <v>28</v>
      </c>
      <c r="I8" s="157"/>
      <c r="J8" s="140">
        <v>43616</v>
      </c>
      <c r="K8" s="141"/>
      <c r="L8" s="68" t="s">
        <v>29</v>
      </c>
      <c r="M8" s="20">
        <v>2019</v>
      </c>
    </row>
    <row r="9" spans="1:13">
      <c r="A9" s="142" t="s">
        <v>30</v>
      </c>
      <c r="B9" s="143"/>
      <c r="C9" s="144"/>
      <c r="D9" s="21" t="s">
        <v>31</v>
      </c>
      <c r="E9" s="22" t="s">
        <v>32</v>
      </c>
      <c r="F9" s="23"/>
      <c r="G9" s="145" t="s">
        <v>33</v>
      </c>
      <c r="H9" s="146"/>
      <c r="I9" s="147" t="s">
        <v>54</v>
      </c>
      <c r="J9" s="148"/>
      <c r="K9" s="149"/>
      <c r="L9" s="22" t="s">
        <v>32</v>
      </c>
      <c r="M9" s="20"/>
    </row>
    <row r="10" spans="1:13">
      <c r="A10" s="150" t="s">
        <v>34</v>
      </c>
      <c r="B10" s="151"/>
      <c r="C10" s="152"/>
      <c r="D10" s="153" t="s">
        <v>76</v>
      </c>
      <c r="E10" s="153"/>
      <c r="F10" s="153"/>
      <c r="G10" s="153"/>
      <c r="H10" s="153"/>
      <c r="I10" s="153"/>
      <c r="J10" s="153"/>
      <c r="K10" s="153"/>
      <c r="L10" s="153"/>
      <c r="M10" s="153"/>
    </row>
    <row r="11" spans="1:13" ht="45">
      <c r="A11" s="118" t="s">
        <v>35</v>
      </c>
      <c r="B11" s="118"/>
      <c r="C11" s="119" t="s">
        <v>90</v>
      </c>
      <c r="D11" s="134"/>
      <c r="E11" s="135"/>
      <c r="F11" s="47">
        <f>F12/3</f>
        <v>110</v>
      </c>
      <c r="G11" s="132" t="s">
        <v>36</v>
      </c>
      <c r="H11" s="132"/>
      <c r="I11" s="132"/>
      <c r="J11" s="136">
        <f>G41</f>
        <v>109.61000000000001</v>
      </c>
      <c r="K11" s="137"/>
      <c r="L11" s="24" t="s">
        <v>37</v>
      </c>
      <c r="M11" s="25">
        <f>IF(F11=0,"--",J11/F11)</f>
        <v>0.99645454545454559</v>
      </c>
    </row>
    <row r="12" spans="1:13" ht="50.25" customHeight="1">
      <c r="A12" s="118" t="s">
        <v>38</v>
      </c>
      <c r="B12" s="118"/>
      <c r="C12" s="119" t="s">
        <v>90</v>
      </c>
      <c r="D12" s="134"/>
      <c r="E12" s="135"/>
      <c r="F12" s="48">
        <v>330</v>
      </c>
      <c r="G12" s="133" t="s">
        <v>36</v>
      </c>
      <c r="H12" s="133"/>
      <c r="I12" s="133"/>
      <c r="J12" s="138">
        <f>J11</f>
        <v>109.61000000000001</v>
      </c>
      <c r="K12" s="139"/>
      <c r="L12" s="24" t="s">
        <v>37</v>
      </c>
      <c r="M12" s="25">
        <f>IF(F12=0,"--",J12/F12)</f>
        <v>0.3321515151515152</v>
      </c>
    </row>
    <row r="13" spans="1:13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3">
      <c r="A14" s="118" t="s">
        <v>39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</row>
    <row r="15" spans="1:13">
      <c r="A15" s="26"/>
      <c r="B15" s="27"/>
      <c r="C15" s="27"/>
      <c r="D15" s="27"/>
      <c r="E15" s="27"/>
      <c r="F15" s="28"/>
      <c r="G15" s="119" t="s">
        <v>40</v>
      </c>
      <c r="H15" s="120"/>
      <c r="I15" s="120"/>
      <c r="J15" s="120"/>
      <c r="K15" s="120"/>
      <c r="L15" s="120"/>
      <c r="M15" s="121"/>
    </row>
    <row r="16" spans="1:13">
      <c r="A16" s="29"/>
      <c r="B16" s="30"/>
      <c r="C16" s="30"/>
      <c r="D16" s="30"/>
      <c r="E16" s="30"/>
      <c r="F16" s="31"/>
      <c r="G16" s="32" t="s">
        <v>41</v>
      </c>
      <c r="H16" s="33">
        <f t="shared" ref="H16:M16" si="0">SUM(H21:H40)</f>
        <v>0</v>
      </c>
      <c r="I16" s="33">
        <f t="shared" si="0"/>
        <v>0</v>
      </c>
      <c r="J16" s="33">
        <f t="shared" si="0"/>
        <v>34.85</v>
      </c>
      <c r="K16" s="33">
        <f t="shared" si="0"/>
        <v>0</v>
      </c>
      <c r="L16" s="33">
        <f t="shared" si="0"/>
        <v>74.760000000000005</v>
      </c>
      <c r="M16" s="33">
        <f t="shared" si="0"/>
        <v>0</v>
      </c>
    </row>
    <row r="17" spans="1:13">
      <c r="A17" s="29"/>
      <c r="B17" s="30"/>
      <c r="C17" s="30"/>
      <c r="D17" s="30"/>
      <c r="E17" s="30"/>
      <c r="F17" s="31"/>
      <c r="G17" s="122" t="s">
        <v>42</v>
      </c>
      <c r="H17" s="34">
        <f>H16/G41</f>
        <v>0</v>
      </c>
      <c r="I17" s="34">
        <f>I16/G41</f>
        <v>0</v>
      </c>
      <c r="J17" s="35">
        <f>J16/G41</f>
        <v>0.31794544293403881</v>
      </c>
      <c r="K17" s="36">
        <f>K16/G41</f>
        <v>0</v>
      </c>
      <c r="L17" s="35">
        <f>L16/G41</f>
        <v>0.68205455706596108</v>
      </c>
      <c r="M17" s="34">
        <f>M16/G41</f>
        <v>0</v>
      </c>
    </row>
    <row r="18" spans="1:13">
      <c r="A18" s="37"/>
      <c r="B18" s="38"/>
      <c r="C18" s="39"/>
      <c r="D18" s="38"/>
      <c r="E18" s="38"/>
      <c r="F18" s="40"/>
      <c r="G18" s="123"/>
      <c r="H18" s="124" t="s">
        <v>8</v>
      </c>
      <c r="I18" s="113" t="s">
        <v>9</v>
      </c>
      <c r="J18" s="128" t="s">
        <v>43</v>
      </c>
      <c r="K18" s="129"/>
      <c r="L18" s="129"/>
      <c r="M18" s="130"/>
    </row>
    <row r="19" spans="1:13" ht="15" customHeight="1">
      <c r="A19" s="118" t="s">
        <v>44</v>
      </c>
      <c r="B19" s="131" t="s">
        <v>45</v>
      </c>
      <c r="C19" s="133" t="s">
        <v>46</v>
      </c>
      <c r="D19" s="133" t="s">
        <v>47</v>
      </c>
      <c r="E19" s="119" t="s">
        <v>48</v>
      </c>
      <c r="F19" s="120"/>
      <c r="G19" s="121"/>
      <c r="H19" s="125"/>
      <c r="I19" s="127"/>
      <c r="J19" s="113" t="s">
        <v>10</v>
      </c>
      <c r="K19" s="113" t="s">
        <v>11</v>
      </c>
      <c r="L19" s="113" t="s">
        <v>12</v>
      </c>
      <c r="M19" s="113" t="s">
        <v>60</v>
      </c>
    </row>
    <row r="20" spans="1:13" ht="84" customHeight="1">
      <c r="A20" s="118"/>
      <c r="B20" s="132"/>
      <c r="C20" s="133"/>
      <c r="D20" s="133"/>
      <c r="E20" s="66" t="s">
        <v>49</v>
      </c>
      <c r="F20" s="66" t="s">
        <v>3</v>
      </c>
      <c r="G20" s="65" t="s">
        <v>50</v>
      </c>
      <c r="H20" s="126"/>
      <c r="I20" s="114"/>
      <c r="J20" s="114"/>
      <c r="K20" s="114"/>
      <c r="L20" s="114"/>
      <c r="M20" s="114"/>
    </row>
    <row r="21" spans="1:13">
      <c r="A21" s="41">
        <v>1</v>
      </c>
      <c r="B21" s="43" t="s">
        <v>70</v>
      </c>
      <c r="C21" s="87" t="s">
        <v>72</v>
      </c>
      <c r="D21" s="43" t="s">
        <v>77</v>
      </c>
      <c r="E21" s="44" t="s">
        <v>79</v>
      </c>
      <c r="F21" s="43" t="s">
        <v>16</v>
      </c>
      <c r="G21" s="45">
        <f t="shared" ref="G21:G29" si="1">SUM(H21:M21)</f>
        <v>5.91</v>
      </c>
      <c r="H21" s="73">
        <v>0</v>
      </c>
      <c r="I21" s="73">
        <v>0</v>
      </c>
      <c r="J21" s="73">
        <v>0</v>
      </c>
      <c r="K21" s="73">
        <v>0</v>
      </c>
      <c r="L21" s="60">
        <f>4+1.91</f>
        <v>5.91</v>
      </c>
      <c r="M21" s="73">
        <v>0</v>
      </c>
    </row>
    <row r="22" spans="1:13">
      <c r="A22" s="41">
        <v>2</v>
      </c>
      <c r="B22" s="43" t="s">
        <v>70</v>
      </c>
      <c r="C22" s="87" t="s">
        <v>91</v>
      </c>
      <c r="D22" s="43" t="s">
        <v>77</v>
      </c>
      <c r="E22" s="44" t="s">
        <v>79</v>
      </c>
      <c r="F22" s="43" t="s">
        <v>16</v>
      </c>
      <c r="G22" s="45">
        <f t="shared" si="1"/>
        <v>9.4</v>
      </c>
      <c r="H22" s="73">
        <v>0</v>
      </c>
      <c r="I22" s="73">
        <v>0</v>
      </c>
      <c r="J22" s="73">
        <v>0</v>
      </c>
      <c r="K22" s="73">
        <v>0</v>
      </c>
      <c r="L22" s="60">
        <v>9.4</v>
      </c>
      <c r="M22" s="73">
        <v>0</v>
      </c>
    </row>
    <row r="23" spans="1:13">
      <c r="A23" s="41">
        <v>3</v>
      </c>
      <c r="B23" s="43" t="s">
        <v>70</v>
      </c>
      <c r="C23" s="87" t="s">
        <v>91</v>
      </c>
      <c r="D23" s="43" t="s">
        <v>77</v>
      </c>
      <c r="E23" s="44" t="s">
        <v>79</v>
      </c>
      <c r="F23" s="43" t="s">
        <v>16</v>
      </c>
      <c r="G23" s="45">
        <f t="shared" si="1"/>
        <v>1.3</v>
      </c>
      <c r="H23" s="73">
        <v>0</v>
      </c>
      <c r="I23" s="73">
        <v>0</v>
      </c>
      <c r="J23" s="73">
        <v>0</v>
      </c>
      <c r="K23" s="73">
        <v>0</v>
      </c>
      <c r="L23" s="60">
        <v>1.3</v>
      </c>
      <c r="M23" s="73">
        <v>0</v>
      </c>
    </row>
    <row r="24" spans="1:13">
      <c r="A24" s="41">
        <v>4</v>
      </c>
      <c r="B24" s="43" t="s">
        <v>70</v>
      </c>
      <c r="C24" s="87" t="s">
        <v>91</v>
      </c>
      <c r="D24" s="43" t="s">
        <v>77</v>
      </c>
      <c r="E24" s="44" t="s">
        <v>78</v>
      </c>
      <c r="F24" s="43" t="s">
        <v>16</v>
      </c>
      <c r="G24" s="45">
        <f t="shared" si="1"/>
        <v>7.5</v>
      </c>
      <c r="H24" s="73">
        <v>0</v>
      </c>
      <c r="I24" s="73">
        <v>0</v>
      </c>
      <c r="J24" s="60">
        <v>7.5</v>
      </c>
      <c r="K24" s="73">
        <v>0</v>
      </c>
      <c r="L24" s="73">
        <v>0</v>
      </c>
      <c r="M24" s="73">
        <v>0</v>
      </c>
    </row>
    <row r="25" spans="1:13">
      <c r="A25" s="41">
        <v>5</v>
      </c>
      <c r="B25" s="43" t="s">
        <v>70</v>
      </c>
      <c r="C25" s="87" t="s">
        <v>74</v>
      </c>
      <c r="D25" s="43" t="s">
        <v>77</v>
      </c>
      <c r="E25" s="44" t="s">
        <v>79</v>
      </c>
      <c r="F25" s="43" t="s">
        <v>16</v>
      </c>
      <c r="G25" s="45">
        <f t="shared" si="1"/>
        <v>10.199999999999999</v>
      </c>
      <c r="H25" s="73">
        <v>0</v>
      </c>
      <c r="I25" s="73">
        <v>0</v>
      </c>
      <c r="J25" s="73">
        <v>0</v>
      </c>
      <c r="K25" s="73">
        <v>0</v>
      </c>
      <c r="L25" s="60">
        <v>10.199999999999999</v>
      </c>
      <c r="M25" s="73">
        <v>0</v>
      </c>
    </row>
    <row r="26" spans="1:13">
      <c r="A26" s="41">
        <v>6</v>
      </c>
      <c r="B26" s="43" t="s">
        <v>70</v>
      </c>
      <c r="C26" s="87" t="s">
        <v>74</v>
      </c>
      <c r="D26" s="43" t="s">
        <v>77</v>
      </c>
      <c r="E26" s="44" t="s">
        <v>79</v>
      </c>
      <c r="F26" s="43" t="s">
        <v>16</v>
      </c>
      <c r="G26" s="45">
        <f t="shared" si="1"/>
        <v>4.4000000000000004</v>
      </c>
      <c r="H26" s="73">
        <v>0</v>
      </c>
      <c r="I26" s="73">
        <v>0</v>
      </c>
      <c r="J26" s="73">
        <v>0</v>
      </c>
      <c r="K26" s="73">
        <v>0</v>
      </c>
      <c r="L26" s="60">
        <v>4.4000000000000004</v>
      </c>
      <c r="M26" s="73">
        <v>0</v>
      </c>
    </row>
    <row r="27" spans="1:13">
      <c r="A27" s="41">
        <v>7</v>
      </c>
      <c r="B27" s="43" t="s">
        <v>70</v>
      </c>
      <c r="C27" s="87" t="s">
        <v>92</v>
      </c>
      <c r="D27" s="43" t="s">
        <v>77</v>
      </c>
      <c r="E27" s="44" t="s">
        <v>79</v>
      </c>
      <c r="F27" s="43" t="s">
        <v>16</v>
      </c>
      <c r="G27" s="45">
        <f t="shared" si="1"/>
        <v>3.7</v>
      </c>
      <c r="H27" s="73">
        <v>0</v>
      </c>
      <c r="I27" s="73">
        <v>0</v>
      </c>
      <c r="J27" s="73">
        <v>0</v>
      </c>
      <c r="K27" s="73">
        <v>0</v>
      </c>
      <c r="L27" s="60">
        <v>3.7</v>
      </c>
      <c r="M27" s="73">
        <v>0</v>
      </c>
    </row>
    <row r="28" spans="1:13">
      <c r="A28" s="41">
        <v>8</v>
      </c>
      <c r="B28" s="43" t="s">
        <v>70</v>
      </c>
      <c r="C28" s="87" t="s">
        <v>92</v>
      </c>
      <c r="D28" s="43" t="s">
        <v>77</v>
      </c>
      <c r="E28" s="44" t="s">
        <v>79</v>
      </c>
      <c r="F28" s="43" t="s">
        <v>16</v>
      </c>
      <c r="G28" s="45">
        <f t="shared" si="1"/>
        <v>24.6</v>
      </c>
      <c r="H28" s="73">
        <v>0</v>
      </c>
      <c r="I28" s="73">
        <v>0</v>
      </c>
      <c r="J28" s="73">
        <v>0</v>
      </c>
      <c r="K28" s="73">
        <v>0</v>
      </c>
      <c r="L28" s="60">
        <v>24.6</v>
      </c>
      <c r="M28" s="73">
        <v>0</v>
      </c>
    </row>
    <row r="29" spans="1:13">
      <c r="A29" s="41">
        <v>9</v>
      </c>
      <c r="B29" s="43" t="s">
        <v>70</v>
      </c>
      <c r="C29" s="87" t="s">
        <v>92</v>
      </c>
      <c r="D29" s="43" t="s">
        <v>77</v>
      </c>
      <c r="E29" s="44" t="s">
        <v>79</v>
      </c>
      <c r="F29" s="43" t="s">
        <v>16</v>
      </c>
      <c r="G29" s="45">
        <f t="shared" si="1"/>
        <v>42.6</v>
      </c>
      <c r="H29" s="73">
        <v>0</v>
      </c>
      <c r="I29" s="73">
        <v>0</v>
      </c>
      <c r="J29" s="92">
        <v>27.35</v>
      </c>
      <c r="K29" s="73">
        <v>0</v>
      </c>
      <c r="L29" s="91">
        <v>15.25</v>
      </c>
      <c r="M29" s="73">
        <v>0</v>
      </c>
    </row>
    <row r="30" spans="1:13">
      <c r="A30" s="41">
        <v>10</v>
      </c>
      <c r="B30" s="41"/>
      <c r="C30" s="42"/>
      <c r="D30" s="43"/>
      <c r="E30" s="44"/>
      <c r="F30" s="43"/>
      <c r="G30" s="45">
        <v>0</v>
      </c>
      <c r="H30" s="73"/>
      <c r="I30" s="73"/>
      <c r="J30" s="73"/>
      <c r="K30" s="73"/>
      <c r="L30" s="60"/>
      <c r="M30" s="73"/>
    </row>
    <row r="31" spans="1:13">
      <c r="A31" s="41">
        <v>11</v>
      </c>
      <c r="B31" s="41"/>
      <c r="C31" s="42"/>
      <c r="D31" s="43"/>
      <c r="E31" s="44"/>
      <c r="F31" s="43"/>
      <c r="G31" s="45">
        <f t="shared" ref="G31:G40" si="2">SUM(H31:M31)</f>
        <v>0</v>
      </c>
      <c r="H31" s="74"/>
      <c r="I31" s="71"/>
      <c r="J31" s="71"/>
      <c r="K31" s="71"/>
      <c r="L31" s="71"/>
      <c r="M31" s="61"/>
    </row>
    <row r="32" spans="1:13">
      <c r="A32" s="41">
        <v>12</v>
      </c>
      <c r="B32" s="41"/>
      <c r="C32" s="42"/>
      <c r="D32" s="43"/>
      <c r="E32" s="46"/>
      <c r="F32" s="43"/>
      <c r="G32" s="45">
        <f t="shared" si="2"/>
        <v>0</v>
      </c>
      <c r="H32" s="74"/>
      <c r="I32" s="71"/>
      <c r="J32" s="71"/>
      <c r="K32" s="71"/>
      <c r="L32" s="71"/>
      <c r="M32" s="61"/>
    </row>
    <row r="33" spans="1:13">
      <c r="A33" s="41">
        <v>13</v>
      </c>
      <c r="B33" s="41"/>
      <c r="C33" s="42"/>
      <c r="D33" s="43"/>
      <c r="E33" s="44"/>
      <c r="F33" s="43"/>
      <c r="G33" s="45">
        <f t="shared" ref="G33:G34" si="3">SUM(H33:M33)</f>
        <v>0</v>
      </c>
      <c r="H33" s="74"/>
      <c r="I33" s="71"/>
      <c r="J33" s="71"/>
      <c r="K33" s="71"/>
      <c r="L33" s="71"/>
      <c r="M33" s="61"/>
    </row>
    <row r="34" spans="1:13">
      <c r="A34" s="41">
        <v>14</v>
      </c>
      <c r="B34" s="41"/>
      <c r="C34" s="42"/>
      <c r="D34" s="43"/>
      <c r="E34" s="46"/>
      <c r="F34" s="43"/>
      <c r="G34" s="45">
        <f t="shared" si="3"/>
        <v>0</v>
      </c>
      <c r="H34" s="74"/>
      <c r="I34" s="71"/>
      <c r="J34" s="71"/>
      <c r="K34" s="71"/>
      <c r="L34" s="71"/>
      <c r="M34" s="61"/>
    </row>
    <row r="35" spans="1:13">
      <c r="A35" s="41">
        <v>15</v>
      </c>
      <c r="B35" s="41"/>
      <c r="C35" s="42"/>
      <c r="D35" s="43"/>
      <c r="E35" s="44"/>
      <c r="F35" s="43"/>
      <c r="G35" s="45">
        <f t="shared" si="2"/>
        <v>0</v>
      </c>
      <c r="H35" s="74"/>
      <c r="I35" s="71"/>
      <c r="J35" s="71"/>
      <c r="K35" s="71"/>
      <c r="L35" s="71"/>
      <c r="M35" s="61"/>
    </row>
    <row r="36" spans="1:13">
      <c r="A36" s="41">
        <v>16</v>
      </c>
      <c r="B36" s="41"/>
      <c r="C36" s="42"/>
      <c r="D36" s="43"/>
      <c r="E36" s="44"/>
      <c r="F36" s="43"/>
      <c r="G36" s="45">
        <f t="shared" si="2"/>
        <v>0</v>
      </c>
      <c r="H36" s="74"/>
      <c r="I36" s="71"/>
      <c r="J36" s="71"/>
      <c r="K36" s="71"/>
      <c r="L36" s="71"/>
      <c r="M36" s="61"/>
    </row>
    <row r="37" spans="1:13">
      <c r="A37" s="41">
        <v>17</v>
      </c>
      <c r="B37" s="41"/>
      <c r="C37" s="42"/>
      <c r="D37" s="43"/>
      <c r="E37" s="44"/>
      <c r="F37" s="43"/>
      <c r="G37" s="45">
        <f t="shared" si="2"/>
        <v>0</v>
      </c>
      <c r="H37" s="74"/>
      <c r="I37" s="71"/>
      <c r="J37" s="71"/>
      <c r="K37" s="71"/>
      <c r="L37" s="71"/>
      <c r="M37" s="61"/>
    </row>
    <row r="38" spans="1:13">
      <c r="A38" s="41">
        <v>18</v>
      </c>
      <c r="B38" s="41"/>
      <c r="C38" s="42"/>
      <c r="D38" s="43"/>
      <c r="E38" s="44"/>
      <c r="F38" s="43"/>
      <c r="G38" s="45">
        <f t="shared" si="2"/>
        <v>0</v>
      </c>
      <c r="H38" s="74"/>
      <c r="I38" s="71"/>
      <c r="J38" s="71"/>
      <c r="K38" s="71"/>
      <c r="L38" s="71"/>
      <c r="M38" s="61"/>
    </row>
    <row r="39" spans="1:13">
      <c r="A39" s="41">
        <v>19</v>
      </c>
      <c r="B39" s="41"/>
      <c r="C39" s="42"/>
      <c r="D39" s="43"/>
      <c r="E39" s="44"/>
      <c r="F39" s="43"/>
      <c r="G39" s="45">
        <f t="shared" si="2"/>
        <v>0</v>
      </c>
      <c r="H39" s="74"/>
      <c r="I39" s="71"/>
      <c r="J39" s="71"/>
      <c r="K39" s="71"/>
      <c r="L39" s="71"/>
      <c r="M39" s="61"/>
    </row>
    <row r="40" spans="1:13">
      <c r="A40" s="41">
        <v>20</v>
      </c>
      <c r="B40" s="41"/>
      <c r="C40" s="42"/>
      <c r="D40" s="43"/>
      <c r="E40" s="44"/>
      <c r="F40" s="43"/>
      <c r="G40" s="45">
        <f t="shared" si="2"/>
        <v>0</v>
      </c>
      <c r="H40" s="74"/>
      <c r="I40" s="71"/>
      <c r="J40" s="71"/>
      <c r="K40" s="71"/>
      <c r="L40" s="71"/>
      <c r="M40" s="61"/>
    </row>
    <row r="41" spans="1:13">
      <c r="F41" s="67" t="s">
        <v>53</v>
      </c>
      <c r="G41" s="93">
        <f>SUM(G21:G40)</f>
        <v>109.61000000000001</v>
      </c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1"/>
  <sheetViews>
    <sheetView topLeftCell="F33" workbookViewId="0">
      <selection activeCell="N49" sqref="N49"/>
    </sheetView>
  </sheetViews>
  <sheetFormatPr baseColWidth="10" defaultColWidth="10.7109375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6.1406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3" ht="15" customHeight="1">
      <c r="A1" s="158" t="s">
        <v>19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61"/>
      <c r="M1" s="161"/>
    </row>
    <row r="2" spans="1:13">
      <c r="A2" s="9" t="s">
        <v>20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61"/>
      <c r="M2" s="161"/>
    </row>
    <row r="3" spans="1:13">
      <c r="A3" s="12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62"/>
      <c r="M3" s="162"/>
    </row>
    <row r="4" spans="1:13">
      <c r="A4" s="163" t="s">
        <v>22</v>
      </c>
      <c r="B4" s="164"/>
      <c r="C4" s="164"/>
      <c r="D4" s="164"/>
      <c r="E4" s="164"/>
      <c r="F4" s="164"/>
      <c r="G4" s="164"/>
      <c r="H4" s="164"/>
      <c r="I4" s="164"/>
      <c r="J4" s="164"/>
      <c r="K4" s="85"/>
      <c r="L4" s="165" t="s">
        <v>23</v>
      </c>
      <c r="M4" s="166"/>
    </row>
    <row r="5" spans="1:1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7" t="s">
        <v>24</v>
      </c>
      <c r="M5" s="168"/>
    </row>
    <row r="6" spans="1:1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M6" s="18"/>
    </row>
    <row r="7" spans="1:13">
      <c r="A7" s="118" t="s">
        <v>25</v>
      </c>
      <c r="B7" s="118"/>
      <c r="C7" s="118"/>
      <c r="D7" s="154" t="s">
        <v>58</v>
      </c>
      <c r="E7" s="119" t="s">
        <v>26</v>
      </c>
      <c r="F7" s="120"/>
      <c r="G7" s="120"/>
      <c r="H7" s="120"/>
      <c r="I7" s="120"/>
      <c r="J7" s="120"/>
      <c r="K7" s="120"/>
      <c r="L7" s="120"/>
      <c r="M7" s="121"/>
    </row>
    <row r="8" spans="1:13">
      <c r="A8" s="118"/>
      <c r="B8" s="118"/>
      <c r="C8" s="118"/>
      <c r="D8" s="154"/>
      <c r="E8" s="155" t="s">
        <v>27</v>
      </c>
      <c r="F8" s="156"/>
      <c r="G8" s="19">
        <v>43586</v>
      </c>
      <c r="H8" s="157" t="s">
        <v>28</v>
      </c>
      <c r="I8" s="157"/>
      <c r="J8" s="140">
        <v>43616</v>
      </c>
      <c r="K8" s="141"/>
      <c r="L8" s="84" t="s">
        <v>29</v>
      </c>
      <c r="M8" s="20">
        <v>2019</v>
      </c>
    </row>
    <row r="9" spans="1:13">
      <c r="A9" s="142" t="s">
        <v>30</v>
      </c>
      <c r="B9" s="143"/>
      <c r="C9" s="144"/>
      <c r="D9" s="21" t="s">
        <v>31</v>
      </c>
      <c r="E9" s="22" t="s">
        <v>32</v>
      </c>
      <c r="F9" s="23"/>
      <c r="G9" s="145" t="s">
        <v>33</v>
      </c>
      <c r="H9" s="146"/>
      <c r="I9" s="147" t="s">
        <v>17</v>
      </c>
      <c r="J9" s="148"/>
      <c r="K9" s="149"/>
      <c r="L9" s="22" t="s">
        <v>32</v>
      </c>
      <c r="M9" s="20"/>
    </row>
    <row r="10" spans="1:13">
      <c r="A10" s="150" t="s">
        <v>34</v>
      </c>
      <c r="B10" s="151"/>
      <c r="C10" s="152"/>
      <c r="D10" s="153" t="s">
        <v>85</v>
      </c>
      <c r="E10" s="153"/>
      <c r="F10" s="153"/>
      <c r="G10" s="153"/>
      <c r="H10" s="153"/>
      <c r="I10" s="153"/>
      <c r="J10" s="153"/>
      <c r="K10" s="153"/>
      <c r="L10" s="153"/>
      <c r="M10" s="153"/>
    </row>
    <row r="11" spans="1:13" ht="45">
      <c r="A11" s="118" t="s">
        <v>35</v>
      </c>
      <c r="B11" s="118"/>
      <c r="C11" s="119" t="s">
        <v>87</v>
      </c>
      <c r="D11" s="134"/>
      <c r="E11" s="135"/>
      <c r="F11" s="47">
        <f>F12/3</f>
        <v>0</v>
      </c>
      <c r="G11" s="132" t="s">
        <v>36</v>
      </c>
      <c r="H11" s="132"/>
      <c r="I11" s="132"/>
      <c r="J11" s="169">
        <f>G41</f>
        <v>15.850000000000001</v>
      </c>
      <c r="K11" s="170"/>
      <c r="L11" s="24" t="s">
        <v>37</v>
      </c>
      <c r="M11" s="25" t="str">
        <f>IF(F11=0,"--",J11/F11)</f>
        <v>--</v>
      </c>
    </row>
    <row r="12" spans="1:13" ht="50.25" customHeight="1">
      <c r="A12" s="118" t="s">
        <v>38</v>
      </c>
      <c r="B12" s="118"/>
      <c r="C12" s="119" t="s">
        <v>87</v>
      </c>
      <c r="D12" s="134"/>
      <c r="E12" s="135"/>
      <c r="F12" s="48">
        <v>0</v>
      </c>
      <c r="G12" s="133" t="s">
        <v>36</v>
      </c>
      <c r="H12" s="133"/>
      <c r="I12" s="133"/>
      <c r="J12" s="171">
        <f>J11</f>
        <v>15.850000000000001</v>
      </c>
      <c r="K12" s="172"/>
      <c r="L12" s="24" t="s">
        <v>37</v>
      </c>
      <c r="M12" s="25" t="str">
        <f>IF(F12=0,"--",J12/F12)</f>
        <v>--</v>
      </c>
    </row>
    <row r="13" spans="1:13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3">
      <c r="A14" s="118" t="s">
        <v>39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</row>
    <row r="15" spans="1:13">
      <c r="A15" s="26"/>
      <c r="B15" s="27"/>
      <c r="C15" s="27"/>
      <c r="D15" s="27"/>
      <c r="E15" s="27"/>
      <c r="F15" s="28"/>
      <c r="G15" s="119" t="s">
        <v>40</v>
      </c>
      <c r="H15" s="120"/>
      <c r="I15" s="120"/>
      <c r="J15" s="120"/>
      <c r="K15" s="120"/>
      <c r="L15" s="120"/>
      <c r="M15" s="121"/>
    </row>
    <row r="16" spans="1:13">
      <c r="A16" s="29"/>
      <c r="B16" s="30"/>
      <c r="C16" s="30"/>
      <c r="D16" s="30"/>
      <c r="E16" s="30"/>
      <c r="F16" s="31"/>
      <c r="G16" s="32" t="s">
        <v>41</v>
      </c>
      <c r="H16" s="33">
        <f t="shared" ref="H16:M16" si="0">SUM(H21:H40)</f>
        <v>0</v>
      </c>
      <c r="I16" s="33">
        <f t="shared" si="0"/>
        <v>0</v>
      </c>
      <c r="J16" s="33">
        <f t="shared" si="0"/>
        <v>0</v>
      </c>
      <c r="K16" s="33">
        <f t="shared" si="0"/>
        <v>0</v>
      </c>
      <c r="L16" s="90">
        <f t="shared" si="0"/>
        <v>15.850000000000001</v>
      </c>
      <c r="M16" s="33">
        <f t="shared" si="0"/>
        <v>0</v>
      </c>
    </row>
    <row r="17" spans="1:15">
      <c r="A17" s="29"/>
      <c r="B17" s="30"/>
      <c r="C17" s="30"/>
      <c r="D17" s="30"/>
      <c r="E17" s="30"/>
      <c r="F17" s="31"/>
      <c r="G17" s="122" t="s">
        <v>42</v>
      </c>
      <c r="H17" s="34">
        <f>H16/G41</f>
        <v>0</v>
      </c>
      <c r="I17" s="34">
        <f>I16/G41</f>
        <v>0</v>
      </c>
      <c r="J17" s="35">
        <f>J16/G41</f>
        <v>0</v>
      </c>
      <c r="K17" s="36">
        <f>K16/G41</f>
        <v>0</v>
      </c>
      <c r="L17" s="35">
        <f>L16/G41</f>
        <v>1</v>
      </c>
      <c r="M17" s="34">
        <f>M16/G41</f>
        <v>0</v>
      </c>
    </row>
    <row r="18" spans="1:15">
      <c r="A18" s="37"/>
      <c r="B18" s="38"/>
      <c r="C18" s="39"/>
      <c r="D18" s="38"/>
      <c r="E18" s="38"/>
      <c r="F18" s="40"/>
      <c r="G18" s="123"/>
      <c r="H18" s="124" t="s">
        <v>8</v>
      </c>
      <c r="I18" s="113" t="s">
        <v>9</v>
      </c>
      <c r="J18" s="128" t="s">
        <v>43</v>
      </c>
      <c r="K18" s="129"/>
      <c r="L18" s="129"/>
      <c r="M18" s="130"/>
    </row>
    <row r="19" spans="1:15" ht="15" customHeight="1">
      <c r="A19" s="118" t="s">
        <v>44</v>
      </c>
      <c r="B19" s="131" t="s">
        <v>45</v>
      </c>
      <c r="C19" s="133" t="s">
        <v>46</v>
      </c>
      <c r="D19" s="133" t="s">
        <v>47</v>
      </c>
      <c r="E19" s="119" t="s">
        <v>48</v>
      </c>
      <c r="F19" s="120"/>
      <c r="G19" s="121"/>
      <c r="H19" s="125"/>
      <c r="I19" s="127"/>
      <c r="J19" s="113" t="s">
        <v>10</v>
      </c>
      <c r="K19" s="113" t="s">
        <v>11</v>
      </c>
      <c r="L19" s="113" t="s">
        <v>12</v>
      </c>
      <c r="M19" s="113" t="s">
        <v>13</v>
      </c>
    </row>
    <row r="20" spans="1:15" ht="84" customHeight="1">
      <c r="A20" s="118"/>
      <c r="B20" s="132"/>
      <c r="C20" s="133"/>
      <c r="D20" s="133"/>
      <c r="E20" s="82" t="s">
        <v>49</v>
      </c>
      <c r="F20" s="82" t="s">
        <v>3</v>
      </c>
      <c r="G20" s="81" t="s">
        <v>50</v>
      </c>
      <c r="H20" s="126"/>
      <c r="I20" s="114"/>
      <c r="J20" s="114"/>
      <c r="K20" s="114"/>
      <c r="L20" s="114"/>
      <c r="M20" s="114"/>
    </row>
    <row r="21" spans="1:15">
      <c r="A21" s="41">
        <v>1</v>
      </c>
      <c r="B21" s="43" t="s">
        <v>70</v>
      </c>
      <c r="C21" s="87" t="s">
        <v>88</v>
      </c>
      <c r="D21" s="43" t="s">
        <v>84</v>
      </c>
      <c r="E21" s="43" t="s">
        <v>51</v>
      </c>
      <c r="F21" s="43" t="s">
        <v>86</v>
      </c>
      <c r="G21" s="45">
        <f>SUM(H21:M21)</f>
        <v>4.3</v>
      </c>
      <c r="H21" s="49">
        <v>0</v>
      </c>
      <c r="I21" s="49">
        <v>0</v>
      </c>
      <c r="J21" s="49">
        <v>0</v>
      </c>
      <c r="K21" s="49">
        <v>0</v>
      </c>
      <c r="L21" s="71">
        <v>4.3</v>
      </c>
      <c r="M21" s="49">
        <v>0</v>
      </c>
    </row>
    <row r="22" spans="1:15">
      <c r="A22" s="41">
        <v>2</v>
      </c>
      <c r="B22" s="43" t="s">
        <v>70</v>
      </c>
      <c r="C22" s="87" t="s">
        <v>88</v>
      </c>
      <c r="D22" s="43" t="s">
        <v>84</v>
      </c>
      <c r="E22" s="43" t="s">
        <v>51</v>
      </c>
      <c r="F22" s="43" t="s">
        <v>16</v>
      </c>
      <c r="G22" s="89">
        <f>SUM(H22:M22)</f>
        <v>11.55</v>
      </c>
      <c r="H22" s="49">
        <v>0</v>
      </c>
      <c r="I22" s="49">
        <v>0</v>
      </c>
      <c r="J22" s="49">
        <v>0</v>
      </c>
      <c r="K22" s="49">
        <v>0</v>
      </c>
      <c r="L22" s="71">
        <v>11.55</v>
      </c>
      <c r="M22" s="49">
        <v>0</v>
      </c>
    </row>
    <row r="23" spans="1:15">
      <c r="A23" s="41">
        <v>3</v>
      </c>
      <c r="B23" s="41"/>
      <c r="C23" s="42"/>
      <c r="D23" s="86"/>
      <c r="E23" s="43"/>
      <c r="F23" s="43"/>
      <c r="G23" s="45">
        <f t="shared" ref="G23:G40" si="1">SUM(H23:M23)</f>
        <v>0</v>
      </c>
      <c r="H23" s="49"/>
      <c r="I23" s="49"/>
      <c r="J23" s="49"/>
      <c r="K23" s="49"/>
      <c r="L23" s="61"/>
      <c r="M23" s="61"/>
    </row>
    <row r="24" spans="1:15">
      <c r="A24" s="41">
        <v>4</v>
      </c>
      <c r="B24" s="41"/>
      <c r="C24" s="42"/>
      <c r="D24" s="86"/>
      <c r="E24" s="43"/>
      <c r="F24" s="43"/>
      <c r="G24" s="45">
        <f t="shared" si="1"/>
        <v>0</v>
      </c>
      <c r="H24" s="49"/>
      <c r="I24" s="49"/>
      <c r="J24" s="49"/>
      <c r="K24" s="49"/>
      <c r="L24" s="61"/>
      <c r="M24" s="61"/>
    </row>
    <row r="25" spans="1:15">
      <c r="A25" s="41">
        <v>5</v>
      </c>
      <c r="B25" s="41"/>
      <c r="C25" s="42"/>
      <c r="D25" s="43"/>
      <c r="E25" s="43"/>
      <c r="F25" s="43"/>
      <c r="G25" s="45">
        <f t="shared" si="1"/>
        <v>0</v>
      </c>
      <c r="H25" s="49"/>
      <c r="I25" s="49"/>
      <c r="J25" s="49"/>
      <c r="K25" s="52"/>
      <c r="L25" s="52"/>
      <c r="M25" s="53"/>
    </row>
    <row r="26" spans="1:15">
      <c r="A26" s="41">
        <v>6</v>
      </c>
      <c r="B26" s="41"/>
      <c r="C26" s="42"/>
      <c r="D26" s="43"/>
      <c r="E26" s="43"/>
      <c r="F26" s="43"/>
      <c r="G26" s="45">
        <f t="shared" si="1"/>
        <v>0</v>
      </c>
      <c r="H26" s="49"/>
      <c r="I26" s="49"/>
      <c r="J26" s="52"/>
      <c r="K26" s="52"/>
      <c r="L26" s="52"/>
      <c r="M26" s="53"/>
    </row>
    <row r="27" spans="1:15">
      <c r="A27" s="41">
        <v>7</v>
      </c>
      <c r="B27" s="41"/>
      <c r="C27" s="42"/>
      <c r="D27" s="43"/>
      <c r="E27" s="43"/>
      <c r="F27" s="43"/>
      <c r="G27" s="45">
        <f t="shared" si="1"/>
        <v>0</v>
      </c>
      <c r="H27" s="49"/>
      <c r="I27" s="49"/>
      <c r="J27" s="52"/>
      <c r="K27" s="52"/>
      <c r="L27" s="52"/>
      <c r="M27" s="53"/>
    </row>
    <row r="28" spans="1:15">
      <c r="A28" s="41">
        <v>8</v>
      </c>
      <c r="B28" s="41"/>
      <c r="C28" s="42"/>
      <c r="D28" s="43"/>
      <c r="E28" s="43"/>
      <c r="F28" s="43"/>
      <c r="G28" s="45">
        <f t="shared" si="1"/>
        <v>0</v>
      </c>
      <c r="H28" s="49"/>
      <c r="I28" s="49"/>
      <c r="J28" s="52"/>
      <c r="K28" s="52"/>
      <c r="L28" s="52"/>
      <c r="M28" s="53"/>
    </row>
    <row r="29" spans="1:15">
      <c r="A29" s="41">
        <v>9</v>
      </c>
      <c r="B29" s="41"/>
      <c r="C29" s="42"/>
      <c r="D29" s="43"/>
      <c r="E29" s="43"/>
      <c r="F29" s="43"/>
      <c r="G29" s="45">
        <f t="shared" si="1"/>
        <v>0</v>
      </c>
      <c r="H29" s="52"/>
      <c r="I29" s="52"/>
      <c r="J29" s="52"/>
      <c r="K29" s="52"/>
      <c r="L29" s="52"/>
      <c r="M29" s="53"/>
      <c r="O29" s="72"/>
    </row>
    <row r="30" spans="1:15">
      <c r="A30" s="41">
        <v>10</v>
      </c>
      <c r="B30" s="41"/>
      <c r="C30" s="42"/>
      <c r="D30" s="43"/>
      <c r="E30" s="43"/>
      <c r="F30" s="43"/>
      <c r="G30" s="45">
        <f t="shared" si="1"/>
        <v>0</v>
      </c>
      <c r="H30" s="52"/>
      <c r="I30" s="52"/>
      <c r="J30" s="52"/>
      <c r="K30" s="52"/>
      <c r="L30" s="52"/>
      <c r="M30" s="53"/>
    </row>
    <row r="31" spans="1:15">
      <c r="A31" s="41">
        <v>11</v>
      </c>
      <c r="B31" s="41"/>
      <c r="C31" s="42"/>
      <c r="D31" s="43"/>
      <c r="E31" s="43"/>
      <c r="F31" s="43"/>
      <c r="G31" s="45">
        <f t="shared" si="1"/>
        <v>0</v>
      </c>
      <c r="H31" s="52"/>
      <c r="I31" s="52"/>
      <c r="J31" s="52"/>
      <c r="K31" s="52"/>
      <c r="L31" s="52"/>
      <c r="M31" s="53"/>
    </row>
    <row r="32" spans="1:15">
      <c r="A32" s="41">
        <v>12</v>
      </c>
      <c r="B32" s="41"/>
      <c r="C32" s="42"/>
      <c r="D32" s="43"/>
      <c r="E32" s="43"/>
      <c r="F32" s="43"/>
      <c r="G32" s="45">
        <f t="shared" si="1"/>
        <v>0</v>
      </c>
      <c r="H32" s="52"/>
      <c r="I32" s="52"/>
      <c r="J32" s="52"/>
      <c r="K32" s="52"/>
      <c r="L32" s="52"/>
      <c r="M32" s="53"/>
      <c r="N32" s="72"/>
    </row>
    <row r="33" spans="1:13">
      <c r="A33" s="41">
        <v>13</v>
      </c>
      <c r="B33" s="41"/>
      <c r="C33" s="42"/>
      <c r="D33" s="43"/>
      <c r="E33" s="43"/>
      <c r="F33" s="43"/>
      <c r="G33" s="45">
        <f t="shared" si="1"/>
        <v>0</v>
      </c>
      <c r="H33" s="52"/>
      <c r="I33" s="52"/>
      <c r="J33" s="52"/>
      <c r="K33" s="52"/>
      <c r="L33" s="52"/>
      <c r="M33" s="53"/>
    </row>
    <row r="34" spans="1:13">
      <c r="A34" s="41">
        <v>14</v>
      </c>
      <c r="B34" s="41"/>
      <c r="C34" s="42"/>
      <c r="D34" s="43"/>
      <c r="E34" s="43"/>
      <c r="F34" s="43"/>
      <c r="G34" s="45">
        <f t="shared" si="1"/>
        <v>0</v>
      </c>
      <c r="H34" s="52"/>
      <c r="I34" s="52"/>
      <c r="J34" s="52"/>
      <c r="K34" s="52"/>
      <c r="L34" s="52"/>
      <c r="M34" s="53"/>
    </row>
    <row r="35" spans="1:13">
      <c r="A35" s="41">
        <v>15</v>
      </c>
      <c r="B35" s="41"/>
      <c r="C35" s="42"/>
      <c r="D35" s="43"/>
      <c r="E35" s="43"/>
      <c r="F35" s="43"/>
      <c r="G35" s="45">
        <f t="shared" si="1"/>
        <v>0</v>
      </c>
      <c r="H35" s="52"/>
      <c r="I35" s="52"/>
      <c r="J35" s="52"/>
      <c r="K35" s="52"/>
      <c r="L35" s="52"/>
      <c r="M35" s="53"/>
    </row>
    <row r="36" spans="1:13">
      <c r="A36" s="41">
        <v>16</v>
      </c>
      <c r="B36" s="41"/>
      <c r="C36" s="42"/>
      <c r="D36" s="43"/>
      <c r="E36" s="43"/>
      <c r="F36" s="43"/>
      <c r="G36" s="45">
        <f t="shared" si="1"/>
        <v>0</v>
      </c>
      <c r="H36" s="52"/>
      <c r="I36" s="52"/>
      <c r="J36" s="52"/>
      <c r="K36" s="52"/>
      <c r="L36" s="52"/>
      <c r="M36" s="53"/>
    </row>
    <row r="37" spans="1:13">
      <c r="A37" s="41">
        <v>17</v>
      </c>
      <c r="B37" s="41"/>
      <c r="C37" s="42"/>
      <c r="D37" s="43"/>
      <c r="E37" s="43"/>
      <c r="F37" s="43"/>
      <c r="G37" s="45">
        <f t="shared" si="1"/>
        <v>0</v>
      </c>
      <c r="H37" s="52"/>
      <c r="I37" s="52"/>
      <c r="J37" s="52"/>
      <c r="K37" s="52"/>
      <c r="L37" s="52"/>
      <c r="M37" s="53"/>
    </row>
    <row r="38" spans="1:13">
      <c r="A38" s="41">
        <v>18</v>
      </c>
      <c r="B38" s="41"/>
      <c r="C38" s="42"/>
      <c r="D38" s="43"/>
      <c r="E38" s="43"/>
      <c r="F38" s="43"/>
      <c r="G38" s="45">
        <f t="shared" si="1"/>
        <v>0</v>
      </c>
      <c r="H38" s="52"/>
      <c r="I38" s="52"/>
      <c r="J38" s="52"/>
      <c r="K38" s="52"/>
      <c r="L38" s="52"/>
      <c r="M38" s="53"/>
    </row>
    <row r="39" spans="1:13">
      <c r="A39" s="41">
        <v>19</v>
      </c>
      <c r="B39" s="41"/>
      <c r="C39" s="42"/>
      <c r="D39" s="43"/>
      <c r="E39" s="43"/>
      <c r="F39" s="43"/>
      <c r="G39" s="45">
        <f t="shared" si="1"/>
        <v>0</v>
      </c>
      <c r="H39" s="52"/>
      <c r="I39" s="52"/>
      <c r="J39" s="52"/>
      <c r="K39" s="52"/>
      <c r="L39" s="52"/>
      <c r="M39" s="53"/>
    </row>
    <row r="40" spans="1:13">
      <c r="A40" s="41">
        <v>20</v>
      </c>
      <c r="B40" s="41"/>
      <c r="C40" s="42"/>
      <c r="D40" s="43"/>
      <c r="E40" s="43"/>
      <c r="F40" s="43"/>
      <c r="G40" s="45">
        <f t="shared" si="1"/>
        <v>0</v>
      </c>
      <c r="H40" s="52"/>
      <c r="I40" s="52"/>
      <c r="J40" s="52"/>
      <c r="K40" s="52"/>
      <c r="L40" s="52"/>
      <c r="M40" s="53"/>
    </row>
    <row r="41" spans="1:13">
      <c r="F41" s="83" t="s">
        <v>53</v>
      </c>
      <c r="G41" s="88">
        <f>SUM(G21:G40)</f>
        <v>15.850000000000001</v>
      </c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1"/>
  <sheetViews>
    <sheetView topLeftCell="E26" zoomScale="90" zoomScaleNormal="90" workbookViewId="0">
      <selection activeCell="N44" sqref="N44"/>
    </sheetView>
  </sheetViews>
  <sheetFormatPr baseColWidth="10" defaultColWidth="10.7109375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6.1406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3" ht="15" customHeight="1">
      <c r="A1" s="158" t="s">
        <v>19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61"/>
      <c r="M1" s="161"/>
    </row>
    <row r="2" spans="1:13">
      <c r="A2" s="9" t="s">
        <v>20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61"/>
      <c r="M2" s="161"/>
    </row>
    <row r="3" spans="1:13">
      <c r="A3" s="12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62"/>
      <c r="M3" s="162"/>
    </row>
    <row r="4" spans="1:13">
      <c r="A4" s="163" t="s">
        <v>22</v>
      </c>
      <c r="B4" s="164"/>
      <c r="C4" s="164"/>
      <c r="D4" s="164"/>
      <c r="E4" s="164"/>
      <c r="F4" s="164"/>
      <c r="G4" s="164"/>
      <c r="H4" s="164"/>
      <c r="I4" s="164"/>
      <c r="J4" s="164"/>
      <c r="K4" s="69"/>
      <c r="L4" s="165" t="s">
        <v>23</v>
      </c>
      <c r="M4" s="166"/>
    </row>
    <row r="5" spans="1:1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7" t="s">
        <v>24</v>
      </c>
      <c r="M5" s="168"/>
    </row>
    <row r="6" spans="1:1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  <c r="M6" s="18"/>
    </row>
    <row r="7" spans="1:13">
      <c r="A7" s="118" t="s">
        <v>25</v>
      </c>
      <c r="B7" s="118"/>
      <c r="C7" s="118"/>
      <c r="D7" s="154" t="s">
        <v>58</v>
      </c>
      <c r="E7" s="119" t="s">
        <v>26</v>
      </c>
      <c r="F7" s="120"/>
      <c r="G7" s="120"/>
      <c r="H7" s="120"/>
      <c r="I7" s="120"/>
      <c r="J7" s="120"/>
      <c r="K7" s="120"/>
      <c r="L7" s="120"/>
      <c r="M7" s="121"/>
    </row>
    <row r="8" spans="1:13">
      <c r="A8" s="118"/>
      <c r="B8" s="118"/>
      <c r="C8" s="118"/>
      <c r="D8" s="154"/>
      <c r="E8" s="155" t="s">
        <v>27</v>
      </c>
      <c r="F8" s="156"/>
      <c r="G8" s="19">
        <v>43586</v>
      </c>
      <c r="H8" s="157" t="s">
        <v>28</v>
      </c>
      <c r="I8" s="157"/>
      <c r="J8" s="140">
        <v>43616</v>
      </c>
      <c r="K8" s="141"/>
      <c r="L8" s="68" t="s">
        <v>29</v>
      </c>
      <c r="M8" s="20">
        <v>2019</v>
      </c>
    </row>
    <row r="9" spans="1:13">
      <c r="A9" s="142" t="s">
        <v>30</v>
      </c>
      <c r="B9" s="143"/>
      <c r="C9" s="144"/>
      <c r="D9" s="21" t="s">
        <v>31</v>
      </c>
      <c r="E9" s="22" t="s">
        <v>32</v>
      </c>
      <c r="F9" s="23"/>
      <c r="G9" s="145" t="s">
        <v>33</v>
      </c>
      <c r="H9" s="146"/>
      <c r="I9" s="147" t="s">
        <v>17</v>
      </c>
      <c r="J9" s="148"/>
      <c r="K9" s="149"/>
      <c r="L9" s="22" t="s">
        <v>32</v>
      </c>
      <c r="M9" s="20"/>
    </row>
    <row r="10" spans="1:13">
      <c r="A10" s="150" t="s">
        <v>34</v>
      </c>
      <c r="B10" s="151"/>
      <c r="C10" s="152"/>
      <c r="D10" s="153" t="s">
        <v>69</v>
      </c>
      <c r="E10" s="153"/>
      <c r="F10" s="153"/>
      <c r="G10" s="153"/>
      <c r="H10" s="153"/>
      <c r="I10" s="153"/>
      <c r="J10" s="153"/>
      <c r="K10" s="153"/>
      <c r="L10" s="153"/>
      <c r="M10" s="153"/>
    </row>
    <row r="11" spans="1:13" ht="45">
      <c r="A11" s="118" t="s">
        <v>35</v>
      </c>
      <c r="B11" s="118"/>
      <c r="C11" s="119" t="s">
        <v>89</v>
      </c>
      <c r="D11" s="134"/>
      <c r="E11" s="135"/>
      <c r="F11" s="47">
        <f>F12/3</f>
        <v>100</v>
      </c>
      <c r="G11" s="132" t="s">
        <v>36</v>
      </c>
      <c r="H11" s="132"/>
      <c r="I11" s="132"/>
      <c r="J11" s="136">
        <f>G41</f>
        <v>643.70000000000005</v>
      </c>
      <c r="K11" s="137"/>
      <c r="L11" s="24" t="s">
        <v>37</v>
      </c>
      <c r="M11" s="25">
        <f>IF(F11=0,"--",J11/F11)</f>
        <v>6.4370000000000003</v>
      </c>
    </row>
    <row r="12" spans="1:13" ht="50.25" customHeight="1">
      <c r="A12" s="118" t="s">
        <v>38</v>
      </c>
      <c r="B12" s="118"/>
      <c r="C12" s="119" t="s">
        <v>89</v>
      </c>
      <c r="D12" s="134"/>
      <c r="E12" s="135"/>
      <c r="F12" s="48">
        <v>300</v>
      </c>
      <c r="G12" s="133" t="s">
        <v>36</v>
      </c>
      <c r="H12" s="133"/>
      <c r="I12" s="133"/>
      <c r="J12" s="138">
        <f>J11</f>
        <v>643.70000000000005</v>
      </c>
      <c r="K12" s="139"/>
      <c r="L12" s="24" t="s">
        <v>37</v>
      </c>
      <c r="M12" s="25">
        <f>IF(F12=0,"--",J12/F12)</f>
        <v>2.1456666666666666</v>
      </c>
    </row>
    <row r="13" spans="1:13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3">
      <c r="A14" s="118" t="s">
        <v>39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</row>
    <row r="15" spans="1:13">
      <c r="A15" s="26"/>
      <c r="B15" s="27"/>
      <c r="C15" s="27"/>
      <c r="D15" s="27"/>
      <c r="E15" s="27"/>
      <c r="F15" s="28"/>
      <c r="G15" s="119" t="s">
        <v>40</v>
      </c>
      <c r="H15" s="120"/>
      <c r="I15" s="120"/>
      <c r="J15" s="120"/>
      <c r="K15" s="120"/>
      <c r="L15" s="120"/>
      <c r="M15" s="121"/>
    </row>
    <row r="16" spans="1:13">
      <c r="A16" s="29"/>
      <c r="B16" s="30"/>
      <c r="C16" s="30"/>
      <c r="D16" s="30"/>
      <c r="E16" s="30"/>
      <c r="F16" s="31"/>
      <c r="G16" s="32" t="s">
        <v>41</v>
      </c>
      <c r="H16" s="33">
        <f t="shared" ref="H16:M16" si="0">SUM(H21:H40)</f>
        <v>0</v>
      </c>
      <c r="I16" s="33">
        <f t="shared" si="0"/>
        <v>0</v>
      </c>
      <c r="J16" s="33">
        <f t="shared" si="0"/>
        <v>83</v>
      </c>
      <c r="K16" s="33">
        <f t="shared" si="0"/>
        <v>0</v>
      </c>
      <c r="L16" s="33">
        <f t="shared" si="0"/>
        <v>441.7</v>
      </c>
      <c r="M16" s="33">
        <f t="shared" si="0"/>
        <v>119</v>
      </c>
    </row>
    <row r="17" spans="1:15">
      <c r="A17" s="29"/>
      <c r="B17" s="30"/>
      <c r="C17" s="30"/>
      <c r="D17" s="30"/>
      <c r="E17" s="30"/>
      <c r="F17" s="31"/>
      <c r="G17" s="122" t="s">
        <v>42</v>
      </c>
      <c r="H17" s="34">
        <f>H16/G41</f>
        <v>0</v>
      </c>
      <c r="I17" s="34">
        <f>I16/G41</f>
        <v>0</v>
      </c>
      <c r="J17" s="34">
        <f>J16/G41</f>
        <v>0.12894205375174769</v>
      </c>
      <c r="K17" s="34">
        <f>K16/G41</f>
        <v>0</v>
      </c>
      <c r="L17" s="34">
        <f>L16/G41</f>
        <v>0.68618921858008386</v>
      </c>
      <c r="M17" s="34">
        <f>M16/G41</f>
        <v>0.18486872766816839</v>
      </c>
    </row>
    <row r="18" spans="1:15">
      <c r="A18" s="37"/>
      <c r="B18" s="38"/>
      <c r="C18" s="39"/>
      <c r="D18" s="38"/>
      <c r="E18" s="38"/>
      <c r="F18" s="40"/>
      <c r="G18" s="123"/>
      <c r="H18" s="124" t="s">
        <v>8</v>
      </c>
      <c r="I18" s="113" t="s">
        <v>9</v>
      </c>
      <c r="J18" s="128" t="s">
        <v>43</v>
      </c>
      <c r="K18" s="129"/>
      <c r="L18" s="129"/>
      <c r="M18" s="130"/>
    </row>
    <row r="19" spans="1:15" ht="15" customHeight="1">
      <c r="A19" s="118" t="s">
        <v>44</v>
      </c>
      <c r="B19" s="131" t="s">
        <v>45</v>
      </c>
      <c r="C19" s="133" t="s">
        <v>46</v>
      </c>
      <c r="D19" s="133" t="s">
        <v>47</v>
      </c>
      <c r="E19" s="119" t="s">
        <v>48</v>
      </c>
      <c r="F19" s="120"/>
      <c r="G19" s="121"/>
      <c r="H19" s="125"/>
      <c r="I19" s="127"/>
      <c r="J19" s="113" t="s">
        <v>10</v>
      </c>
      <c r="K19" s="113" t="s">
        <v>11</v>
      </c>
      <c r="L19" s="113" t="s">
        <v>12</v>
      </c>
      <c r="M19" s="113" t="s">
        <v>13</v>
      </c>
    </row>
    <row r="20" spans="1:15" ht="84" customHeight="1">
      <c r="A20" s="118"/>
      <c r="B20" s="132"/>
      <c r="C20" s="133"/>
      <c r="D20" s="133"/>
      <c r="E20" s="66" t="s">
        <v>49</v>
      </c>
      <c r="F20" s="66" t="s">
        <v>3</v>
      </c>
      <c r="G20" s="65" t="s">
        <v>50</v>
      </c>
      <c r="H20" s="126"/>
      <c r="I20" s="114"/>
      <c r="J20" s="114"/>
      <c r="K20" s="114"/>
      <c r="L20" s="114"/>
      <c r="M20" s="114"/>
    </row>
    <row r="21" spans="1:15">
      <c r="A21" s="41">
        <v>1</v>
      </c>
      <c r="B21" s="43" t="s">
        <v>70</v>
      </c>
      <c r="C21" s="42" t="s">
        <v>71</v>
      </c>
      <c r="D21" s="43" t="s">
        <v>18</v>
      </c>
      <c r="E21" s="44" t="s">
        <v>51</v>
      </c>
      <c r="F21" s="43" t="s">
        <v>16</v>
      </c>
      <c r="G21" s="45">
        <f>SUM(H21:M21)</f>
        <v>27.900000000000002</v>
      </c>
      <c r="H21" s="49">
        <v>0</v>
      </c>
      <c r="I21" s="49">
        <v>0</v>
      </c>
      <c r="J21" s="49">
        <v>0</v>
      </c>
      <c r="K21" s="52">
        <v>0</v>
      </c>
      <c r="L21" s="52">
        <f>24.8+3.1</f>
        <v>27.900000000000002</v>
      </c>
      <c r="M21" s="53">
        <v>0</v>
      </c>
    </row>
    <row r="22" spans="1:15">
      <c r="A22" s="41">
        <v>2</v>
      </c>
      <c r="B22" s="43" t="s">
        <v>70</v>
      </c>
      <c r="C22" s="42" t="s">
        <v>72</v>
      </c>
      <c r="D22" s="43" t="s">
        <v>18</v>
      </c>
      <c r="E22" s="44" t="s">
        <v>51</v>
      </c>
      <c r="F22" s="43" t="s">
        <v>16</v>
      </c>
      <c r="G22" s="45">
        <f>SUM(H22:M22)</f>
        <v>38.200000000000003</v>
      </c>
      <c r="H22" s="49">
        <v>0</v>
      </c>
      <c r="I22" s="49">
        <v>0</v>
      </c>
      <c r="J22" s="52">
        <v>0</v>
      </c>
      <c r="K22" s="52">
        <v>0</v>
      </c>
      <c r="L22" s="52">
        <f>31.5+6.7</f>
        <v>38.200000000000003</v>
      </c>
      <c r="M22" s="53">
        <v>0</v>
      </c>
    </row>
    <row r="23" spans="1:15">
      <c r="A23" s="41">
        <v>3</v>
      </c>
      <c r="B23" s="43" t="s">
        <v>70</v>
      </c>
      <c r="C23" s="42" t="s">
        <v>73</v>
      </c>
      <c r="D23" s="43" t="s">
        <v>18</v>
      </c>
      <c r="E23" s="44" t="s">
        <v>51</v>
      </c>
      <c r="F23" s="43" t="s">
        <v>16</v>
      </c>
      <c r="G23" s="45">
        <f>SUM(H23:M23)</f>
        <v>201.6</v>
      </c>
      <c r="H23" s="49">
        <v>0</v>
      </c>
      <c r="I23" s="49">
        <v>0</v>
      </c>
      <c r="J23" s="52">
        <v>0</v>
      </c>
      <c r="K23" s="52">
        <v>0</v>
      </c>
      <c r="L23" s="52">
        <f>87.1+41.5</f>
        <v>128.6</v>
      </c>
      <c r="M23" s="53">
        <f>65+8</f>
        <v>73</v>
      </c>
    </row>
    <row r="24" spans="1:15">
      <c r="A24" s="41">
        <v>4</v>
      </c>
      <c r="B24" s="43" t="s">
        <v>70</v>
      </c>
      <c r="C24" s="42" t="s">
        <v>74</v>
      </c>
      <c r="D24" s="43" t="s">
        <v>18</v>
      </c>
      <c r="E24" s="44" t="s">
        <v>51</v>
      </c>
      <c r="F24" s="43" t="s">
        <v>16</v>
      </c>
      <c r="G24" s="45">
        <f>SUM(H24:M24)</f>
        <v>143</v>
      </c>
      <c r="H24" s="49">
        <v>0</v>
      </c>
      <c r="I24" s="49">
        <v>0</v>
      </c>
      <c r="J24" s="52">
        <v>0</v>
      </c>
      <c r="K24" s="52">
        <v>0</v>
      </c>
      <c r="L24" s="52">
        <v>97</v>
      </c>
      <c r="M24" s="53">
        <v>46</v>
      </c>
    </row>
    <row r="25" spans="1:15">
      <c r="A25" s="41">
        <v>5</v>
      </c>
      <c r="B25" s="43" t="s">
        <v>70</v>
      </c>
      <c r="C25" s="42" t="s">
        <v>67</v>
      </c>
      <c r="D25" s="43" t="s">
        <v>18</v>
      </c>
      <c r="E25" s="44" t="s">
        <v>51</v>
      </c>
      <c r="F25" s="43" t="s">
        <v>16</v>
      </c>
      <c r="G25" s="45">
        <f>SUM(H25:M25)</f>
        <v>233</v>
      </c>
      <c r="H25" s="52">
        <v>0</v>
      </c>
      <c r="I25" s="52">
        <v>0</v>
      </c>
      <c r="J25" s="52">
        <f>65+18</f>
        <v>83</v>
      </c>
      <c r="K25" s="52">
        <v>0</v>
      </c>
      <c r="L25" s="52">
        <f>99.4+50.6</f>
        <v>150</v>
      </c>
      <c r="M25" s="53">
        <v>0</v>
      </c>
      <c r="O25" s="72"/>
    </row>
    <row r="26" spans="1:15">
      <c r="A26" s="41">
        <v>1</v>
      </c>
      <c r="B26" s="41"/>
      <c r="C26" s="42"/>
      <c r="D26" s="43"/>
      <c r="E26" s="44"/>
      <c r="F26" s="43"/>
      <c r="G26" s="45">
        <f t="shared" ref="G26" si="1">SUM(H26:M26)</f>
        <v>0</v>
      </c>
      <c r="H26" s="52"/>
      <c r="I26" s="52"/>
      <c r="J26" s="52"/>
      <c r="K26" s="52"/>
      <c r="L26" s="52"/>
      <c r="M26" s="53"/>
    </row>
    <row r="27" spans="1:15">
      <c r="A27" s="41">
        <v>7</v>
      </c>
      <c r="B27" s="41"/>
      <c r="C27" s="42"/>
      <c r="D27" s="43"/>
      <c r="E27" s="44"/>
      <c r="F27" s="43"/>
      <c r="G27" s="45">
        <v>0</v>
      </c>
      <c r="H27" s="52"/>
      <c r="I27" s="52"/>
      <c r="J27" s="52"/>
      <c r="K27" s="52"/>
      <c r="L27" s="52"/>
      <c r="M27" s="53"/>
    </row>
    <row r="28" spans="1:15">
      <c r="A28" s="41">
        <v>8</v>
      </c>
      <c r="B28" s="41"/>
      <c r="C28" s="42"/>
      <c r="D28" s="43"/>
      <c r="E28" s="44"/>
      <c r="F28" s="43"/>
      <c r="G28" s="45">
        <f t="shared" ref="G28:G40" si="2">SUM(H28:M28)</f>
        <v>0</v>
      </c>
      <c r="H28" s="52"/>
      <c r="I28" s="52"/>
      <c r="J28" s="52"/>
      <c r="K28" s="52"/>
      <c r="L28" s="52"/>
      <c r="M28" s="53"/>
    </row>
    <row r="29" spans="1:15">
      <c r="A29" s="41">
        <v>9</v>
      </c>
      <c r="B29" s="41"/>
      <c r="C29" s="42"/>
      <c r="D29" s="43"/>
      <c r="E29" s="46"/>
      <c r="F29" s="43"/>
      <c r="G29" s="45">
        <f t="shared" si="2"/>
        <v>0</v>
      </c>
      <c r="H29" s="52"/>
      <c r="I29" s="52"/>
      <c r="J29" s="52"/>
      <c r="K29" s="52"/>
      <c r="L29" s="52"/>
      <c r="M29" s="53"/>
      <c r="N29" s="72"/>
    </row>
    <row r="30" spans="1:15">
      <c r="A30" s="41">
        <v>10</v>
      </c>
      <c r="B30" s="41"/>
      <c r="C30" s="42"/>
      <c r="D30" s="43"/>
      <c r="E30" s="44"/>
      <c r="F30" s="43"/>
      <c r="G30" s="45">
        <f t="shared" si="2"/>
        <v>0</v>
      </c>
      <c r="H30" s="52"/>
      <c r="I30" s="52"/>
      <c r="J30" s="52"/>
      <c r="K30" s="52"/>
      <c r="L30" s="52"/>
      <c r="M30" s="53"/>
    </row>
    <row r="31" spans="1:15">
      <c r="A31" s="41">
        <v>11</v>
      </c>
      <c r="B31" s="41"/>
      <c r="C31" s="42"/>
      <c r="D31" s="43"/>
      <c r="E31" s="44"/>
      <c r="F31" s="43"/>
      <c r="G31" s="45">
        <f t="shared" si="2"/>
        <v>0</v>
      </c>
      <c r="H31" s="52"/>
      <c r="I31" s="52"/>
      <c r="J31" s="52"/>
      <c r="K31" s="52"/>
      <c r="L31" s="52"/>
      <c r="M31" s="53"/>
    </row>
    <row r="32" spans="1:15">
      <c r="A32" s="41">
        <v>12</v>
      </c>
      <c r="B32" s="41"/>
      <c r="C32" s="42"/>
      <c r="D32" s="43"/>
      <c r="E32" s="44"/>
      <c r="F32" s="43"/>
      <c r="G32" s="45">
        <f t="shared" si="2"/>
        <v>0</v>
      </c>
      <c r="H32" s="52"/>
      <c r="I32" s="52"/>
      <c r="J32" s="52"/>
      <c r="K32" s="52"/>
      <c r="L32" s="52"/>
      <c r="M32" s="53"/>
    </row>
    <row r="33" spans="1:13">
      <c r="A33" s="41">
        <v>13</v>
      </c>
      <c r="B33" s="41"/>
      <c r="C33" s="42"/>
      <c r="D33" s="43"/>
      <c r="E33" s="44"/>
      <c r="F33" s="43"/>
      <c r="G33" s="45">
        <f t="shared" si="2"/>
        <v>0</v>
      </c>
      <c r="H33" s="52"/>
      <c r="I33" s="52"/>
      <c r="J33" s="52"/>
      <c r="K33" s="52"/>
      <c r="L33" s="52"/>
      <c r="M33" s="53"/>
    </row>
    <row r="34" spans="1:13">
      <c r="A34" s="41">
        <v>14</v>
      </c>
      <c r="B34" s="41"/>
      <c r="C34" s="42"/>
      <c r="D34" s="43"/>
      <c r="E34" s="44"/>
      <c r="F34" s="43"/>
      <c r="G34" s="45">
        <f t="shared" si="2"/>
        <v>0</v>
      </c>
      <c r="H34" s="52"/>
      <c r="I34" s="52"/>
      <c r="J34" s="52"/>
      <c r="K34" s="52"/>
      <c r="L34" s="52"/>
      <c r="M34" s="53"/>
    </row>
    <row r="35" spans="1:13">
      <c r="A35" s="41">
        <v>15</v>
      </c>
      <c r="B35" s="41"/>
      <c r="C35" s="42"/>
      <c r="D35" s="43"/>
      <c r="E35" s="44"/>
      <c r="F35" s="43"/>
      <c r="G35" s="45">
        <f t="shared" si="2"/>
        <v>0</v>
      </c>
      <c r="H35" s="52"/>
      <c r="I35" s="52"/>
      <c r="J35" s="52"/>
      <c r="K35" s="52"/>
      <c r="L35" s="52"/>
      <c r="M35" s="53"/>
    </row>
    <row r="36" spans="1:13">
      <c r="A36" s="41">
        <v>16</v>
      </c>
      <c r="B36" s="41"/>
      <c r="C36" s="42"/>
      <c r="D36" s="43"/>
      <c r="E36" s="44"/>
      <c r="F36" s="43"/>
      <c r="G36" s="45">
        <f t="shared" si="2"/>
        <v>0</v>
      </c>
      <c r="H36" s="52"/>
      <c r="I36" s="52"/>
      <c r="J36" s="52"/>
      <c r="K36" s="52"/>
      <c r="L36" s="52"/>
      <c r="M36" s="53"/>
    </row>
    <row r="37" spans="1:13">
      <c r="A37" s="41">
        <v>17</v>
      </c>
      <c r="B37" s="41"/>
      <c r="C37" s="42"/>
      <c r="D37" s="43"/>
      <c r="E37" s="44"/>
      <c r="F37" s="43"/>
      <c r="G37" s="45">
        <f t="shared" si="2"/>
        <v>0</v>
      </c>
      <c r="H37" s="52"/>
      <c r="I37" s="52"/>
      <c r="J37" s="52"/>
      <c r="K37" s="52"/>
      <c r="L37" s="52"/>
      <c r="M37" s="53"/>
    </row>
    <row r="38" spans="1:13">
      <c r="A38" s="41">
        <v>18</v>
      </c>
      <c r="B38" s="41"/>
      <c r="C38" s="42"/>
      <c r="D38" s="43"/>
      <c r="E38" s="44"/>
      <c r="F38" s="43"/>
      <c r="G38" s="45">
        <f t="shared" si="2"/>
        <v>0</v>
      </c>
      <c r="H38" s="52"/>
      <c r="I38" s="52"/>
      <c r="J38" s="52"/>
      <c r="K38" s="52"/>
      <c r="L38" s="52"/>
      <c r="M38" s="53"/>
    </row>
    <row r="39" spans="1:13">
      <c r="A39" s="41">
        <v>19</v>
      </c>
      <c r="B39" s="41"/>
      <c r="C39" s="42"/>
      <c r="D39" s="43"/>
      <c r="E39" s="44"/>
      <c r="F39" s="43"/>
      <c r="G39" s="45">
        <f t="shared" si="2"/>
        <v>0</v>
      </c>
      <c r="H39" s="52"/>
      <c r="I39" s="52"/>
      <c r="J39" s="52"/>
      <c r="K39" s="52"/>
      <c r="L39" s="52"/>
      <c r="M39" s="53"/>
    </row>
    <row r="40" spans="1:13">
      <c r="A40" s="41">
        <v>20</v>
      </c>
      <c r="B40" s="41"/>
      <c r="C40" s="42"/>
      <c r="D40" s="43"/>
      <c r="E40" s="44"/>
      <c r="F40" s="43"/>
      <c r="G40" s="45">
        <f t="shared" si="2"/>
        <v>0</v>
      </c>
      <c r="H40" s="52"/>
      <c r="I40" s="52"/>
      <c r="J40" s="52"/>
      <c r="K40" s="52"/>
      <c r="L40" s="52"/>
      <c r="M40" s="53"/>
    </row>
    <row r="41" spans="1:13">
      <c r="F41" s="70" t="s">
        <v>53</v>
      </c>
      <c r="G41" s="50">
        <f>SUM(G21:G40)</f>
        <v>643.70000000000005</v>
      </c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</vt:lpstr>
      <vt:lpstr>LIMON TAHITI</vt:lpstr>
      <vt:lpstr>LIMON COMÚN</vt:lpstr>
      <vt:lpstr>NARANJA </vt:lpstr>
      <vt:lpstr>GUANABANA</vt:lpstr>
      <vt:lpstr>OREGANO</vt:lpstr>
      <vt:lpstr>GUAYABA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2019-06-26T04:43:51Z</cp:lastPrinted>
  <dcterms:created xsi:type="dcterms:W3CDTF">2019-04-05T15:49:59Z</dcterms:created>
  <dcterms:modified xsi:type="dcterms:W3CDTF">2019-06-26T04:45:08Z</dcterms:modified>
</cp:coreProperties>
</file>