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LIMAS ACIDAS Y CITRICOS" sheetId="1" r:id="rId1"/>
    <sheet name="GRAFICA LIMAS ACIDAS" sheetId="6" r:id="rId2"/>
    <sheet name="GRAFICA CITRICOS" sheetId="9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F49" i="1"/>
  <c r="G37" i="1"/>
  <c r="F37" i="1"/>
  <c r="E41" i="1" l="1"/>
  <c r="G41" i="1" l="1"/>
  <c r="F41" i="1"/>
  <c r="E25" i="1"/>
  <c r="G25" i="1" s="1"/>
  <c r="E27" i="1"/>
  <c r="G27" i="1" s="1"/>
  <c r="E26" i="1"/>
  <c r="G26" i="1" s="1"/>
  <c r="E24" i="1"/>
  <c r="G24" i="1" s="1"/>
  <c r="E22" i="1"/>
  <c r="F22" i="1" s="1"/>
  <c r="G28" i="1" l="1"/>
  <c r="G30" i="1" s="1"/>
  <c r="E21" i="1"/>
  <c r="F21" i="1" s="1"/>
  <c r="F28" i="1" s="1"/>
  <c r="F30" i="1" s="1"/>
  <c r="F42" i="1" l="1"/>
  <c r="G42" i="1"/>
  <c r="F38" i="1"/>
  <c r="G35" i="1"/>
  <c r="F35" i="1"/>
  <c r="G44" i="1" l="1"/>
  <c r="G46" i="1" s="1"/>
  <c r="F44" i="1"/>
  <c r="F46" i="1" s="1"/>
  <c r="G38" i="1"/>
  <c r="C5" i="9"/>
  <c r="E5" i="9"/>
  <c r="E5" i="6"/>
  <c r="F5" i="6"/>
  <c r="D5" i="6" l="1"/>
  <c r="C5" i="6"/>
  <c r="F5" i="9"/>
  <c r="G5" i="6"/>
  <c r="H5" i="6" l="1"/>
  <c r="F6" i="6" s="1"/>
  <c r="D5" i="9"/>
  <c r="G5" i="9"/>
  <c r="C6" i="6" l="1"/>
  <c r="D6" i="6"/>
  <c r="E6" i="6"/>
  <c r="G6" i="6"/>
  <c r="H5" i="9"/>
  <c r="H6" i="6" l="1"/>
  <c r="E6" i="9"/>
  <c r="C6" i="9"/>
  <c r="F6" i="9"/>
  <c r="D6" i="9"/>
  <c r="G6" i="9"/>
  <c r="H6" i="9" l="1"/>
</calcChain>
</file>

<file path=xl/comments1.xml><?xml version="1.0" encoding="utf-8"?>
<comments xmlns="http://schemas.openxmlformats.org/spreadsheetml/2006/main">
  <authors>
    <author>FREDI</author>
    <author>Aprendiz Centro Agropecuario LaGranja</author>
  </authors>
  <commentList>
    <comment ref="F48" authorId="0" shapeId="0">
      <text>
        <r>
          <rPr>
            <b/>
            <sz val="9"/>
            <color indexed="81"/>
            <rFont val="Tahoma"/>
            <family val="2"/>
          </rPr>
          <t>PRODUCTOS EN PROCESO</t>
        </r>
      </text>
    </comment>
    <comment ref="G48" authorId="1" shapeId="0">
      <text>
        <r>
          <rPr>
            <b/>
            <sz val="9"/>
            <color indexed="81"/>
            <rFont val="Tahoma"/>
            <charset val="1"/>
          </rPr>
          <t>LIMON TAHITI</t>
        </r>
      </text>
    </comment>
  </commentList>
</comments>
</file>

<file path=xl/sharedStrings.xml><?xml version="1.0" encoding="utf-8"?>
<sst xmlns="http://schemas.openxmlformats.org/spreadsheetml/2006/main" count="109" uniqueCount="69">
  <si>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</si>
  <si>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</si>
  <si>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</si>
  <si>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</si>
  <si>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</si>
  <si>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</si>
  <si>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</si>
  <si>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</si>
  <si>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</si>
  <si>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</si>
  <si>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</si>
  <si>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</si>
  <si>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</si>
  <si>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</si>
  <si>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</si>
  <si>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</si>
  <si>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</si>
  <si>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</si>
  <si>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</si>
  <si>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</si>
  <si>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</si>
  <si>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</si>
  <si>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</si>
  <si>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</si>
  <si>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</si>
  <si>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</si>
  <si>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COSTO TOTAL LIMAS ACIDAS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</si>
  <si>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</si>
  <si>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</si>
  <si>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</si>
  <si>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</si>
  <si>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</si>
  <si>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</si>
  <si>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>PRODUCCION EN KG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</si>
  <si>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</si>
  <si>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</si>
  <si>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</si>
  <si>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</si>
  <si>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</si>
  <si>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</si>
  <si>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</si>
  <si>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>2,8 ha = 28,000 m²</t>
  </si>
  <si>
    <t xml:space="preserve">FECHA DE SIEMBRA: </t>
  </si>
  <si>
    <t xml:space="preserve"> 28 de Octubre de 2013</t>
  </si>
  <si>
    <t>CONTROL DE DOCUMENTO</t>
  </si>
  <si>
    <t>FECHA: 19-09-2018</t>
  </si>
  <si>
    <t>COSTO TOTAL CITRICOS</t>
  </si>
  <si>
    <t>LIMAS ACIDAS Y CITRICOS</t>
  </si>
  <si>
    <t>ELABORO: MARIA INES MUÑOZ, LINA VARGAS, MIGUEL A. VILLALBA</t>
  </si>
  <si>
    <t>MATERIA PRIMA E INSUMOS  DIRECTOS</t>
  </si>
  <si>
    <t>MATERIA PRIMA</t>
  </si>
  <si>
    <t>MANTENIMIENTO LIMAS ACIDAS</t>
  </si>
  <si>
    <t>MANTENIMIENTO CITRICOS</t>
  </si>
  <si>
    <t>INSUMOS DIRECTOS</t>
  </si>
  <si>
    <t>NOTA: PRODUCTOS DE CITRICOS EN PROCESO</t>
  </si>
  <si>
    <t>horas</t>
  </si>
  <si>
    <t>Junio</t>
  </si>
  <si>
    <t>COSECHA</t>
  </si>
  <si>
    <t>CONTROL DE ARVENSES ROTOSPEED</t>
  </si>
  <si>
    <t>M2</t>
  </si>
  <si>
    <t>PLATEO</t>
  </si>
  <si>
    <t>PODAS</t>
  </si>
  <si>
    <t>CONTROL DE ARVENSES MECANICO</t>
  </si>
  <si>
    <t>MANTENIMIENTO CASETA BPA</t>
  </si>
  <si>
    <t>COSTOS DE PRODUCCIÓN CULTIVO DE CITRICOS MES DE JUNIO DE 2019</t>
  </si>
  <si>
    <t>COSTOS DE PRODUCCIÓN CULTIVO DE LIMAS ACIDAS MES DE JUNIO DE 2019</t>
  </si>
  <si>
    <t>SUBTOTAL  MATERIA PRIMA E INSUMOS  DIRECTOS:</t>
  </si>
  <si>
    <t>COSTO UNITARIO DE PRODUCCION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</si>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</sst>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8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5" fontId="9" fillId="5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44" fontId="0" fillId="0" borderId="0" xfId="0" applyNumberFormat="1" applyFont="1"/>
    <xf numFmtId="3" fontId="0" fillId="0" borderId="0" xfId="0" applyNumberFormat="1" applyFont="1"/>
    <xf numFmtId="6" fontId="0" fillId="3" borderId="4" xfId="0" applyNumberFormat="1" applyFont="1" applyFill="1" applyBorder="1"/>
    <xf numFmtId="164" fontId="0" fillId="0" borderId="1" xfId="12" applyFont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vertical="center"/>
    </xf>
    <xf numFmtId="165" fontId="7" fillId="4" borderId="1" xfId="1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165" fontId="0" fillId="3" borderId="1" xfId="1" applyNumberFormat="1" applyFont="1" applyFill="1" applyBorder="1" applyAlignment="1">
      <alignment horizontal="center" wrapText="1"/>
    </xf>
    <xf numFmtId="0" fontId="0" fillId="0" borderId="0" xfId="0" applyFill="1"/>
    <xf numFmtId="165" fontId="0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165" fontId="0" fillId="0" borderId="0" xfId="1" applyNumberFormat="1" applyFont="1"/>
    <xf numFmtId="0" fontId="7" fillId="3" borderId="5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/>
    <xf numFmtId="164" fontId="1" fillId="0" borderId="10" xfId="12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3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3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vertical="center"/>
    </xf>
    <xf numFmtId="165" fontId="0" fillId="0" borderId="0" xfId="0" applyNumberFormat="1" applyFont="1"/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165" fontId="1" fillId="0" borderId="10" xfId="1" applyNumberFormat="1" applyBorder="1" applyAlignment="1" applyProtection="1">
      <alignment horizontal="center" vertical="center"/>
      <protection hidden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LIMAS ACIDAS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</a:t>
            </a:r>
            <a:r>
              <a:rPr lang="en-US" baseline="0"/>
              <a:t> JUNIO</a:t>
            </a:r>
            <a:r>
              <a:rPr lang="en-US"/>
              <a:t> DE 2019</a:t>
            </a:r>
          </a:p>
        </c:rich>
      </c:tx>
      <c:layout>
        <c:manualLayout>
          <c:xMode val="edge"/>
          <c:yMode val="edge"/>
          <c:x val="0.10440788185058959"/>
          <c:y val="5.555555555555551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LIMAS ACIDAS'!$B$5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LIMAS ACIDAS'!$C$4:$H$4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LIMAS ACIDAS'!$C$5:$H$5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108500</c:v>
                </c:pt>
                <c:pt idx="2">
                  <c:v>0</c:v>
                </c:pt>
                <c:pt idx="3">
                  <c:v>100000</c:v>
                </c:pt>
                <c:pt idx="4">
                  <c:v>4750</c:v>
                </c:pt>
                <c:pt idx="5">
                  <c:v>213250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516-8405-40AD1D34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793600"/>
        <c:axId val="60795136"/>
        <c:axId val="60256704"/>
      </c:bar3DChart>
      <c:catAx>
        <c:axId val="607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95136"/>
        <c:crosses val="autoZero"/>
        <c:auto val="1"/>
        <c:lblAlgn val="ctr"/>
        <c:lblOffset val="100"/>
        <c:noMultiLvlLbl val="0"/>
      </c:catAx>
      <c:valAx>
        <c:axId val="60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93600"/>
        <c:crosses val="autoZero"/>
        <c:crossBetween val="between"/>
      </c:valAx>
      <c:serAx>
        <c:axId val="60256704"/>
        <c:scaling>
          <c:orientation val="minMax"/>
        </c:scaling>
        <c:delete val="1"/>
        <c:axPos val="b"/>
        <c:majorTickMark val="none"/>
        <c:minorTickMark val="none"/>
        <c:tickLblPos val="none"/>
        <c:crossAx val="607951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CITRICOS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JUNIO DE 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CITRICOS'!$B$5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CITRICOS'!$C$4:$H$4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CITRICOS'!$C$5:$H$5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293000</c:v>
                </c:pt>
                <c:pt idx="2">
                  <c:v>0</c:v>
                </c:pt>
                <c:pt idx="3">
                  <c:v>100000</c:v>
                </c:pt>
                <c:pt idx="4">
                  <c:v>4750</c:v>
                </c:pt>
                <c:pt idx="5">
                  <c:v>397750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C65-B8E2-CCCD10ED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4893696"/>
        <c:axId val="64895232"/>
        <c:axId val="60797824"/>
      </c:bar3DChart>
      <c:catAx>
        <c:axId val="64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895232"/>
        <c:crosses val="autoZero"/>
        <c:auto val="1"/>
        <c:lblAlgn val="ctr"/>
        <c:lblOffset val="100"/>
        <c:noMultiLvlLbl val="0"/>
      </c:catAx>
      <c:valAx>
        <c:axId val="64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893696"/>
        <c:crosses val="autoZero"/>
        <c:crossBetween val="between"/>
      </c:valAx>
      <c:serAx>
        <c:axId val="60797824"/>
        <c:scaling>
          <c:orientation val="minMax"/>
        </c:scaling>
        <c:delete val="1"/>
        <c:axPos val="b"/>
        <c:majorTickMark val="none"/>
        <c:minorTickMark val="none"/>
        <c:tickLblPos val="none"/>
        <c:crossAx val="648952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7</xdr:row>
      <xdr:rowOff>4762</xdr:rowOff>
    </xdr:from>
    <xdr:to>
      <xdr:col>7</xdr:col>
      <xdr:colOff>942975</xdr:colOff>
      <xdr:row>23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176CC3-C962-4668-9856-EF262EBB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6</xdr:row>
      <xdr:rowOff>138112</xdr:rowOff>
    </xdr:from>
    <xdr:to>
      <xdr:col>8</xdr:col>
      <xdr:colOff>19049</xdr:colOff>
      <xdr:row>23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36D3E9-20E6-412D-BD89-55D05FC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abSelected="1" topLeftCell="A40" zoomScaleNormal="100" workbookViewId="0">
      <selection activeCell="E57" sqref="E57"/>
    </sheetView>
  </sheetViews>
  <sheetFormatPr baseColWidth="10" defaultColWidth="11.42578125" defaultRowHeight="15" x14ac:dyDescent="0.25"/>
  <cols>
    <col min="1" max="1" width="31.42578125" style="13" customWidth="1"/>
    <col min="2" max="2" width="30.42578125" style="13" customWidth="1"/>
    <col min="3" max="3" width="15.42578125" style="30" customWidth="1"/>
    <col min="4" max="4" width="15" style="13" customWidth="1"/>
    <col min="5" max="5" width="14.42578125" style="13" customWidth="1"/>
    <col min="6" max="6" width="18" style="13" customWidth="1"/>
    <col min="7" max="7" width="18.7109375" style="13" customWidth="1"/>
    <col min="8" max="8" width="18.28515625" style="13" customWidth="1"/>
    <col min="9" max="9" width="12.140625" style="13" bestFit="1" customWidth="1"/>
    <col min="10" max="10" width="14.5703125" style="13" customWidth="1"/>
    <col min="11" max="16384" width="11.42578125" style="13"/>
  </cols>
  <sheetData>
    <row r="1" spans="1:7" ht="34.5" customHeight="1" x14ac:dyDescent="0.25">
      <c r="A1" s="40" t="s">
        <v>28</v>
      </c>
      <c r="B1" s="41"/>
      <c r="C1" s="42"/>
      <c r="D1" s="41"/>
      <c r="E1" s="41"/>
      <c r="F1" s="43"/>
      <c r="G1" s="43"/>
    </row>
    <row r="2" spans="1:7" ht="22.5" customHeight="1" x14ac:dyDescent="0.25">
      <c r="A2" s="40" t="s">
        <v>38</v>
      </c>
      <c r="B2" s="41" t="s">
        <v>56</v>
      </c>
      <c r="C2" s="42"/>
      <c r="D2" s="41"/>
      <c r="E2" s="41"/>
      <c r="F2" s="43"/>
      <c r="G2" s="43"/>
    </row>
    <row r="3" spans="1:7" ht="22.5" customHeight="1" x14ac:dyDescent="0.25">
      <c r="A3" s="40" t="s">
        <v>39</v>
      </c>
      <c r="B3" s="44">
        <v>2019</v>
      </c>
      <c r="C3" s="42"/>
      <c r="D3" s="41"/>
      <c r="E3" s="41"/>
      <c r="F3" s="43"/>
      <c r="G3" s="43"/>
    </row>
    <row r="4" spans="1:7" ht="15.75" customHeight="1" x14ac:dyDescent="0.25">
      <c r="A4" s="41" t="s">
        <v>40</v>
      </c>
      <c r="B4" s="41" t="s">
        <v>41</v>
      </c>
      <c r="C4" s="41"/>
      <c r="D4" s="41"/>
      <c r="E4" s="41"/>
      <c r="F4" s="43"/>
      <c r="G4" s="43"/>
    </row>
    <row r="5" spans="1:7" x14ac:dyDescent="0.25">
      <c r="A5" s="41" t="s">
        <v>42</v>
      </c>
      <c r="B5" s="41" t="s">
        <v>43</v>
      </c>
      <c r="C5" s="42"/>
      <c r="D5" s="41"/>
      <c r="E5" s="41"/>
      <c r="F5" s="43"/>
      <c r="G5" s="43"/>
    </row>
    <row r="6" spans="1:7" ht="18" customHeight="1" x14ac:dyDescent="0.25">
      <c r="A6" s="41" t="s">
        <v>27</v>
      </c>
      <c r="B6" s="44">
        <v>628</v>
      </c>
      <c r="C6" s="41"/>
      <c r="D6" s="41"/>
      <c r="E6" s="41"/>
      <c r="F6" s="43"/>
      <c r="G6" s="43"/>
    </row>
    <row r="7" spans="1:7" ht="18" customHeight="1" x14ac:dyDescent="0.25">
      <c r="A7" s="41" t="s">
        <v>21</v>
      </c>
      <c r="B7" s="41" t="s">
        <v>22</v>
      </c>
      <c r="C7" s="43"/>
      <c r="D7" s="43"/>
      <c r="E7" s="41"/>
      <c r="F7" s="43"/>
      <c r="G7" s="43"/>
    </row>
    <row r="8" spans="1:7" ht="18" customHeight="1" x14ac:dyDescent="0.25">
      <c r="A8" s="41" t="s">
        <v>19</v>
      </c>
      <c r="B8" s="41" t="s">
        <v>20</v>
      </c>
      <c r="C8" s="74"/>
      <c r="D8" s="43"/>
      <c r="E8" s="41"/>
      <c r="F8" s="43"/>
      <c r="G8" s="43"/>
    </row>
    <row r="9" spans="1:7" ht="18" customHeight="1" x14ac:dyDescent="0.25">
      <c r="A9" s="41" t="s">
        <v>23</v>
      </c>
      <c r="B9" s="41" t="s">
        <v>47</v>
      </c>
      <c r="C9" s="41"/>
      <c r="D9" s="43"/>
      <c r="E9" s="41"/>
      <c r="F9" s="43"/>
      <c r="G9" s="43"/>
    </row>
    <row r="10" spans="1:7" ht="18" customHeight="1" x14ac:dyDescent="0.25">
      <c r="A10" s="41"/>
      <c r="B10" s="41"/>
      <c r="C10" s="41"/>
      <c r="D10" s="43"/>
      <c r="E10" s="41"/>
      <c r="F10" s="43"/>
      <c r="G10" s="43"/>
    </row>
    <row r="11" spans="1:7" ht="18" customHeight="1" x14ac:dyDescent="0.25">
      <c r="A11" s="41"/>
      <c r="B11" s="41"/>
      <c r="C11" s="42"/>
      <c r="D11" s="41"/>
      <c r="E11" s="41"/>
      <c r="F11" s="43"/>
      <c r="G11" s="43"/>
    </row>
    <row r="12" spans="1:7" ht="42" customHeight="1" x14ac:dyDescent="0.25">
      <c r="A12" s="35" t="s">
        <v>32</v>
      </c>
      <c r="B12" s="34" t="s">
        <v>5</v>
      </c>
      <c r="C12" s="34" t="s">
        <v>13</v>
      </c>
      <c r="D12" s="34" t="s">
        <v>6</v>
      </c>
      <c r="E12" s="34" t="s">
        <v>24</v>
      </c>
      <c r="F12" s="34" t="s">
        <v>26</v>
      </c>
      <c r="G12" s="34" t="s">
        <v>46</v>
      </c>
    </row>
    <row r="13" spans="1:7" ht="27.75" customHeight="1" x14ac:dyDescent="0.25">
      <c r="A13" s="67" t="s">
        <v>50</v>
      </c>
      <c r="B13" s="68"/>
      <c r="C13" s="68"/>
      <c r="D13" s="68"/>
      <c r="E13" s="68"/>
      <c r="F13" s="68"/>
      <c r="G13" s="68"/>
    </row>
    <row r="14" spans="1:7" ht="27.75" customHeight="1" x14ac:dyDescent="0.25">
      <c r="A14" s="68"/>
      <c r="B14" s="68"/>
      <c r="C14" s="68"/>
      <c r="D14" s="68"/>
      <c r="E14" s="68"/>
      <c r="F14" s="68"/>
      <c r="G14" s="68"/>
    </row>
    <row r="15" spans="1:7" ht="27.75" customHeight="1" x14ac:dyDescent="0.25">
      <c r="A15" s="67" t="s">
        <v>53</v>
      </c>
      <c r="B15" s="71"/>
      <c r="C15" s="71"/>
      <c r="D15" s="71"/>
      <c r="E15" s="73"/>
      <c r="F15" s="72"/>
      <c r="G15" s="71"/>
    </row>
    <row r="16" spans="1:7" ht="27.75" customHeight="1" x14ac:dyDescent="0.25">
      <c r="A16" s="71"/>
      <c r="B16" s="71"/>
      <c r="C16" s="71"/>
      <c r="D16" s="71"/>
      <c r="E16" s="75"/>
      <c r="F16" s="72"/>
      <c r="G16" s="98"/>
    </row>
    <row r="17" spans="1:9" ht="21.75" customHeight="1" x14ac:dyDescent="0.25">
      <c r="A17" s="119" t="s">
        <v>66</v>
      </c>
      <c r="B17" s="120"/>
      <c r="C17" s="120"/>
      <c r="D17" s="120"/>
      <c r="E17" s="121"/>
      <c r="F17" s="66"/>
      <c r="G17" s="66"/>
    </row>
    <row r="18" spans="1:9" x14ac:dyDescent="0.25">
      <c r="A18" s="86"/>
      <c r="B18" s="87"/>
      <c r="C18" s="87"/>
      <c r="D18" s="87"/>
      <c r="E18" s="87"/>
      <c r="F18" s="87"/>
      <c r="G18" s="88"/>
    </row>
    <row r="19" spans="1:9" ht="30" x14ac:dyDescent="0.25">
      <c r="A19" s="113" t="s">
        <v>25</v>
      </c>
      <c r="B19" s="114"/>
      <c r="C19" s="37" t="s">
        <v>13</v>
      </c>
      <c r="D19" s="38" t="s">
        <v>6</v>
      </c>
      <c r="E19" s="39" t="s">
        <v>24</v>
      </c>
      <c r="F19" s="34" t="s">
        <v>26</v>
      </c>
      <c r="G19" s="34" t="s">
        <v>46</v>
      </c>
    </row>
    <row r="20" spans="1:9" x14ac:dyDescent="0.25">
      <c r="A20" s="115" t="s">
        <v>51</v>
      </c>
      <c r="B20" s="116"/>
      <c r="C20" s="15"/>
      <c r="D20" s="64"/>
      <c r="E20" s="23"/>
      <c r="F20" s="31"/>
      <c r="G20" s="31"/>
    </row>
    <row r="21" spans="1:9" x14ac:dyDescent="0.25">
      <c r="A21" s="109" t="s">
        <v>57</v>
      </c>
      <c r="B21" s="110"/>
      <c r="C21" s="15" t="s">
        <v>55</v>
      </c>
      <c r="D21" s="65">
        <v>6</v>
      </c>
      <c r="E21" s="23">
        <f>38000/8</f>
        <v>4750</v>
      </c>
      <c r="F21" s="32">
        <f>E21*D21</f>
        <v>28500</v>
      </c>
      <c r="G21" s="31"/>
    </row>
    <row r="22" spans="1:9" x14ac:dyDescent="0.25">
      <c r="A22" s="117" t="s">
        <v>58</v>
      </c>
      <c r="B22" s="110"/>
      <c r="C22" s="63" t="s">
        <v>59</v>
      </c>
      <c r="D22" s="97">
        <v>10000</v>
      </c>
      <c r="E22" s="23">
        <f>80000/10000</f>
        <v>8</v>
      </c>
      <c r="F22" s="32">
        <f>E22*D22</f>
        <v>80000</v>
      </c>
      <c r="G22" s="32"/>
    </row>
    <row r="23" spans="1:9" x14ac:dyDescent="0.25">
      <c r="A23" s="115" t="s">
        <v>52</v>
      </c>
      <c r="B23" s="116"/>
      <c r="C23" s="65"/>
      <c r="D23" s="65"/>
      <c r="E23" s="23"/>
      <c r="F23" s="32"/>
      <c r="G23" s="32"/>
    </row>
    <row r="24" spans="1:9" ht="17.25" customHeight="1" x14ac:dyDescent="0.25">
      <c r="A24" s="117" t="s">
        <v>60</v>
      </c>
      <c r="B24" s="110"/>
      <c r="C24" s="65" t="s">
        <v>55</v>
      </c>
      <c r="D24" s="65">
        <v>15</v>
      </c>
      <c r="E24" s="23">
        <f>38000/8</f>
        <v>4750</v>
      </c>
      <c r="F24" s="32"/>
      <c r="G24" s="32">
        <f>E24*D24</f>
        <v>71250</v>
      </c>
    </row>
    <row r="25" spans="1:9" x14ac:dyDescent="0.25">
      <c r="A25" s="109" t="s">
        <v>62</v>
      </c>
      <c r="B25" s="110"/>
      <c r="C25" s="65" t="s">
        <v>55</v>
      </c>
      <c r="D25" s="65">
        <v>9</v>
      </c>
      <c r="E25" s="23">
        <f>38000/8</f>
        <v>4750</v>
      </c>
      <c r="F25" s="32"/>
      <c r="G25" s="32">
        <f>E25*D25</f>
        <v>42750</v>
      </c>
    </row>
    <row r="26" spans="1:9" ht="15" customHeight="1" x14ac:dyDescent="0.25">
      <c r="A26" s="109" t="s">
        <v>61</v>
      </c>
      <c r="B26" s="110"/>
      <c r="C26" s="65" t="s">
        <v>55</v>
      </c>
      <c r="D26" s="65">
        <v>4</v>
      </c>
      <c r="E26" s="23">
        <f t="shared" ref="E26" si="0">38000/8</f>
        <v>4750</v>
      </c>
      <c r="F26" s="32"/>
      <c r="G26" s="32">
        <f>E26*D26</f>
        <v>19000</v>
      </c>
    </row>
    <row r="27" spans="1:9" x14ac:dyDescent="0.25">
      <c r="A27" s="109" t="s">
        <v>58</v>
      </c>
      <c r="B27" s="110"/>
      <c r="C27" s="65" t="s">
        <v>59</v>
      </c>
      <c r="D27" s="97">
        <v>20000</v>
      </c>
      <c r="E27" s="23">
        <f>80000/10000</f>
        <v>8</v>
      </c>
      <c r="F27" s="32"/>
      <c r="G27" s="32">
        <f>E27*D27</f>
        <v>160000</v>
      </c>
    </row>
    <row r="28" spans="1:9" x14ac:dyDescent="0.25">
      <c r="A28" s="113" t="s">
        <v>7</v>
      </c>
      <c r="B28" s="122"/>
      <c r="C28" s="122"/>
      <c r="D28" s="122"/>
      <c r="E28" s="114"/>
      <c r="F28" s="66">
        <f>SUM(F21:F27)</f>
        <v>108500</v>
      </c>
      <c r="G28" s="66">
        <f>SUM(G20:G27)</f>
        <v>293000</v>
      </c>
    </row>
    <row r="29" spans="1:9" x14ac:dyDescent="0.25">
      <c r="A29" s="84"/>
      <c r="B29" s="84"/>
      <c r="C29" s="84"/>
      <c r="D29" s="84"/>
      <c r="E29" s="84"/>
      <c r="F29" s="84"/>
      <c r="G29" s="85"/>
    </row>
    <row r="30" spans="1:9" ht="15.75" x14ac:dyDescent="0.25">
      <c r="A30" s="125" t="s">
        <v>8</v>
      </c>
      <c r="B30" s="126"/>
      <c r="C30" s="126"/>
      <c r="D30" s="126"/>
      <c r="E30" s="127"/>
      <c r="F30" s="49">
        <f>F17+F28</f>
        <v>108500</v>
      </c>
      <c r="G30" s="49">
        <f>G17+G28</f>
        <v>293000</v>
      </c>
      <c r="I30" s="60"/>
    </row>
    <row r="31" spans="1:9" ht="24.75" customHeight="1" x14ac:dyDescent="0.25">
      <c r="A31" s="86"/>
      <c r="B31" s="87"/>
      <c r="C31" s="87"/>
      <c r="D31" s="87"/>
      <c r="E31" s="87"/>
      <c r="F31" s="87"/>
      <c r="G31" s="88"/>
      <c r="H31"/>
    </row>
    <row r="32" spans="1:9" ht="30" x14ac:dyDescent="0.25">
      <c r="A32" s="36" t="s">
        <v>29</v>
      </c>
      <c r="B32" s="34" t="s">
        <v>5</v>
      </c>
      <c r="C32" s="34" t="s">
        <v>13</v>
      </c>
      <c r="D32" s="34" t="s">
        <v>6</v>
      </c>
      <c r="E32" s="34" t="s">
        <v>24</v>
      </c>
      <c r="F32" s="34" t="s">
        <v>26</v>
      </c>
      <c r="G32" s="34" t="s">
        <v>46</v>
      </c>
    </row>
    <row r="33" spans="1:10" ht="16.5" customHeight="1" x14ac:dyDescent="0.25">
      <c r="A33" s="36" t="s">
        <v>9</v>
      </c>
      <c r="B33" s="14"/>
      <c r="C33" s="19"/>
      <c r="D33" s="20"/>
      <c r="E33" s="14"/>
      <c r="F33" s="31"/>
      <c r="G33" s="32"/>
      <c r="H33"/>
    </row>
    <row r="34" spans="1:10" x14ac:dyDescent="0.25">
      <c r="A34" s="31"/>
      <c r="B34" s="31"/>
      <c r="C34" s="31"/>
      <c r="D34" s="31"/>
      <c r="E34" s="62"/>
      <c r="F34" s="82"/>
      <c r="G34" s="82"/>
      <c r="H34" s="76"/>
      <c r="I34" s="48"/>
    </row>
    <row r="35" spans="1:10" ht="22.5" customHeight="1" x14ac:dyDescent="0.25">
      <c r="A35" s="122" t="s">
        <v>17</v>
      </c>
      <c r="B35" s="122"/>
      <c r="C35" s="122"/>
      <c r="D35" s="122"/>
      <c r="E35" s="114"/>
      <c r="F35" s="70">
        <f>SUM(F33:F34)</f>
        <v>0</v>
      </c>
      <c r="G35" s="70">
        <f>SUM(G33:G34)</f>
        <v>0</v>
      </c>
      <c r="H35" s="77"/>
    </row>
    <row r="36" spans="1:10" ht="30" x14ac:dyDescent="0.25">
      <c r="A36" s="90" t="s">
        <v>1</v>
      </c>
      <c r="B36" s="91"/>
      <c r="C36" s="34" t="s">
        <v>13</v>
      </c>
      <c r="D36" s="34" t="s">
        <v>6</v>
      </c>
      <c r="E36" s="34" t="s">
        <v>24</v>
      </c>
      <c r="F36" s="34" t="s">
        <v>26</v>
      </c>
      <c r="G36" s="34" t="s">
        <v>46</v>
      </c>
    </row>
    <row r="37" spans="1:10" x14ac:dyDescent="0.25">
      <c r="A37" s="95" t="s">
        <v>15</v>
      </c>
      <c r="B37" s="96"/>
      <c r="C37" s="21" t="s">
        <v>16</v>
      </c>
      <c r="D37" s="64">
        <v>1</v>
      </c>
      <c r="E37" s="61">
        <v>200000</v>
      </c>
      <c r="F37" s="33">
        <f>(D37*E37)/2</f>
        <v>100000</v>
      </c>
      <c r="G37" s="33">
        <f>(D37*E37)/2</f>
        <v>100000</v>
      </c>
      <c r="H37" s="59"/>
      <c r="I37" s="59"/>
      <c r="J37" s="59"/>
    </row>
    <row r="38" spans="1:10" x14ac:dyDescent="0.25">
      <c r="A38" s="113" t="s">
        <v>30</v>
      </c>
      <c r="B38" s="122"/>
      <c r="C38" s="122"/>
      <c r="D38" s="122"/>
      <c r="E38" s="114"/>
      <c r="F38" s="69">
        <f>SUM(F37:F37)</f>
        <v>100000</v>
      </c>
      <c r="G38" s="69">
        <f>SUM(G37:G37)</f>
        <v>100000</v>
      </c>
      <c r="H38" s="43"/>
      <c r="I38" s="43"/>
      <c r="J38" s="43"/>
    </row>
    <row r="39" spans="1:10" ht="24" customHeight="1" x14ac:dyDescent="0.25">
      <c r="A39" s="22"/>
      <c r="B39" s="17"/>
      <c r="C39" s="18"/>
      <c r="D39" s="16"/>
      <c r="E39" s="17"/>
      <c r="F39" s="31"/>
      <c r="G39" s="32"/>
      <c r="H39" s="43"/>
      <c r="I39" s="43"/>
      <c r="J39" s="43"/>
    </row>
    <row r="40" spans="1:10" ht="30" x14ac:dyDescent="0.25">
      <c r="A40" s="90" t="s">
        <v>10</v>
      </c>
      <c r="B40" s="91"/>
      <c r="C40" s="34" t="s">
        <v>13</v>
      </c>
      <c r="D40" s="34" t="s">
        <v>6</v>
      </c>
      <c r="E40" s="34" t="s">
        <v>24</v>
      </c>
      <c r="F40" s="34" t="s">
        <v>26</v>
      </c>
      <c r="G40" s="34" t="s">
        <v>46</v>
      </c>
      <c r="H40" s="43"/>
      <c r="I40" s="43"/>
      <c r="J40" s="43"/>
    </row>
    <row r="41" spans="1:10" ht="21" customHeight="1" x14ac:dyDescent="0.25">
      <c r="A41" s="111" t="s">
        <v>63</v>
      </c>
      <c r="B41" s="112"/>
      <c r="C41" s="71" t="s">
        <v>55</v>
      </c>
      <c r="D41" s="80">
        <v>2</v>
      </c>
      <c r="E41" s="123">
        <f t="shared" ref="E41" si="1">38000/8</f>
        <v>4750</v>
      </c>
      <c r="F41" s="81">
        <f>(D41*E41)/2</f>
        <v>4750</v>
      </c>
      <c r="G41" s="81">
        <f>(D41*E41)/2</f>
        <v>4750</v>
      </c>
      <c r="H41"/>
      <c r="I41" s="124"/>
    </row>
    <row r="42" spans="1:10" ht="24.75" customHeight="1" x14ac:dyDescent="0.25">
      <c r="A42" s="113" t="s">
        <v>11</v>
      </c>
      <c r="B42" s="122"/>
      <c r="C42" s="122"/>
      <c r="D42" s="122"/>
      <c r="E42" s="114"/>
      <c r="F42" s="66">
        <f>SUM(F41:F41)</f>
        <v>4750</v>
      </c>
      <c r="G42" s="66">
        <f>SUM(G41:G41)</f>
        <v>4750</v>
      </c>
      <c r="I42"/>
    </row>
    <row r="43" spans="1:10" x14ac:dyDescent="0.25">
      <c r="A43" s="86"/>
      <c r="B43" s="87"/>
      <c r="C43" s="87"/>
      <c r="D43" s="87"/>
      <c r="E43" s="87"/>
      <c r="F43" s="87"/>
      <c r="G43" s="88"/>
    </row>
    <row r="44" spans="1:10" ht="15.75" x14ac:dyDescent="0.25">
      <c r="A44" s="125" t="s">
        <v>31</v>
      </c>
      <c r="B44" s="126"/>
      <c r="C44" s="126"/>
      <c r="D44" s="126"/>
      <c r="E44" s="127"/>
      <c r="F44" s="49">
        <f>F35+F38+F42</f>
        <v>104750</v>
      </c>
      <c r="G44" s="49">
        <f>G35+G38+G42</f>
        <v>104750</v>
      </c>
      <c r="H44"/>
    </row>
    <row r="45" spans="1:10" ht="12" customHeight="1" x14ac:dyDescent="0.25">
      <c r="A45" s="92"/>
      <c r="B45" s="93"/>
      <c r="C45" s="93"/>
      <c r="D45" s="93"/>
      <c r="E45" s="93"/>
      <c r="F45" s="93"/>
      <c r="G45" s="94"/>
      <c r="H45" s="78"/>
      <c r="I45"/>
    </row>
    <row r="46" spans="1:10" ht="15" customHeight="1" x14ac:dyDescent="0.25">
      <c r="A46" s="125" t="s">
        <v>12</v>
      </c>
      <c r="B46" s="126"/>
      <c r="C46" s="126"/>
      <c r="D46" s="126"/>
      <c r="E46" s="127"/>
      <c r="F46" s="49">
        <f>F30+F44</f>
        <v>213250</v>
      </c>
      <c r="G46" s="49">
        <f>G30+G44</f>
        <v>397750</v>
      </c>
    </row>
    <row r="47" spans="1:10" x14ac:dyDescent="0.25">
      <c r="B47" s="24"/>
      <c r="C47" s="25"/>
      <c r="D47" s="25"/>
      <c r="E47" s="26"/>
    </row>
    <row r="48" spans="1:10" ht="15.75" x14ac:dyDescent="0.25">
      <c r="A48" s="128" t="s">
        <v>33</v>
      </c>
      <c r="B48" s="129"/>
      <c r="C48" s="129"/>
      <c r="D48" s="129"/>
      <c r="E48" s="130"/>
      <c r="F48" s="53">
        <v>0</v>
      </c>
      <c r="G48" s="53">
        <v>111.9</v>
      </c>
      <c r="H48"/>
    </row>
    <row r="49" spans="1:7" ht="15.75" x14ac:dyDescent="0.25">
      <c r="A49" s="128" t="s">
        <v>67</v>
      </c>
      <c r="B49" s="129"/>
      <c r="C49" s="129"/>
      <c r="D49" s="129"/>
      <c r="E49" s="130"/>
      <c r="F49" s="83" t="str">
        <f>IF(F48=0,"--",F46/F48)</f>
        <v>--</v>
      </c>
      <c r="G49" s="131">
        <f>IF(G48=0,"--",G46/G48)</f>
        <v>3554.5129579982126</v>
      </c>
    </row>
    <row r="50" spans="1:7" x14ac:dyDescent="0.25">
      <c r="A50" s="43"/>
      <c r="B50" s="43"/>
      <c r="C50" s="47"/>
      <c r="E50" s="27"/>
    </row>
    <row r="51" spans="1:7" x14ac:dyDescent="0.25">
      <c r="A51" s="45" t="s">
        <v>54</v>
      </c>
      <c r="B51" s="46"/>
      <c r="C51" s="28"/>
      <c r="D51" s="29"/>
      <c r="E51" s="29"/>
      <c r="F51" s="79"/>
    </row>
    <row r="52" spans="1:7" x14ac:dyDescent="0.25">
      <c r="A52" s="45"/>
      <c r="B52" s="46"/>
      <c r="C52" s="28"/>
      <c r="D52" s="29"/>
      <c r="E52" s="29"/>
      <c r="F52" s="43"/>
    </row>
    <row r="53" spans="1:7" ht="15.75" x14ac:dyDescent="0.25">
      <c r="A53" s="50" t="s">
        <v>37</v>
      </c>
      <c r="B53" s="103" t="s">
        <v>68</v>
      </c>
      <c r="C53" s="104"/>
      <c r="D53" s="105"/>
      <c r="E53" s="51"/>
      <c r="F53" s="51"/>
      <c r="G53"/>
    </row>
    <row r="54" spans="1:7" ht="15.75" x14ac:dyDescent="0.25">
      <c r="A54" s="53" t="s">
        <v>34</v>
      </c>
      <c r="B54" s="106">
        <v>43703</v>
      </c>
      <c r="C54" s="107"/>
      <c r="D54" s="108"/>
      <c r="E54" s="52"/>
      <c r="F54" s="52"/>
      <c r="G54" s="52"/>
    </row>
    <row r="55" spans="1:7" ht="15.75" x14ac:dyDescent="0.25">
      <c r="A55" s="54"/>
      <c r="B55" s="55"/>
      <c r="C55" s="55"/>
      <c r="D55" s="55"/>
      <c r="E55" s="52"/>
      <c r="F55" s="52"/>
      <c r="G55" s="52"/>
    </row>
    <row r="56" spans="1:7" ht="15.75" x14ac:dyDescent="0.25">
      <c r="A56" s="89" t="s">
        <v>44</v>
      </c>
      <c r="B56" s="89"/>
      <c r="C56" s="89"/>
      <c r="D56" s="89"/>
      <c r="E56" s="89"/>
      <c r="F56" s="89"/>
      <c r="G56" s="89"/>
    </row>
    <row r="57" spans="1:7" ht="47.25" x14ac:dyDescent="0.25">
      <c r="A57" s="58" t="s">
        <v>48</v>
      </c>
      <c r="B57" s="56" t="s">
        <v>35</v>
      </c>
      <c r="C57" s="99"/>
      <c r="D57" s="100"/>
      <c r="E57" s="50" t="s">
        <v>36</v>
      </c>
      <c r="F57" s="99"/>
      <c r="G57" s="100"/>
    </row>
    <row r="58" spans="1:7" ht="15.75" x14ac:dyDescent="0.25">
      <c r="A58" s="53" t="s">
        <v>45</v>
      </c>
      <c r="B58" s="57" t="s">
        <v>34</v>
      </c>
      <c r="C58" s="101"/>
      <c r="D58" s="102"/>
      <c r="E58" s="53" t="s">
        <v>34</v>
      </c>
      <c r="F58" s="101"/>
      <c r="G58" s="102"/>
    </row>
  </sheetData>
  <mergeCells count="26">
    <mergeCell ref="A17:E17"/>
    <mergeCell ref="A35:E35"/>
    <mergeCell ref="A38:E38"/>
    <mergeCell ref="A42:E42"/>
    <mergeCell ref="A44:E44"/>
    <mergeCell ref="A28:E28"/>
    <mergeCell ref="A30:E30"/>
    <mergeCell ref="A26:B26"/>
    <mergeCell ref="A41:B41"/>
    <mergeCell ref="A25:B25"/>
    <mergeCell ref="A19:B19"/>
    <mergeCell ref="C58:D58"/>
    <mergeCell ref="A21:B21"/>
    <mergeCell ref="A20:B20"/>
    <mergeCell ref="A23:B23"/>
    <mergeCell ref="A22:B22"/>
    <mergeCell ref="A24:B24"/>
    <mergeCell ref="A27:B27"/>
    <mergeCell ref="A46:E46"/>
    <mergeCell ref="A48:E48"/>
    <mergeCell ref="A49:E49"/>
    <mergeCell ref="F57:G57"/>
    <mergeCell ref="F58:G58"/>
    <mergeCell ref="B53:D53"/>
    <mergeCell ref="B54:D54"/>
    <mergeCell ref="C57:D57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1" zoomScaleNormal="100" workbookViewId="0">
      <selection activeCell="H5" sqref="H5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18" t="s">
        <v>65</v>
      </c>
      <c r="C1" s="118"/>
      <c r="D1" s="118"/>
      <c r="E1" s="118"/>
      <c r="F1" s="118"/>
      <c r="G1" s="118"/>
      <c r="H1" s="118"/>
    </row>
    <row r="2" spans="2:12" x14ac:dyDescent="0.2">
      <c r="B2" s="118"/>
      <c r="C2" s="118"/>
      <c r="D2" s="118"/>
      <c r="E2" s="118"/>
      <c r="F2" s="118"/>
      <c r="G2" s="118"/>
      <c r="H2" s="118"/>
    </row>
    <row r="3" spans="2:12" x14ac:dyDescent="0.2">
      <c r="B3" s="118"/>
      <c r="C3" s="118"/>
      <c r="D3" s="118"/>
      <c r="E3" s="118"/>
      <c r="F3" s="118"/>
      <c r="G3" s="118"/>
      <c r="H3" s="118"/>
    </row>
    <row r="4" spans="2:12" ht="51" x14ac:dyDescent="0.2">
      <c r="B4" s="10" t="s">
        <v>18</v>
      </c>
      <c r="C4" s="11" t="s">
        <v>49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LIMAS ACIDAS Y CITRICOS'!F17</f>
        <v>0</v>
      </c>
      <c r="D5" s="3">
        <f>'COSTOS LIMAS ACIDAS Y CITRICOS'!F28</f>
        <v>108500</v>
      </c>
      <c r="E5" s="3">
        <f>'COSTOS LIMAS ACIDAS Y CITRICOS'!F35</f>
        <v>0</v>
      </c>
      <c r="F5" s="3">
        <f>'COSTOS LIMAS ACIDAS Y CITRICOS'!F38</f>
        <v>100000</v>
      </c>
      <c r="G5" s="3">
        <f>'COSTOS LIMAS ACIDAS Y CITRICOS'!F42</f>
        <v>4750</v>
      </c>
      <c r="H5" s="3">
        <f>SUM(C5:G5)</f>
        <v>213250</v>
      </c>
    </row>
    <row r="6" spans="2:12" x14ac:dyDescent="0.2">
      <c r="B6" s="2" t="s">
        <v>14</v>
      </c>
      <c r="C6" s="4">
        <f>C5/H5</f>
        <v>0</v>
      </c>
      <c r="D6" s="4">
        <f>D5/H5</f>
        <v>0.50879249706916763</v>
      </c>
      <c r="E6" s="4">
        <f>E5/H5</f>
        <v>0</v>
      </c>
      <c r="F6" s="4">
        <f>F5/H5</f>
        <v>0.46893317702227433</v>
      </c>
      <c r="G6" s="4">
        <f>G5/H5</f>
        <v>2.2274325908558032E-2</v>
      </c>
      <c r="H6" s="5">
        <f>SUM(C6:G6)</f>
        <v>1</v>
      </c>
      <c r="I6" s="6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1" zoomScaleNormal="100" workbookViewId="0">
      <selection activeCell="I6" sqref="I6"/>
    </sheetView>
  </sheetViews>
  <sheetFormatPr baseColWidth="10" defaultColWidth="11.42578125" defaultRowHeight="12.75" x14ac:dyDescent="0.2"/>
  <cols>
    <col min="1" max="1" width="8.4257812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18" t="s">
        <v>64</v>
      </c>
      <c r="C1" s="118"/>
      <c r="D1" s="118"/>
      <c r="E1" s="118"/>
      <c r="F1" s="118"/>
      <c r="G1" s="118"/>
      <c r="H1" s="118"/>
    </row>
    <row r="2" spans="2:12" x14ac:dyDescent="0.2">
      <c r="B2" s="118"/>
      <c r="C2" s="118"/>
      <c r="D2" s="118"/>
      <c r="E2" s="118"/>
      <c r="F2" s="118"/>
      <c r="G2" s="118"/>
      <c r="H2" s="118"/>
    </row>
    <row r="3" spans="2:12" x14ac:dyDescent="0.2">
      <c r="B3" s="118"/>
      <c r="C3" s="118"/>
      <c r="D3" s="118"/>
      <c r="E3" s="118"/>
      <c r="F3" s="118"/>
      <c r="G3" s="118"/>
      <c r="H3" s="118"/>
    </row>
    <row r="4" spans="2:12" ht="51" x14ac:dyDescent="0.2">
      <c r="B4" s="10" t="s">
        <v>18</v>
      </c>
      <c r="C4" s="11" t="s">
        <v>49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LIMAS ACIDAS Y CITRICOS'!G17</f>
        <v>0</v>
      </c>
      <c r="D5" s="3">
        <f>'COSTOS LIMAS ACIDAS Y CITRICOS'!G28</f>
        <v>293000</v>
      </c>
      <c r="E5" s="3">
        <f>'COSTOS LIMAS ACIDAS Y CITRICOS'!G35+'COSTOS LIMAS ACIDAS Y CITRICOS'!G35</f>
        <v>0</v>
      </c>
      <c r="F5" s="3">
        <f>'COSTOS LIMAS ACIDAS Y CITRICOS'!G38</f>
        <v>100000</v>
      </c>
      <c r="G5" s="3">
        <f>'COSTOS LIMAS ACIDAS Y CITRICOS'!G42</f>
        <v>4750</v>
      </c>
      <c r="H5" s="3">
        <f>SUM(C5:G5)</f>
        <v>397750</v>
      </c>
    </row>
    <row r="6" spans="2:12" x14ac:dyDescent="0.2">
      <c r="B6" s="2" t="s">
        <v>14</v>
      </c>
      <c r="C6" s="4">
        <f>C5/H5</f>
        <v>0</v>
      </c>
      <c r="D6" s="4">
        <f>D5/H5</f>
        <v>0.73664362036455056</v>
      </c>
      <c r="E6" s="4">
        <f>E5/H5</f>
        <v>0</v>
      </c>
      <c r="F6" s="4">
        <f>F5/H5</f>
        <v>0.25141420490257699</v>
      </c>
      <c r="G6" s="4">
        <f>G5/H5</f>
        <v>1.1942174732872407E-2</v>
      </c>
      <c r="H6" s="5">
        <f>SUM(C6:G6)</f>
        <v>0.99999999999999989</v>
      </c>
      <c r="I6" s="6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LIMAS ACIDAS Y CITRICOS</vt:lpstr>
      <vt:lpstr>GRAFICA LIMAS ACIDAS</vt:lpstr>
      <vt:lpstr>GRAFICA CITRICOS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2019-08-26T16:43:46Z</cp:lastPrinted>
  <dcterms:created xsi:type="dcterms:W3CDTF">2014-09-10T02:29:02Z</dcterms:created>
  <dcterms:modified xsi:type="dcterms:W3CDTF">2019-08-26T16:43:55Z</dcterms:modified>
</cp:coreProperties>
</file>