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15600" windowHeight="7545"/>
  </bookViews>
  <sheets>
    <sheet name="COSTOS CACAO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 l="1"/>
  <c r="G44" i="1"/>
  <c r="G42" i="1"/>
  <c r="G36" i="1"/>
  <c r="G35" i="1"/>
  <c r="G33" i="1"/>
  <c r="G32" i="1"/>
  <c r="G28" i="1"/>
  <c r="G26" i="1"/>
  <c r="G20" i="1"/>
  <c r="G16" i="1"/>
  <c r="G17" i="1" s="1"/>
  <c r="G15" i="1"/>
  <c r="G39" i="1" l="1"/>
  <c r="E25" i="1"/>
  <c r="F25" i="1" s="1"/>
  <c r="E32" i="1" l="1"/>
  <c r="G25" i="1" l="1"/>
  <c r="E20" i="1"/>
  <c r="E24" i="1"/>
  <c r="F24" i="1" s="1"/>
  <c r="G40" i="1" l="1"/>
  <c r="G6" i="6" s="1"/>
  <c r="F6" i="6"/>
  <c r="E23" i="1"/>
  <c r="G23" i="1" s="1"/>
  <c r="E22" i="1"/>
  <c r="G22" i="1" s="1"/>
  <c r="E21" i="1"/>
  <c r="G21" i="1" s="1"/>
  <c r="E6" i="6" l="1"/>
  <c r="G24" i="1" l="1"/>
  <c r="D6" i="6" l="1"/>
  <c r="F42" i="1" l="1"/>
  <c r="F35" i="1"/>
  <c r="F36" i="1" s="1"/>
  <c r="F39" i="1" l="1"/>
  <c r="F40" i="1" s="1"/>
  <c r="F20" i="1"/>
  <c r="F13" i="1"/>
  <c r="C6" i="6" l="1"/>
  <c r="H6" i="6" s="1"/>
  <c r="F15" i="1"/>
  <c r="C7" i="6" l="1"/>
  <c r="F21" i="1"/>
  <c r="F7" i="6" l="1"/>
  <c r="G7" i="6"/>
  <c r="E7" i="6"/>
  <c r="D7" i="6"/>
  <c r="F22" i="1"/>
  <c r="H7" i="6" l="1"/>
  <c r="F23" i="1"/>
  <c r="F26" i="1" s="1"/>
  <c r="F28" i="1" l="1"/>
</calcChain>
</file>

<file path=xl/comments1.xml><?xml version="1.0" encoding="utf-8"?>
<comments xmlns="http://schemas.openxmlformats.org/spreadsheetml/2006/main">
  <authors>
    <author>Asus</author>
  </authors>
  <commentList>
    <comment ref="E32" authorId="0" shapeId="0">
      <text>
        <r>
          <rPr>
            <sz val="9"/>
            <color indexed="81"/>
            <rFont val="Tahoma"/>
            <family val="2"/>
          </rPr>
          <t>1 GALON DE GASOLINA VALE $9.670 Y EQUIVALE A 3,78 LITROS</t>
        </r>
      </text>
    </comment>
  </commentList>
</comments>
</file>

<file path=xl/sharedStrings.xml><?xml version="1.0" encoding="utf-8"?>
<sst xmlns="http://schemas.openxmlformats.org/spreadsheetml/2006/main" count="102" uniqueCount="70">
  <si>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</si>
  <si>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</si>
  <si>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</si>
  <si>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</si>
  <si>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</si>
  <si>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</si>
  <si>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</si>
  <si>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</si>
  <si>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</si>
  <si>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</si>
  <si>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</si>
  <si>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</si>
  <si>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</si>
  <si>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</si>
  <si>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</si>
  <si>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</si>
  <si>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</si>
  <si>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</si>
  <si>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</si>
  <si>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</si>
  <si>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</si>
  <si>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</si>
  <si>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</si>
  <si>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</si>
  <si>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</si>
  <si>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</si>
  <si>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</si>
  <si>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</si>
  <si>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</si>
  <si>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</si>
  <si>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</si>
  <si>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</si>
  <si>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</si>
  <si>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</si>
  <si>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</si>
  <si>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</si>
  <si>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</si>
  <si>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</si>
  <si>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</si>
  <si>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</si>
  <si>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</si>
  <si>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</si>
  <si>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 xml:space="preserve">MATERIA PRIMA </t>
  </si>
  <si>
    <t>MATERIA PRIMA E INSUMOS  DIRECTOS</t>
  </si>
  <si>
    <t>SUBTOTAL  MATERIA PRIMA E INSUMOS   DIRECTOS:</t>
  </si>
  <si>
    <t>10000m2</t>
  </si>
  <si>
    <t>Agricola</t>
  </si>
  <si>
    <t>Lote 1</t>
  </si>
  <si>
    <t>Cacao</t>
  </si>
  <si>
    <t>COSTO TOTAL CACAO</t>
  </si>
  <si>
    <t>Fertilizacion</t>
  </si>
  <si>
    <t>Hora</t>
  </si>
  <si>
    <t>Manejo de arvenses</t>
  </si>
  <si>
    <t>Podas</t>
  </si>
  <si>
    <t>ASISTENCIA TECNICA</t>
  </si>
  <si>
    <t>COMBUSTIBLE</t>
  </si>
  <si>
    <t>GASOLINA</t>
  </si>
  <si>
    <t>lt</t>
  </si>
  <si>
    <t>MES</t>
  </si>
  <si>
    <t>kg</t>
  </si>
  <si>
    <t>Plateo</t>
  </si>
  <si>
    <t>Bocachi</t>
  </si>
  <si>
    <t>Micorrizas</t>
  </si>
  <si>
    <t>Mantenimiento a la canal</t>
  </si>
  <si>
    <t>Manejo de arvenses (mecanico)</t>
  </si>
  <si>
    <t>Junio</t>
  </si>
  <si>
    <t>COSTOS DE PRODUCCIÓN CULTIVO DE CACAO MES DE JUNIO 2019</t>
  </si>
  <si>
    <t xml:space="preserve">DANIELA ORTIZ </t>
  </si>
  <si>
    <t>Fertilzante</t>
  </si>
  <si>
    <t>PRODUCCION EN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</si>
</sst>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2D69B"/>
        <bgColor rgb="FFC2D69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7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165" fontId="8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4" fontId="6" fillId="4" borderId="1" xfId="0" applyNumberFormat="1" applyFont="1" applyFill="1" applyBorder="1"/>
    <xf numFmtId="164" fontId="6" fillId="4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6" fontId="6" fillId="4" borderId="1" xfId="0" applyNumberFormat="1" applyFont="1" applyFill="1" applyBorder="1" applyAlignment="1">
      <alignment vertical="center"/>
    </xf>
    <xf numFmtId="164" fontId="6" fillId="5" borderId="1" xfId="0" applyNumberFormat="1" applyFont="1" applyFill="1" applyBorder="1"/>
    <xf numFmtId="0" fontId="0" fillId="0" borderId="8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168" fontId="0" fillId="0" borderId="0" xfId="0" applyNumberFormat="1" applyFont="1"/>
    <xf numFmtId="0" fontId="0" fillId="0" borderId="0" xfId="0" applyFill="1" applyBorder="1"/>
    <xf numFmtId="164" fontId="6" fillId="5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3" xfId="0" applyFill="1" applyBorder="1" applyAlignment="1">
      <alignment horizontal="center"/>
    </xf>
    <xf numFmtId="0" fontId="6" fillId="4" borderId="1" xfId="0" applyFont="1" applyFill="1" applyBorder="1"/>
    <xf numFmtId="15" fontId="6" fillId="0" borderId="0" xfId="0" applyNumberFormat="1" applyFont="1" applyFill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64" fontId="0" fillId="4" borderId="9" xfId="1" applyNumberFormat="1" applyFont="1" applyFill="1" applyBorder="1" applyAlignment="1">
      <alignment horizontal="center" vertical="center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CACAO </a:t>
            </a:r>
          </a:p>
          <a:p>
            <a:pPr>
              <a:defRPr/>
            </a:pPr>
            <a:r>
              <a:rPr lang="en-US" b="1"/>
              <a:t>MES DE JUNIO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76920</c:v>
                </c:pt>
                <c:pt idx="1">
                  <c:v>342000</c:v>
                </c:pt>
                <c:pt idx="2">
                  <c:v>10232.804232804234</c:v>
                </c:pt>
                <c:pt idx="3">
                  <c:v>200000</c:v>
                </c:pt>
                <c:pt idx="4">
                  <c:v>0</c:v>
                </c:pt>
                <c:pt idx="5">
                  <c:v>629152.80423280422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687104"/>
        <c:axId val="60688640"/>
        <c:axId val="60190720"/>
      </c:bar3DChart>
      <c:catAx>
        <c:axId val="60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88640"/>
        <c:crosses val="autoZero"/>
        <c:auto val="1"/>
        <c:lblAlgn val="ctr"/>
        <c:lblOffset val="100"/>
        <c:noMultiLvlLbl val="0"/>
      </c:catAx>
      <c:valAx>
        <c:axId val="6068864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60687104"/>
        <c:crosses val="autoZero"/>
        <c:crossBetween val="between"/>
      </c:valAx>
      <c:serAx>
        <c:axId val="60190720"/>
        <c:scaling>
          <c:orientation val="minMax"/>
        </c:scaling>
        <c:delete val="1"/>
        <c:axPos val="b"/>
        <c:majorTickMark val="none"/>
        <c:minorTickMark val="none"/>
        <c:tickLblPos val="none"/>
        <c:crossAx val="606886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topLeftCell="A40" zoomScale="110" zoomScaleNormal="110" workbookViewId="0">
      <selection activeCell="G50" sqref="G50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30" customWidth="1"/>
    <col min="4" max="4" width="11.28515625" style="13" customWidth="1"/>
    <col min="5" max="5" width="17.5703125" style="13" customWidth="1"/>
    <col min="6" max="6" width="18.85546875" style="13" hidden="1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10" ht="34.5" customHeight="1" x14ac:dyDescent="0.25">
      <c r="A1" s="43" t="s">
        <v>23</v>
      </c>
      <c r="B1" s="44"/>
      <c r="C1" s="45"/>
      <c r="D1" s="44"/>
      <c r="E1" s="44"/>
      <c r="F1" s="46"/>
    </row>
    <row r="2" spans="1:10" ht="22.5" customHeight="1" x14ac:dyDescent="0.25">
      <c r="A2" s="43" t="s">
        <v>34</v>
      </c>
      <c r="B2" s="44" t="s">
        <v>65</v>
      </c>
      <c r="C2" s="45"/>
      <c r="D2" s="44"/>
      <c r="E2" s="44"/>
      <c r="F2" s="46"/>
    </row>
    <row r="3" spans="1:10" ht="22.5" customHeight="1" x14ac:dyDescent="0.25">
      <c r="A3" s="43" t="s">
        <v>35</v>
      </c>
      <c r="B3" s="47">
        <v>2019</v>
      </c>
      <c r="C3" s="45"/>
      <c r="D3" s="44"/>
      <c r="E3" s="44"/>
      <c r="F3" s="46"/>
    </row>
    <row r="4" spans="1:10" ht="15.75" customHeight="1" x14ac:dyDescent="0.25">
      <c r="A4" s="44" t="s">
        <v>36</v>
      </c>
      <c r="B4" s="44" t="s">
        <v>45</v>
      </c>
      <c r="C4" s="44"/>
      <c r="D4" s="44"/>
      <c r="E4" s="44"/>
      <c r="F4" s="46"/>
    </row>
    <row r="5" spans="1:10" x14ac:dyDescent="0.25">
      <c r="A5" s="44" t="s">
        <v>37</v>
      </c>
      <c r="B5" s="97">
        <v>40492</v>
      </c>
      <c r="C5" s="45"/>
      <c r="D5" s="44"/>
      <c r="E5" s="44"/>
      <c r="F5" s="46"/>
    </row>
    <row r="6" spans="1:10" ht="18" customHeight="1" x14ac:dyDescent="0.25">
      <c r="A6" s="44" t="s">
        <v>22</v>
      </c>
      <c r="B6" s="47">
        <v>328</v>
      </c>
      <c r="C6" s="44"/>
      <c r="D6" s="44"/>
      <c r="E6" s="44"/>
      <c r="F6" s="46"/>
    </row>
    <row r="7" spans="1:10" ht="18" customHeight="1" x14ac:dyDescent="0.25">
      <c r="A7" s="44" t="s">
        <v>18</v>
      </c>
      <c r="B7" s="44" t="s">
        <v>46</v>
      </c>
      <c r="C7" s="46"/>
      <c r="D7" s="46"/>
      <c r="E7" s="44"/>
      <c r="F7" s="46"/>
    </row>
    <row r="8" spans="1:10" ht="18" customHeight="1" x14ac:dyDescent="0.25">
      <c r="A8" s="44" t="s">
        <v>17</v>
      </c>
      <c r="B8" s="44" t="s">
        <v>47</v>
      </c>
      <c r="C8" s="46"/>
      <c r="D8" s="46"/>
      <c r="E8" s="44"/>
      <c r="F8" s="46"/>
    </row>
    <row r="9" spans="1:10" ht="18" customHeight="1" x14ac:dyDescent="0.25">
      <c r="A9" s="44" t="s">
        <v>19</v>
      </c>
      <c r="B9" s="44" t="s">
        <v>48</v>
      </c>
      <c r="C9" s="44"/>
      <c r="D9" s="46"/>
      <c r="E9" s="44"/>
      <c r="F9" s="46"/>
    </row>
    <row r="10" spans="1:10" ht="18" customHeight="1" x14ac:dyDescent="0.25">
      <c r="A10" s="44"/>
      <c r="B10" s="44"/>
      <c r="C10" s="44"/>
      <c r="D10" s="46"/>
      <c r="E10" s="44"/>
      <c r="F10" s="46"/>
    </row>
    <row r="11" spans="1:10" ht="42" customHeight="1" x14ac:dyDescent="0.25">
      <c r="A11" s="37" t="s">
        <v>27</v>
      </c>
      <c r="B11" s="36" t="s">
        <v>5</v>
      </c>
      <c r="C11" s="36" t="s">
        <v>13</v>
      </c>
      <c r="D11" s="36" t="s">
        <v>6</v>
      </c>
      <c r="E11" s="36" t="s">
        <v>20</v>
      </c>
      <c r="F11" s="36" t="s">
        <v>49</v>
      </c>
      <c r="G11" s="36" t="s">
        <v>49</v>
      </c>
    </row>
    <row r="12" spans="1:10" ht="26.25" customHeight="1" x14ac:dyDescent="0.25">
      <c r="A12" s="38" t="s">
        <v>42</v>
      </c>
      <c r="B12" s="71"/>
      <c r="C12" s="72"/>
      <c r="D12" s="73"/>
      <c r="E12" s="74"/>
      <c r="F12" s="75"/>
      <c r="G12" s="75"/>
    </row>
    <row r="13" spans="1:10" ht="33" customHeight="1" x14ac:dyDescent="0.25">
      <c r="A13" s="87"/>
      <c r="B13" s="15"/>
      <c r="C13" s="88"/>
      <c r="D13" s="16"/>
      <c r="E13" s="68"/>
      <c r="F13" s="66">
        <f>D13*E13</f>
        <v>0</v>
      </c>
      <c r="G13" s="66"/>
      <c r="H13"/>
      <c r="I13"/>
      <c r="J13"/>
    </row>
    <row r="14" spans="1:10" ht="27.75" customHeight="1" x14ac:dyDescent="0.25">
      <c r="A14" s="38" t="s">
        <v>28</v>
      </c>
      <c r="B14" s="33"/>
      <c r="C14" s="33"/>
      <c r="D14" s="33"/>
      <c r="E14" s="33"/>
      <c r="F14" s="33"/>
      <c r="G14" s="33"/>
      <c r="I14"/>
      <c r="J14"/>
    </row>
    <row r="15" spans="1:10" ht="28.5" customHeight="1" x14ac:dyDescent="0.25">
      <c r="A15" s="89" t="s">
        <v>68</v>
      </c>
      <c r="B15" s="78" t="s">
        <v>61</v>
      </c>
      <c r="C15" s="31" t="s">
        <v>59</v>
      </c>
      <c r="D15" s="16">
        <v>200</v>
      </c>
      <c r="E15" s="32">
        <v>200</v>
      </c>
      <c r="F15" s="66">
        <f>D15*E15</f>
        <v>40000</v>
      </c>
      <c r="G15" s="66">
        <f>D15*E15</f>
        <v>40000</v>
      </c>
      <c r="H15"/>
    </row>
    <row r="16" spans="1:10" ht="28.5" customHeight="1" x14ac:dyDescent="0.25">
      <c r="A16" s="89" t="s">
        <v>68</v>
      </c>
      <c r="B16" s="79" t="s">
        <v>62</v>
      </c>
      <c r="C16" s="31" t="s">
        <v>59</v>
      </c>
      <c r="D16" s="16">
        <v>20</v>
      </c>
      <c r="E16" s="32">
        <v>1846</v>
      </c>
      <c r="F16" s="66"/>
      <c r="G16" s="66">
        <f>D16*E16</f>
        <v>36920</v>
      </c>
      <c r="H16"/>
      <c r="J16" s="90"/>
    </row>
    <row r="17" spans="1:8" ht="28.5" customHeight="1" x14ac:dyDescent="0.25">
      <c r="A17" s="127" t="s">
        <v>44</v>
      </c>
      <c r="B17" s="128"/>
      <c r="C17" s="128"/>
      <c r="D17" s="128"/>
      <c r="E17" s="129"/>
      <c r="F17" s="77"/>
      <c r="G17" s="77">
        <f>SUM(G13:G16)</f>
        <v>76920</v>
      </c>
      <c r="H17"/>
    </row>
    <row r="18" spans="1:8" ht="28.5" customHeight="1" x14ac:dyDescent="0.25">
      <c r="A18" s="120"/>
      <c r="B18" s="121"/>
      <c r="C18" s="121"/>
      <c r="D18" s="121"/>
      <c r="E18" s="121"/>
      <c r="F18" s="122"/>
    </row>
    <row r="19" spans="1:8" ht="28.5" customHeight="1" x14ac:dyDescent="0.25">
      <c r="A19" s="127" t="s">
        <v>21</v>
      </c>
      <c r="B19" s="129"/>
      <c r="C19" s="40" t="s">
        <v>13</v>
      </c>
      <c r="D19" s="41" t="s">
        <v>6</v>
      </c>
      <c r="E19" s="42" t="s">
        <v>20</v>
      </c>
      <c r="F19" s="36" t="s">
        <v>49</v>
      </c>
      <c r="G19" s="36" t="s">
        <v>49</v>
      </c>
    </row>
    <row r="20" spans="1:8" ht="18" customHeight="1" x14ac:dyDescent="0.25">
      <c r="A20" s="125" t="s">
        <v>50</v>
      </c>
      <c r="B20" s="126"/>
      <c r="C20" s="16" t="s">
        <v>51</v>
      </c>
      <c r="D20" s="16">
        <v>4</v>
      </c>
      <c r="E20" s="23">
        <f t="shared" ref="E20:E24" si="0">38000/8</f>
        <v>4750</v>
      </c>
      <c r="F20" s="34">
        <f t="shared" ref="F20:F25" si="1">E20*D20</f>
        <v>19000</v>
      </c>
      <c r="G20" s="34">
        <f>E20*D20</f>
        <v>19000</v>
      </c>
      <c r="H20" s="91"/>
    </row>
    <row r="21" spans="1:8" ht="16.5" customHeight="1" x14ac:dyDescent="0.25">
      <c r="A21" s="130" t="s">
        <v>52</v>
      </c>
      <c r="B21" s="126"/>
      <c r="C21" s="16" t="s">
        <v>51</v>
      </c>
      <c r="D21" s="16">
        <v>30</v>
      </c>
      <c r="E21" s="23">
        <f t="shared" si="0"/>
        <v>4750</v>
      </c>
      <c r="F21" s="34">
        <f t="shared" si="1"/>
        <v>142500</v>
      </c>
      <c r="G21" s="34">
        <f t="shared" ref="G20:G25" si="2">E21*D21</f>
        <v>142500</v>
      </c>
      <c r="H21" s="91"/>
    </row>
    <row r="22" spans="1:8" x14ac:dyDescent="0.25">
      <c r="A22" s="130" t="s">
        <v>63</v>
      </c>
      <c r="B22" s="126"/>
      <c r="C22" s="16" t="s">
        <v>51</v>
      </c>
      <c r="D22" s="16">
        <v>4</v>
      </c>
      <c r="E22" s="23">
        <f t="shared" si="0"/>
        <v>4750</v>
      </c>
      <c r="F22" s="34">
        <f t="shared" si="1"/>
        <v>19000</v>
      </c>
      <c r="G22" s="34">
        <f t="shared" si="2"/>
        <v>19000</v>
      </c>
      <c r="H22" s="91"/>
    </row>
    <row r="23" spans="1:8" x14ac:dyDescent="0.25">
      <c r="A23" s="130" t="s">
        <v>60</v>
      </c>
      <c r="B23" s="126"/>
      <c r="C23" s="16" t="s">
        <v>51</v>
      </c>
      <c r="D23" s="16">
        <v>4</v>
      </c>
      <c r="E23" s="23">
        <f t="shared" si="0"/>
        <v>4750</v>
      </c>
      <c r="F23" s="34">
        <f t="shared" si="1"/>
        <v>19000</v>
      </c>
      <c r="G23" s="34">
        <f t="shared" si="2"/>
        <v>19000</v>
      </c>
      <c r="H23" s="91"/>
    </row>
    <row r="24" spans="1:8" x14ac:dyDescent="0.25">
      <c r="A24" s="125" t="s">
        <v>53</v>
      </c>
      <c r="B24" s="126"/>
      <c r="C24" s="16" t="s">
        <v>51</v>
      </c>
      <c r="D24" s="16">
        <v>26</v>
      </c>
      <c r="E24" s="23">
        <f t="shared" si="0"/>
        <v>4750</v>
      </c>
      <c r="F24" s="34">
        <f t="shared" si="1"/>
        <v>123500</v>
      </c>
      <c r="G24" s="34">
        <f t="shared" si="2"/>
        <v>123500</v>
      </c>
      <c r="H24" s="91"/>
    </row>
    <row r="25" spans="1:8" x14ac:dyDescent="0.25">
      <c r="A25" s="125" t="s">
        <v>64</v>
      </c>
      <c r="B25" s="131"/>
      <c r="C25" s="16" t="s">
        <v>51</v>
      </c>
      <c r="D25" s="16">
        <v>4</v>
      </c>
      <c r="E25" s="23">
        <f>38000/8</f>
        <v>4750</v>
      </c>
      <c r="F25" s="34">
        <f t="shared" si="1"/>
        <v>19000</v>
      </c>
      <c r="G25" s="34">
        <f t="shared" si="2"/>
        <v>19000</v>
      </c>
      <c r="H25" s="91"/>
    </row>
    <row r="26" spans="1:8" x14ac:dyDescent="0.25">
      <c r="A26" s="127" t="s">
        <v>7</v>
      </c>
      <c r="B26" s="128"/>
      <c r="C26" s="128"/>
      <c r="D26" s="128"/>
      <c r="E26" s="129"/>
      <c r="F26" s="76">
        <f>SUM(F20:F25)</f>
        <v>342000</v>
      </c>
      <c r="G26" s="76">
        <f>SUM(G20:G25)</f>
        <v>342000</v>
      </c>
      <c r="H26" s="91"/>
    </row>
    <row r="27" spans="1:8" x14ac:dyDescent="0.25">
      <c r="A27" s="120"/>
      <c r="B27" s="121"/>
      <c r="C27" s="121"/>
      <c r="D27" s="121"/>
      <c r="E27" s="121"/>
      <c r="F27" s="122"/>
    </row>
    <row r="28" spans="1:8" ht="30" customHeight="1" x14ac:dyDescent="0.25">
      <c r="A28" s="114" t="s">
        <v>8</v>
      </c>
      <c r="B28" s="115"/>
      <c r="C28" s="115"/>
      <c r="D28" s="115"/>
      <c r="E28" s="116"/>
      <c r="F28" s="53">
        <f>F26</f>
        <v>342000</v>
      </c>
      <c r="G28" s="92">
        <f>SUM(G17+G26)</f>
        <v>418920</v>
      </c>
      <c r="H28" s="24"/>
    </row>
    <row r="29" spans="1:8" x14ac:dyDescent="0.25">
      <c r="A29" s="120"/>
      <c r="B29" s="121"/>
      <c r="C29" s="121"/>
      <c r="D29" s="121"/>
      <c r="E29" s="121"/>
      <c r="F29" s="122"/>
    </row>
    <row r="30" spans="1:8" ht="38.25" customHeight="1" x14ac:dyDescent="0.25">
      <c r="A30" s="80" t="s">
        <v>24</v>
      </c>
      <c r="B30" s="36" t="s">
        <v>5</v>
      </c>
      <c r="C30" s="36" t="s">
        <v>13</v>
      </c>
      <c r="D30" s="36" t="s">
        <v>6</v>
      </c>
      <c r="E30" s="36" t="s">
        <v>20</v>
      </c>
      <c r="F30" s="36" t="s">
        <v>49</v>
      </c>
      <c r="G30" s="36" t="s">
        <v>49</v>
      </c>
    </row>
    <row r="31" spans="1:8" x14ac:dyDescent="0.25">
      <c r="A31" s="39" t="s">
        <v>9</v>
      </c>
      <c r="B31" s="14"/>
      <c r="C31" s="20"/>
      <c r="D31" s="21"/>
      <c r="E31" s="14"/>
      <c r="F31" s="33"/>
      <c r="G31" s="33"/>
    </row>
    <row r="32" spans="1:8" x14ac:dyDescent="0.25">
      <c r="A32" s="93" t="s">
        <v>55</v>
      </c>
      <c r="B32" s="94" t="s">
        <v>56</v>
      </c>
      <c r="C32" s="88" t="s">
        <v>57</v>
      </c>
      <c r="D32" s="16">
        <v>4</v>
      </c>
      <c r="E32" s="23">
        <f>9670/3.78</f>
        <v>2558.2010582010585</v>
      </c>
      <c r="F32" s="34"/>
      <c r="G32" s="66">
        <f>E32*D32</f>
        <v>10232.804232804234</v>
      </c>
      <c r="H32"/>
    </row>
    <row r="33" spans="1:9" x14ac:dyDescent="0.25">
      <c r="A33" s="128" t="s">
        <v>15</v>
      </c>
      <c r="B33" s="128"/>
      <c r="C33" s="128"/>
      <c r="D33" s="128"/>
      <c r="E33" s="129"/>
      <c r="F33" s="81"/>
      <c r="G33" s="81">
        <f>SUM(G32)</f>
        <v>10232.804232804234</v>
      </c>
      <c r="H33"/>
    </row>
    <row r="34" spans="1:9" ht="30" x14ac:dyDescent="0.25">
      <c r="A34" s="112" t="s">
        <v>1</v>
      </c>
      <c r="B34" s="113"/>
      <c r="C34" s="36" t="s">
        <v>13</v>
      </c>
      <c r="D34" s="36" t="s">
        <v>6</v>
      </c>
      <c r="E34" s="36" t="s">
        <v>20</v>
      </c>
      <c r="F34" s="36" t="s">
        <v>41</v>
      </c>
      <c r="G34" s="36" t="s">
        <v>49</v>
      </c>
    </row>
    <row r="35" spans="1:9" ht="24.75" customHeight="1" x14ac:dyDescent="0.25">
      <c r="A35" s="123" t="s">
        <v>54</v>
      </c>
      <c r="B35" s="124"/>
      <c r="C35" s="95" t="s">
        <v>58</v>
      </c>
      <c r="D35" s="16">
        <v>1</v>
      </c>
      <c r="E35" s="64">
        <v>200000</v>
      </c>
      <c r="F35" s="35">
        <f>E35*D35</f>
        <v>200000</v>
      </c>
      <c r="G35" s="35">
        <f>E35*D35</f>
        <v>200000</v>
      </c>
      <c r="H35"/>
    </row>
    <row r="36" spans="1:9" ht="16.5" customHeight="1" x14ac:dyDescent="0.25">
      <c r="A36" s="127" t="s">
        <v>25</v>
      </c>
      <c r="B36" s="128"/>
      <c r="C36" s="128"/>
      <c r="D36" s="129"/>
      <c r="E36" s="85"/>
      <c r="F36" s="52">
        <f>SUM(F35:F35)</f>
        <v>200000</v>
      </c>
      <c r="G36" s="52">
        <f>SUM(G35:G35)</f>
        <v>200000</v>
      </c>
      <c r="H36"/>
      <c r="I36" s="65"/>
    </row>
    <row r="37" spans="1:9" x14ac:dyDescent="0.25">
      <c r="A37" s="22"/>
      <c r="B37" s="18"/>
      <c r="C37" s="19"/>
      <c r="D37" s="17"/>
      <c r="E37" s="18"/>
      <c r="F37" s="33"/>
      <c r="G37" s="33"/>
    </row>
    <row r="38" spans="1:9" ht="30" customHeight="1" x14ac:dyDescent="0.25">
      <c r="A38" s="112" t="s">
        <v>10</v>
      </c>
      <c r="B38" s="113"/>
      <c r="C38" s="36" t="s">
        <v>13</v>
      </c>
      <c r="D38" s="36" t="s">
        <v>6</v>
      </c>
      <c r="E38" s="36" t="s">
        <v>20</v>
      </c>
      <c r="F38" s="36" t="s">
        <v>41</v>
      </c>
      <c r="G38" s="36" t="s">
        <v>49</v>
      </c>
      <c r="H38" s="48"/>
    </row>
    <row r="39" spans="1:9" x14ac:dyDescent="0.25">
      <c r="A39" s="125"/>
      <c r="B39" s="126"/>
      <c r="C39" s="16"/>
      <c r="D39" s="16"/>
      <c r="E39" s="23"/>
      <c r="F39" s="34">
        <f>E39*D39</f>
        <v>0</v>
      </c>
      <c r="G39" s="34">
        <f>E39*D39</f>
        <v>0</v>
      </c>
    </row>
    <row r="40" spans="1:9" x14ac:dyDescent="0.25">
      <c r="A40" s="82" t="s">
        <v>11</v>
      </c>
      <c r="B40" s="83"/>
      <c r="C40" s="83"/>
      <c r="D40" s="83"/>
      <c r="E40" s="84"/>
      <c r="F40" s="76">
        <f>F39</f>
        <v>0</v>
      </c>
      <c r="G40" s="76">
        <f>G39</f>
        <v>0</v>
      </c>
    </row>
    <row r="41" spans="1:9" x14ac:dyDescent="0.25">
      <c r="A41" s="120"/>
      <c r="B41" s="121"/>
      <c r="C41" s="121"/>
      <c r="D41" s="121"/>
      <c r="E41" s="121"/>
      <c r="F41" s="122"/>
    </row>
    <row r="42" spans="1:9" ht="24" customHeight="1" x14ac:dyDescent="0.25">
      <c r="A42" s="114" t="s">
        <v>26</v>
      </c>
      <c r="B42" s="115"/>
      <c r="C42" s="115"/>
      <c r="D42" s="115"/>
      <c r="E42" s="116"/>
      <c r="F42" s="53">
        <f>H40</f>
        <v>0</v>
      </c>
      <c r="G42" s="86">
        <f>G33+G36+G40</f>
        <v>210232.80423280422</v>
      </c>
      <c r="H42"/>
    </row>
    <row r="43" spans="1:9" ht="15.75" x14ac:dyDescent="0.25">
      <c r="A43" s="117"/>
      <c r="B43" s="118"/>
      <c r="C43" s="118"/>
      <c r="D43" s="118"/>
      <c r="E43" s="118"/>
      <c r="F43" s="119"/>
    </row>
    <row r="44" spans="1:9" ht="30.75" customHeight="1" x14ac:dyDescent="0.25">
      <c r="A44" s="114" t="s">
        <v>12</v>
      </c>
      <c r="B44" s="115"/>
      <c r="C44" s="115"/>
      <c r="D44" s="115"/>
      <c r="E44" s="116"/>
      <c r="F44" s="53"/>
      <c r="G44" s="86">
        <f>G28+G42</f>
        <v>629152.80423280422</v>
      </c>
      <c r="H44" s="24"/>
    </row>
    <row r="45" spans="1:9" x14ac:dyDescent="0.25">
      <c r="B45" s="24"/>
      <c r="C45" s="25"/>
      <c r="D45" s="25"/>
      <c r="E45" s="26"/>
    </row>
    <row r="46" spans="1:9" ht="22.5" customHeight="1" x14ac:dyDescent="0.25">
      <c r="A46" s="101" t="s">
        <v>69</v>
      </c>
      <c r="B46" s="102"/>
      <c r="C46" s="102"/>
      <c r="D46" s="102"/>
      <c r="E46" s="103"/>
      <c r="F46" s="54"/>
      <c r="G46" s="96">
        <v>24.1</v>
      </c>
      <c r="H46"/>
    </row>
    <row r="47" spans="1:9" ht="15.75" x14ac:dyDescent="0.25">
      <c r="A47" s="104" t="s">
        <v>29</v>
      </c>
      <c r="B47" s="105"/>
      <c r="C47" s="105"/>
      <c r="D47" s="105"/>
      <c r="E47" s="106"/>
      <c r="F47" s="67"/>
      <c r="G47" s="133">
        <f>IF(G46=0,"--",G44/G46)</f>
        <v>26105.925486838347</v>
      </c>
    </row>
    <row r="48" spans="1:9" x14ac:dyDescent="0.25">
      <c r="A48" s="46"/>
      <c r="B48" s="46"/>
      <c r="C48" s="51"/>
      <c r="E48" s="27"/>
    </row>
    <row r="49" spans="1:7" ht="15" customHeight="1" x14ac:dyDescent="0.25">
      <c r="A49" s="49"/>
      <c r="B49" s="50"/>
      <c r="C49" s="28"/>
      <c r="D49" s="29"/>
      <c r="E49" s="29"/>
      <c r="G49" s="24"/>
    </row>
    <row r="50" spans="1:7" ht="15" customHeight="1" x14ac:dyDescent="0.25">
      <c r="A50" s="49"/>
      <c r="B50" s="50"/>
      <c r="C50" s="28"/>
      <c r="D50" s="29"/>
      <c r="E50" s="29"/>
      <c r="F50" s="46"/>
    </row>
    <row r="51" spans="1:7" ht="15.75" x14ac:dyDescent="0.25">
      <c r="A51" s="55" t="s">
        <v>33</v>
      </c>
      <c r="B51" s="107" t="s">
        <v>67</v>
      </c>
      <c r="C51" s="107"/>
      <c r="D51" s="107"/>
      <c r="E51" s="56"/>
      <c r="F51" s="56"/>
      <c r="G51" s="91"/>
    </row>
    <row r="52" spans="1:7" ht="15.75" x14ac:dyDescent="0.25">
      <c r="A52" s="58" t="s">
        <v>30</v>
      </c>
      <c r="B52" s="108">
        <v>43692</v>
      </c>
      <c r="C52" s="109"/>
      <c r="D52" s="109"/>
      <c r="E52" s="57"/>
      <c r="F52" s="57"/>
    </row>
    <row r="53" spans="1:7" ht="15.75" x14ac:dyDescent="0.25">
      <c r="A53" s="59"/>
      <c r="B53" s="60"/>
      <c r="C53" s="60"/>
      <c r="D53" s="60"/>
      <c r="E53" s="57"/>
      <c r="F53" s="57"/>
    </row>
    <row r="54" spans="1:7" ht="15.75" x14ac:dyDescent="0.25">
      <c r="A54" s="100" t="s">
        <v>38</v>
      </c>
      <c r="B54" s="100"/>
      <c r="C54" s="100"/>
      <c r="D54" s="100"/>
      <c r="E54" s="100"/>
      <c r="F54" s="100"/>
    </row>
    <row r="55" spans="1:7" ht="47.25" x14ac:dyDescent="0.25">
      <c r="A55" s="63" t="s">
        <v>39</v>
      </c>
      <c r="B55" s="61" t="s">
        <v>31</v>
      </c>
      <c r="C55" s="110"/>
      <c r="D55" s="111"/>
      <c r="E55" s="55" t="s">
        <v>32</v>
      </c>
      <c r="F55" s="70"/>
    </row>
    <row r="56" spans="1:7" ht="15.75" x14ac:dyDescent="0.25">
      <c r="A56" s="58" t="s">
        <v>40</v>
      </c>
      <c r="B56" s="62" t="s">
        <v>30</v>
      </c>
      <c r="C56" s="98"/>
      <c r="D56" s="99"/>
      <c r="E56" s="58" t="s">
        <v>30</v>
      </c>
      <c r="F56" s="69"/>
    </row>
  </sheetData>
  <mergeCells count="30">
    <mergeCell ref="A33:E33"/>
    <mergeCell ref="A20:B20"/>
    <mergeCell ref="A29:F29"/>
    <mergeCell ref="A22:B22"/>
    <mergeCell ref="A23:B23"/>
    <mergeCell ref="A18:F18"/>
    <mergeCell ref="A27:F27"/>
    <mergeCell ref="A17:E17"/>
    <mergeCell ref="A26:E26"/>
    <mergeCell ref="A28:E28"/>
    <mergeCell ref="A19:B19"/>
    <mergeCell ref="A21:B21"/>
    <mergeCell ref="A24:B24"/>
    <mergeCell ref="A25:B25"/>
    <mergeCell ref="A34:B34"/>
    <mergeCell ref="A38:B38"/>
    <mergeCell ref="A44:E44"/>
    <mergeCell ref="A43:F43"/>
    <mergeCell ref="A41:F41"/>
    <mergeCell ref="A42:E42"/>
    <mergeCell ref="A35:B35"/>
    <mergeCell ref="A39:B39"/>
    <mergeCell ref="A36:D36"/>
    <mergeCell ref="C56:D56"/>
    <mergeCell ref="A54:F54"/>
    <mergeCell ref="A46:E46"/>
    <mergeCell ref="A47:E47"/>
    <mergeCell ref="B51:D51"/>
    <mergeCell ref="B52:D52"/>
    <mergeCell ref="C55:D55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7" sqref="I7"/>
    </sheetView>
  </sheetViews>
  <sheetFormatPr baseColWidth="10" defaultColWidth="11.42578125" defaultRowHeight="12.75" x14ac:dyDescent="0.2"/>
  <cols>
    <col min="1" max="1" width="11.42578125" style="1"/>
    <col min="2" max="2" width="26.28515625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32" t="s">
        <v>66</v>
      </c>
      <c r="C2" s="132"/>
      <c r="D2" s="132"/>
      <c r="E2" s="132"/>
      <c r="F2" s="132"/>
      <c r="G2" s="132"/>
      <c r="H2" s="132"/>
    </row>
    <row r="3" spans="2:12" x14ac:dyDescent="0.2">
      <c r="B3" s="132"/>
      <c r="C3" s="132"/>
      <c r="D3" s="132"/>
      <c r="E3" s="132"/>
      <c r="F3" s="132"/>
      <c r="G3" s="132"/>
      <c r="H3" s="132"/>
    </row>
    <row r="4" spans="2:12" x14ac:dyDescent="0.2">
      <c r="B4" s="132"/>
      <c r="C4" s="132"/>
      <c r="D4" s="132"/>
      <c r="E4" s="132"/>
      <c r="F4" s="132"/>
      <c r="G4" s="132"/>
      <c r="H4" s="132"/>
    </row>
    <row r="5" spans="2:12" ht="51" x14ac:dyDescent="0.2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CACAO'!G17</f>
        <v>76920</v>
      </c>
      <c r="D6" s="3">
        <f>'COSTOS CACAO'!G26</f>
        <v>342000</v>
      </c>
      <c r="E6" s="3">
        <f>'COSTOS CACAO'!G33</f>
        <v>10232.804232804234</v>
      </c>
      <c r="F6" s="3">
        <f>'COSTOS CACAO'!G36</f>
        <v>200000</v>
      </c>
      <c r="G6" s="3">
        <f>'COSTOS CACAO'!G40</f>
        <v>0</v>
      </c>
      <c r="H6" s="3">
        <f>SUM(C6:G6)</f>
        <v>629152.80423280422</v>
      </c>
    </row>
    <row r="7" spans="2:12" x14ac:dyDescent="0.2">
      <c r="B7" s="2" t="s">
        <v>14</v>
      </c>
      <c r="C7" s="4">
        <f>C6/H6</f>
        <v>0.12225964739010754</v>
      </c>
      <c r="D7" s="4">
        <f>D6/H6</f>
        <v>0.54358813582185095</v>
      </c>
      <c r="E7" s="4">
        <f>E6/H6</f>
        <v>1.6264418061812863E-2</v>
      </c>
      <c r="F7" s="4">
        <f>F6/H6</f>
        <v>0.31788779872622863</v>
      </c>
      <c r="G7" s="4">
        <f>G6/H6</f>
        <v>0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CACAO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2019-08-26T16:48:43Z</cp:lastPrinted>
  <dcterms:created xsi:type="dcterms:W3CDTF">2014-09-10T02:29:02Z</dcterms:created>
  <dcterms:modified xsi:type="dcterms:W3CDTF">2019-08-26T16:48:50Z</dcterms:modified>
</cp:coreProperties>
</file>