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20490" windowHeight="7620"/>
  </bookViews>
  <sheets>
    <sheet name="COSTOS GUANABANA" sheetId="1" r:id="rId1"/>
    <sheet name="GRAFICA" sheetId="6" r:id="rId2"/>
  </sheets>
  <calcPr calcId="162913"/>
</workbook>
</file>

<file path=xl/calcChain.xml><?xml version="1.0" encoding="utf-8"?>
<calcChain xmlns="http://schemas.openxmlformats.org/spreadsheetml/2006/main">
  <c r="H7" i="6" l="1"/>
  <c r="G7" i="6"/>
  <c r="F7" i="6"/>
  <c r="E7" i="6"/>
  <c r="D7" i="6"/>
  <c r="C7" i="6"/>
  <c r="H6" i="6"/>
  <c r="F50" i="1"/>
  <c r="F47" i="1" l="1"/>
  <c r="F45" i="1"/>
  <c r="F43" i="1"/>
  <c r="F42" i="1"/>
  <c r="F38" i="1"/>
  <c r="F39" i="1"/>
  <c r="F36" i="1"/>
  <c r="F31" i="1"/>
  <c r="F29" i="1"/>
  <c r="F19" i="1"/>
  <c r="F22" i="1"/>
  <c r="F21" i="1"/>
  <c r="E21" i="1"/>
  <c r="F18" i="1"/>
  <c r="F17" i="1"/>
  <c r="F16" i="1"/>
  <c r="F15" i="1"/>
  <c r="E28" i="1" l="1"/>
  <c r="F28" i="1" s="1"/>
  <c r="E26" i="1" l="1"/>
  <c r="F26" i="1" s="1"/>
  <c r="E25" i="1"/>
  <c r="F25" i="1" s="1"/>
  <c r="E24" i="1"/>
  <c r="F24" i="1" s="1"/>
  <c r="E23" i="1"/>
  <c r="F23" i="1" s="1"/>
  <c r="E22" i="1"/>
  <c r="E27" i="1"/>
  <c r="F27" i="1" s="1"/>
  <c r="E42" i="1" l="1"/>
  <c r="C6" i="6" l="1"/>
  <c r="G6" i="6" l="1"/>
  <c r="E6" i="6" l="1"/>
  <c r="F6" i="6"/>
  <c r="D6" i="6" l="1"/>
</calcChain>
</file>

<file path=xl/comments1.xml><?xml version="1.0" encoding="utf-8"?>
<comments xmlns="http://schemas.openxmlformats.org/spreadsheetml/2006/main">
  <authors>
    <author>alejandra sanchez</author>
  </authors>
  <commentList>
    <comment ref="A42" authorId="0" shapeId="0">
      <text>
        <r>
          <rPr>
            <b/>
            <sz val="9"/>
            <color indexed="81"/>
            <rFont val="Tahoma"/>
            <family val="2"/>
          </rPr>
          <t>CONTROL DE ARVENSES, LIMPIEZA DEL BARBECHO, APLICACIÓN DE CAL AL PEDILUVIO</t>
        </r>
      </text>
    </comment>
  </commentList>
</comments>
</file>

<file path=xl/sharedStrings.xml><?xml version="1.0" encoding="utf-8"?>
<sst xmlns="http://schemas.openxmlformats.org/spreadsheetml/2006/main" count="107" uniqueCount="76">
  <si>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</si>
  <si>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</si>
  <si>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</si>
  <si>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</si>
  <si>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</si>
  <si>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</si>
  <si>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</si>
  <si>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</si>
  <si>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</si>
  <si>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</si>
  <si>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</si>
  <si>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</si>
  <si>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</si>
  <si>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</si>
  <si>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</si>
  <si>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</si>
  <si>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</si>
  <si>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</si>
  <si>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</si>
  <si>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</si>
  <si>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</si>
  <si>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</si>
  <si>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</si>
  <si>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</si>
  <si>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</si>
  <si>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</si>
  <si>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</si>
  <si>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</si>
  <si>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</si>
  <si>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</si>
  <si>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</si>
  <si>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</si>
  <si>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</si>
  <si>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</si>
  <si>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</si>
  <si>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</si>
  <si>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</si>
  <si>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</si>
  <si>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</si>
  <si>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FECHA: 19-09-2018</t>
  </si>
  <si>
    <t>COSTO TOTAL GUANABANA</t>
  </si>
  <si>
    <t xml:space="preserve">MATERIA PRIMA </t>
  </si>
  <si>
    <t>MATERIA PRIMA E INSUMOS  DIRECTOS</t>
  </si>
  <si>
    <t>AGRICOLA</t>
  </si>
  <si>
    <t>6762m2 0,67ha</t>
  </si>
  <si>
    <t>LOTE 1</t>
  </si>
  <si>
    <t>GUANABANA</t>
  </si>
  <si>
    <t>hora</t>
  </si>
  <si>
    <t>mes</t>
  </si>
  <si>
    <t>Fertilizacion</t>
  </si>
  <si>
    <t>Podas de altura</t>
  </si>
  <si>
    <t>mantenimiento de la caseta BPA</t>
  </si>
  <si>
    <t>PRODUCCION EN KILOGRAMO</t>
  </si>
  <si>
    <t>Recoleccion del fruto dañado</t>
  </si>
  <si>
    <t>BOLSA PARA GUANABANA</t>
  </si>
  <si>
    <t>FUNGICIDA</t>
  </si>
  <si>
    <t>MERTECT</t>
  </si>
  <si>
    <t>m2</t>
  </si>
  <si>
    <t>cosecha</t>
  </si>
  <si>
    <t>g</t>
  </si>
  <si>
    <t>ml</t>
  </si>
  <si>
    <t>und</t>
  </si>
  <si>
    <t>OXICLORURO DE COBRE</t>
  </si>
  <si>
    <t>Embolsado del fruto</t>
  </si>
  <si>
    <t>Recoleccion de ramas</t>
  </si>
  <si>
    <t>Manejo de arvenses mecanico (rotospeed)</t>
  </si>
  <si>
    <t>SUBTOTAL MATERIA PRIMA E INSUMOS DIRECTOS</t>
  </si>
  <si>
    <t>Asistencia tecnica</t>
  </si>
  <si>
    <t>ELABORO: MARIA INES MUÑOZ, LINA VARGAS, MIGUEL A. VILLALBA</t>
  </si>
  <si>
    <t>PESTICIDA</t>
  </si>
  <si>
    <t>MANCOZEB</t>
  </si>
  <si>
    <t>recoleccion de bolsas caidas</t>
  </si>
  <si>
    <t>JUNIO</t>
  </si>
  <si>
    <t>COSTOS DE PRODUCCIÓN CULTIVO DE GUANABANA MES DE JUNIO DE 2019</t>
  </si>
  <si>
    <t>111,5</t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</si>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</sst>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&quot;$&quot;\ #,##0.0_);[Red]\(&quot;$&quot;\ 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Alignment="1"/>
    <xf numFmtId="167" fontId="6" fillId="4" borderId="1" xfId="0" applyNumberFormat="1" applyFont="1" applyFill="1" applyBorder="1"/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5" fontId="0" fillId="3" borderId="1" xfId="1" applyNumberFormat="1" applyFont="1" applyFill="1" applyBorder="1"/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5" fontId="6" fillId="4" borderId="1" xfId="0" applyNumberFormat="1" applyFont="1" applyFill="1" applyBorder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5" fontId="6" fillId="4" borderId="1" xfId="1" applyNumberFormat="1" applyFont="1" applyFill="1" applyBorder="1"/>
    <xf numFmtId="168" fontId="0" fillId="3" borderId="1" xfId="0" applyNumberFormat="1" applyFont="1" applyFill="1" applyBorder="1"/>
    <xf numFmtId="164" fontId="0" fillId="3" borderId="1" xfId="12" applyFont="1" applyFill="1" applyBorder="1"/>
    <xf numFmtId="164" fontId="0" fillId="0" borderId="1" xfId="0" applyNumberFormat="1" applyFont="1" applyBorder="1"/>
    <xf numFmtId="14" fontId="6" fillId="0" borderId="0" xfId="0" applyNumberFormat="1" applyFont="1" applyFill="1" applyAlignment="1">
      <alignment horizontal="left"/>
    </xf>
    <xf numFmtId="164" fontId="6" fillId="4" borderId="1" xfId="0" applyNumberFormat="1" applyFont="1" applyFill="1" applyBorder="1"/>
    <xf numFmtId="164" fontId="0" fillId="3" borderId="3" xfId="0" applyNumberFormat="1" applyFont="1" applyFill="1" applyBorder="1"/>
    <xf numFmtId="164" fontId="0" fillId="0" borderId="1" xfId="12" applyFont="1" applyBorder="1"/>
    <xf numFmtId="6" fontId="0" fillId="3" borderId="3" xfId="0" applyNumberFormat="1" applyFont="1" applyFill="1" applyBorder="1"/>
    <xf numFmtId="0" fontId="0" fillId="0" borderId="8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164" fontId="0" fillId="0" borderId="1" xfId="12" applyFont="1" applyBorder="1" applyAlignment="1"/>
    <xf numFmtId="0" fontId="6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1" fontId="6" fillId="3" borderId="3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vertical="center"/>
    </xf>
    <xf numFmtId="44" fontId="0" fillId="0" borderId="0" xfId="0" applyNumberFormat="1" applyFont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6" fillId="0" borderId="1" xfId="0" applyFont="1" applyBorder="1"/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14">
    <cellStyle name="Moneda" xfId="1" builtinId="4"/>
    <cellStyle name="Moneda [0]" xfId="12" builtinId="7"/>
    <cellStyle name="Moneda [0] 2" xfId="13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GUANABANA </a:t>
            </a:r>
          </a:p>
          <a:p>
            <a:pPr>
              <a:defRPr/>
            </a:pPr>
            <a:r>
              <a:rPr lang="en-US" b="1"/>
              <a:t>MES DE JUNIO DE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244400</c:v>
                </c:pt>
                <c:pt idx="1">
                  <c:v>182346</c:v>
                </c:pt>
                <c:pt idx="2">
                  <c:v>0</c:v>
                </c:pt>
                <c:pt idx="3">
                  <c:v>200000</c:v>
                </c:pt>
                <c:pt idx="4">
                  <c:v>4750</c:v>
                </c:pt>
                <c:pt idx="5">
                  <c:v>631496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811776"/>
        <c:axId val="174814720"/>
        <c:axId val="153994112"/>
      </c:bar3DChart>
      <c:catAx>
        <c:axId val="1748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814720"/>
        <c:crosses val="autoZero"/>
        <c:auto val="1"/>
        <c:lblAlgn val="ctr"/>
        <c:lblOffset val="100"/>
        <c:noMultiLvlLbl val="0"/>
      </c:catAx>
      <c:valAx>
        <c:axId val="174814720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174811776"/>
        <c:crosses val="autoZero"/>
        <c:crossBetween val="between"/>
      </c:valAx>
      <c:serAx>
        <c:axId val="153994112"/>
        <c:scaling>
          <c:orientation val="minMax"/>
        </c:scaling>
        <c:delete val="1"/>
        <c:axPos val="b"/>
        <c:majorTickMark val="none"/>
        <c:minorTickMark val="none"/>
        <c:tickLblPos val="none"/>
        <c:crossAx val="17481472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abSelected="1" topLeftCell="A38" zoomScaleNormal="100" workbookViewId="0">
      <selection activeCell="G47" sqref="G47"/>
    </sheetView>
  </sheetViews>
  <sheetFormatPr baseColWidth="10" defaultColWidth="11.42578125" defaultRowHeight="15" x14ac:dyDescent="0.25"/>
  <cols>
    <col min="1" max="1" width="31.42578125" style="13" customWidth="1"/>
    <col min="2" max="2" width="18.7109375" style="13" customWidth="1"/>
    <col min="3" max="3" width="13.28515625" style="25" customWidth="1"/>
    <col min="4" max="4" width="11.28515625" style="13" customWidth="1"/>
    <col min="5" max="5" width="17.5703125" style="13" customWidth="1"/>
    <col min="6" max="6" width="17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6" ht="34.5" customHeight="1" x14ac:dyDescent="0.25">
      <c r="A1" s="36" t="s">
        <v>23</v>
      </c>
      <c r="B1" s="37"/>
      <c r="C1" s="38"/>
      <c r="D1" s="37"/>
      <c r="E1" s="37"/>
      <c r="F1" s="39"/>
    </row>
    <row r="2" spans="1:6" ht="22.5" customHeight="1" x14ac:dyDescent="0.25">
      <c r="A2" s="36" t="s">
        <v>34</v>
      </c>
      <c r="B2" s="37" t="s">
        <v>72</v>
      </c>
      <c r="C2" s="38"/>
      <c r="D2" s="37"/>
      <c r="E2" s="37"/>
      <c r="F2" s="39"/>
    </row>
    <row r="3" spans="1:6" ht="22.5" customHeight="1" x14ac:dyDescent="0.25">
      <c r="A3" s="36" t="s">
        <v>35</v>
      </c>
      <c r="B3" s="40">
        <v>2019</v>
      </c>
      <c r="C3" s="38"/>
      <c r="D3" s="37"/>
      <c r="E3" s="37"/>
      <c r="F3" s="39"/>
    </row>
    <row r="4" spans="1:6" ht="15.75" customHeight="1" x14ac:dyDescent="0.25">
      <c r="A4" s="37" t="s">
        <v>36</v>
      </c>
      <c r="B4" s="37" t="s">
        <v>44</v>
      </c>
      <c r="C4" s="37"/>
      <c r="D4" s="37"/>
      <c r="E4" s="37"/>
      <c r="F4" s="39"/>
    </row>
    <row r="5" spans="1:6" x14ac:dyDescent="0.25">
      <c r="A5" s="37" t="s">
        <v>37</v>
      </c>
      <c r="B5" s="64">
        <v>40920</v>
      </c>
      <c r="C5" s="38"/>
      <c r="D5" s="37"/>
      <c r="E5" s="37"/>
      <c r="F5" s="39"/>
    </row>
    <row r="6" spans="1:6" ht="18" customHeight="1" x14ac:dyDescent="0.25">
      <c r="A6" s="37" t="s">
        <v>22</v>
      </c>
      <c r="B6" s="40">
        <v>134</v>
      </c>
      <c r="C6" s="37"/>
      <c r="D6" s="37"/>
      <c r="E6" s="37"/>
      <c r="F6" s="39"/>
    </row>
    <row r="7" spans="1:6" ht="18" customHeight="1" x14ac:dyDescent="0.25">
      <c r="A7" s="37" t="s">
        <v>18</v>
      </c>
      <c r="B7" s="37" t="s">
        <v>43</v>
      </c>
      <c r="C7" s="38"/>
      <c r="D7" s="39"/>
      <c r="E7" s="37"/>
      <c r="F7" s="39"/>
    </row>
    <row r="8" spans="1:6" ht="18" customHeight="1" x14ac:dyDescent="0.25">
      <c r="A8" s="37" t="s">
        <v>17</v>
      </c>
      <c r="B8" s="37" t="s">
        <v>45</v>
      </c>
      <c r="C8" s="37"/>
      <c r="D8" s="39"/>
      <c r="E8" s="37"/>
      <c r="F8" s="39"/>
    </row>
    <row r="9" spans="1:6" ht="18" customHeight="1" x14ac:dyDescent="0.25">
      <c r="A9" s="37" t="s">
        <v>19</v>
      </c>
      <c r="B9" s="37" t="s">
        <v>46</v>
      </c>
      <c r="C9" s="37"/>
      <c r="D9" s="39"/>
      <c r="E9" s="37"/>
      <c r="F9" s="39"/>
    </row>
    <row r="10" spans="1:6" ht="18" customHeight="1" x14ac:dyDescent="0.25">
      <c r="A10" s="37"/>
      <c r="B10" s="37"/>
      <c r="C10" s="37"/>
      <c r="D10" s="39"/>
      <c r="E10" s="37"/>
      <c r="F10" s="39"/>
    </row>
    <row r="11" spans="1:6" ht="42" customHeight="1" x14ac:dyDescent="0.25">
      <c r="A11" s="72" t="s">
        <v>27</v>
      </c>
      <c r="B11" s="30" t="s">
        <v>5</v>
      </c>
      <c r="C11" s="30" t="s">
        <v>13</v>
      </c>
      <c r="D11" s="30" t="s">
        <v>6</v>
      </c>
      <c r="E11" s="30" t="s">
        <v>20</v>
      </c>
      <c r="F11" s="30" t="s">
        <v>40</v>
      </c>
    </row>
    <row r="12" spans="1:6" ht="26.25" customHeight="1" x14ac:dyDescent="0.25">
      <c r="A12" s="31" t="s">
        <v>41</v>
      </c>
      <c r="B12" s="51"/>
      <c r="C12" s="52"/>
      <c r="D12" s="53"/>
      <c r="E12" s="54"/>
      <c r="F12" s="55"/>
    </row>
    <row r="13" spans="1:6" ht="33" customHeight="1" x14ac:dyDescent="0.25">
      <c r="A13" s="69"/>
      <c r="B13" s="15"/>
      <c r="C13" s="16"/>
      <c r="D13" s="16"/>
      <c r="E13" s="62"/>
      <c r="F13" s="63"/>
    </row>
    <row r="14" spans="1:6" ht="27.75" customHeight="1" x14ac:dyDescent="0.25">
      <c r="A14" s="31" t="s">
        <v>28</v>
      </c>
      <c r="B14" s="27"/>
      <c r="C14" s="27"/>
      <c r="D14" s="27"/>
      <c r="E14" s="27"/>
      <c r="F14" s="63"/>
    </row>
    <row r="15" spans="1:6" ht="28.5" customHeight="1" x14ac:dyDescent="0.25">
      <c r="A15" s="57" t="s">
        <v>55</v>
      </c>
      <c r="B15" s="58" t="s">
        <v>56</v>
      </c>
      <c r="C15" s="26" t="s">
        <v>60</v>
      </c>
      <c r="D15" s="16">
        <v>110</v>
      </c>
      <c r="E15" s="66">
        <v>20</v>
      </c>
      <c r="F15" s="63">
        <f>E15*D15</f>
        <v>2200</v>
      </c>
    </row>
    <row r="16" spans="1:6" ht="26.25" customHeight="1" x14ac:dyDescent="0.25">
      <c r="A16" s="57" t="s">
        <v>55</v>
      </c>
      <c r="B16" s="58" t="s">
        <v>62</v>
      </c>
      <c r="C16" s="26" t="s">
        <v>59</v>
      </c>
      <c r="D16" s="16">
        <v>200</v>
      </c>
      <c r="E16" s="66">
        <v>30</v>
      </c>
      <c r="F16" s="63">
        <f>E16*D16</f>
        <v>6000</v>
      </c>
    </row>
    <row r="17" spans="1:9" ht="30" x14ac:dyDescent="0.25">
      <c r="A17" s="57" t="s">
        <v>54</v>
      </c>
      <c r="B17" s="58" t="s">
        <v>54</v>
      </c>
      <c r="C17" s="26" t="s">
        <v>61</v>
      </c>
      <c r="D17" s="16">
        <v>200</v>
      </c>
      <c r="E17" s="68">
        <v>1109</v>
      </c>
      <c r="F17" s="63">
        <f>E17*D17</f>
        <v>221800</v>
      </c>
    </row>
    <row r="18" spans="1:9" ht="21" customHeight="1" x14ac:dyDescent="0.25">
      <c r="A18" s="17" t="s">
        <v>69</v>
      </c>
      <c r="B18" s="58" t="s">
        <v>70</v>
      </c>
      <c r="C18" s="16" t="s">
        <v>59</v>
      </c>
      <c r="D18" s="16">
        <v>400</v>
      </c>
      <c r="E18" s="61">
        <v>36</v>
      </c>
      <c r="F18" s="63">
        <f>E18*D18</f>
        <v>14400</v>
      </c>
    </row>
    <row r="19" spans="1:9" ht="21" customHeight="1" x14ac:dyDescent="0.25">
      <c r="A19" s="81" t="s">
        <v>66</v>
      </c>
      <c r="B19" s="82"/>
      <c r="C19" s="82"/>
      <c r="D19" s="82"/>
      <c r="E19" s="83"/>
      <c r="F19" s="65">
        <f>SUM(F13:F18)</f>
        <v>244400</v>
      </c>
    </row>
    <row r="20" spans="1:9" ht="30" x14ac:dyDescent="0.25">
      <c r="A20" s="81" t="s">
        <v>21</v>
      </c>
      <c r="B20" s="83"/>
      <c r="C20" s="33" t="s">
        <v>13</v>
      </c>
      <c r="D20" s="34" t="s">
        <v>6</v>
      </c>
      <c r="E20" s="35" t="s">
        <v>20</v>
      </c>
      <c r="F20" s="30" t="s">
        <v>40</v>
      </c>
    </row>
    <row r="21" spans="1:9" x14ac:dyDescent="0.25">
      <c r="A21" s="89" t="s">
        <v>50</v>
      </c>
      <c r="B21" s="91"/>
      <c r="C21" s="16" t="s">
        <v>47</v>
      </c>
      <c r="D21" s="16">
        <v>8</v>
      </c>
      <c r="E21" s="20">
        <f>38000/8</f>
        <v>4750</v>
      </c>
      <c r="F21" s="28">
        <f>D21*E21</f>
        <v>38000</v>
      </c>
    </row>
    <row r="22" spans="1:9" x14ac:dyDescent="0.25">
      <c r="A22" s="89" t="s">
        <v>63</v>
      </c>
      <c r="B22" s="90"/>
      <c r="C22" s="16" t="s">
        <v>47</v>
      </c>
      <c r="D22" s="16">
        <v>3</v>
      </c>
      <c r="E22" s="20">
        <f t="shared" ref="E22:E26" si="0">38000/8</f>
        <v>4750</v>
      </c>
      <c r="F22" s="28">
        <f>D22*E22</f>
        <v>14250</v>
      </c>
    </row>
    <row r="23" spans="1:9" ht="17.25" customHeight="1" x14ac:dyDescent="0.25">
      <c r="A23" s="89" t="s">
        <v>58</v>
      </c>
      <c r="B23" s="90"/>
      <c r="C23" s="16" t="s">
        <v>47</v>
      </c>
      <c r="D23" s="16">
        <v>3</v>
      </c>
      <c r="E23" s="20">
        <f t="shared" si="0"/>
        <v>4750</v>
      </c>
      <c r="F23" s="28">
        <f t="shared" ref="F21:F26" si="1">D23*E23</f>
        <v>14250</v>
      </c>
    </row>
    <row r="24" spans="1:9" x14ac:dyDescent="0.25">
      <c r="A24" s="89" t="s">
        <v>49</v>
      </c>
      <c r="B24" s="90"/>
      <c r="C24" s="16" t="s">
        <v>47</v>
      </c>
      <c r="D24" s="16">
        <v>5</v>
      </c>
      <c r="E24" s="20">
        <f t="shared" si="0"/>
        <v>4750</v>
      </c>
      <c r="F24" s="28">
        <f t="shared" si="1"/>
        <v>23750</v>
      </c>
    </row>
    <row r="25" spans="1:9" ht="16.5" customHeight="1" x14ac:dyDescent="0.25">
      <c r="A25" s="89" t="s">
        <v>64</v>
      </c>
      <c r="B25" s="90"/>
      <c r="C25" s="16" t="s">
        <v>47</v>
      </c>
      <c r="D25" s="16">
        <v>1</v>
      </c>
      <c r="E25" s="20">
        <f t="shared" si="0"/>
        <v>4750</v>
      </c>
      <c r="F25" s="28">
        <f t="shared" si="1"/>
        <v>4750</v>
      </c>
    </row>
    <row r="26" spans="1:9" x14ac:dyDescent="0.25">
      <c r="A26" s="89" t="s">
        <v>53</v>
      </c>
      <c r="B26" s="90"/>
      <c r="C26" s="16" t="s">
        <v>47</v>
      </c>
      <c r="D26" s="16">
        <v>5</v>
      </c>
      <c r="E26" s="20">
        <f t="shared" si="0"/>
        <v>4750</v>
      </c>
      <c r="F26" s="28">
        <f t="shared" si="1"/>
        <v>23750</v>
      </c>
    </row>
    <row r="27" spans="1:9" x14ac:dyDescent="0.25">
      <c r="A27" s="89" t="s">
        <v>65</v>
      </c>
      <c r="B27" s="89"/>
      <c r="C27" s="16" t="s">
        <v>57</v>
      </c>
      <c r="D27" s="16">
        <v>6762</v>
      </c>
      <c r="E27" s="20">
        <f>80000/10000</f>
        <v>8</v>
      </c>
      <c r="F27" s="28">
        <f>E27*D27</f>
        <v>54096</v>
      </c>
    </row>
    <row r="28" spans="1:9" x14ac:dyDescent="0.25">
      <c r="A28" s="93" t="s">
        <v>71</v>
      </c>
      <c r="B28" s="90"/>
      <c r="C28" s="94" t="s">
        <v>47</v>
      </c>
      <c r="D28" s="95">
        <v>2</v>
      </c>
      <c r="E28" s="96">
        <f>38000/8</f>
        <v>4750</v>
      </c>
      <c r="F28" s="71">
        <f>E28*D28</f>
        <v>9500</v>
      </c>
    </row>
    <row r="29" spans="1:9" ht="24.75" customHeight="1" x14ac:dyDescent="0.25">
      <c r="A29" s="81" t="s">
        <v>7</v>
      </c>
      <c r="B29" s="82"/>
      <c r="C29" s="82"/>
      <c r="D29" s="82"/>
      <c r="E29" s="83"/>
      <c r="F29" s="56">
        <f>SUM(F21:F28)</f>
        <v>182346</v>
      </c>
    </row>
    <row r="30" spans="1:9" x14ac:dyDescent="0.25">
      <c r="A30" s="86"/>
      <c r="B30" s="87"/>
      <c r="C30" s="87"/>
      <c r="D30" s="87"/>
      <c r="E30" s="87"/>
      <c r="F30" s="88"/>
      <c r="H30" s="41"/>
      <c r="I30" s="48"/>
    </row>
    <row r="31" spans="1:9" ht="16.5" customHeight="1" x14ac:dyDescent="0.25">
      <c r="A31" s="97" t="s">
        <v>8</v>
      </c>
      <c r="B31" s="98"/>
      <c r="C31" s="98"/>
      <c r="D31" s="98"/>
      <c r="E31" s="99"/>
      <c r="F31" s="100">
        <f>F19+F29</f>
        <v>426746</v>
      </c>
      <c r="I31" s="47"/>
    </row>
    <row r="32" spans="1:9" x14ac:dyDescent="0.25">
      <c r="A32" s="86"/>
      <c r="B32" s="87"/>
      <c r="C32" s="87"/>
      <c r="D32" s="87"/>
      <c r="E32" s="87"/>
      <c r="F32" s="88"/>
      <c r="G32" s="44"/>
    </row>
    <row r="33" spans="1:8" ht="30" customHeight="1" x14ac:dyDescent="0.25">
      <c r="A33" s="59" t="s">
        <v>24</v>
      </c>
      <c r="B33" s="30" t="s">
        <v>5</v>
      </c>
      <c r="C33" s="30" t="s">
        <v>13</v>
      </c>
      <c r="D33" s="30" t="s">
        <v>6</v>
      </c>
      <c r="E33" s="30" t="s">
        <v>20</v>
      </c>
      <c r="F33" s="30" t="s">
        <v>40</v>
      </c>
      <c r="G33" s="44"/>
      <c r="H33" s="41"/>
    </row>
    <row r="34" spans="1:8" x14ac:dyDescent="0.25">
      <c r="A34" s="32" t="s">
        <v>9</v>
      </c>
      <c r="B34" s="14"/>
      <c r="C34" s="73"/>
      <c r="D34" s="18"/>
      <c r="E34" s="14"/>
      <c r="F34" s="27"/>
      <c r="G34" s="44"/>
    </row>
    <row r="35" spans="1:8" x14ac:dyDescent="0.25">
      <c r="A35" s="17"/>
      <c r="B35" s="15"/>
      <c r="C35" s="16"/>
      <c r="D35" s="16"/>
      <c r="E35" s="67"/>
      <c r="F35" s="49"/>
      <c r="G35" s="101"/>
    </row>
    <row r="36" spans="1:8" x14ac:dyDescent="0.25">
      <c r="A36" s="82" t="s">
        <v>15</v>
      </c>
      <c r="B36" s="82"/>
      <c r="C36" s="82"/>
      <c r="D36" s="82"/>
      <c r="E36" s="83"/>
      <c r="F36" s="60">
        <f>SUM(F35)</f>
        <v>0</v>
      </c>
    </row>
    <row r="37" spans="1:8" ht="31.5" customHeight="1" x14ac:dyDescent="0.25">
      <c r="A37" s="76" t="s">
        <v>1</v>
      </c>
      <c r="B37" s="77"/>
      <c r="C37" s="30" t="s">
        <v>13</v>
      </c>
      <c r="D37" s="30" t="s">
        <v>6</v>
      </c>
      <c r="E37" s="30" t="s">
        <v>20</v>
      </c>
      <c r="F37" s="30" t="s">
        <v>40</v>
      </c>
      <c r="G37" s="39"/>
    </row>
    <row r="38" spans="1:8" x14ac:dyDescent="0.25">
      <c r="A38" s="85" t="s">
        <v>67</v>
      </c>
      <c r="B38" s="84"/>
      <c r="C38" s="19" t="s">
        <v>48</v>
      </c>
      <c r="D38" s="16">
        <v>1</v>
      </c>
      <c r="E38" s="46">
        <v>200000</v>
      </c>
      <c r="F38" s="29">
        <f>D38*E38</f>
        <v>200000</v>
      </c>
    </row>
    <row r="39" spans="1:8" x14ac:dyDescent="0.25">
      <c r="A39" s="81" t="s">
        <v>25</v>
      </c>
      <c r="B39" s="82"/>
      <c r="C39" s="82"/>
      <c r="D39" s="82"/>
      <c r="E39" s="83"/>
      <c r="F39" s="45">
        <f>SUM(F38:F38)</f>
        <v>200000</v>
      </c>
    </row>
    <row r="40" spans="1:8" ht="15.75" customHeight="1" x14ac:dyDescent="0.25">
      <c r="A40" s="86"/>
      <c r="B40" s="87"/>
      <c r="C40" s="87"/>
      <c r="D40" s="87"/>
      <c r="E40" s="87"/>
      <c r="F40" s="88"/>
    </row>
    <row r="41" spans="1:8" ht="30" x14ac:dyDescent="0.25">
      <c r="A41" s="76" t="s">
        <v>10</v>
      </c>
      <c r="B41" s="77"/>
      <c r="C41" s="30" t="s">
        <v>13</v>
      </c>
      <c r="D41" s="30" t="s">
        <v>6</v>
      </c>
      <c r="E41" s="30" t="s">
        <v>20</v>
      </c>
      <c r="F41" s="30" t="s">
        <v>40</v>
      </c>
    </row>
    <row r="42" spans="1:8" x14ac:dyDescent="0.25">
      <c r="A42" s="85" t="s">
        <v>51</v>
      </c>
      <c r="B42" s="84"/>
      <c r="C42" s="16" t="s">
        <v>47</v>
      </c>
      <c r="D42" s="16">
        <v>1</v>
      </c>
      <c r="E42" s="50">
        <f>38000/8</f>
        <v>4750</v>
      </c>
      <c r="F42" s="28">
        <f>D42*E42</f>
        <v>4750</v>
      </c>
      <c r="G42" s="21"/>
    </row>
    <row r="43" spans="1:8" ht="15" customHeight="1" x14ac:dyDescent="0.25">
      <c r="A43" s="81" t="s">
        <v>11</v>
      </c>
      <c r="B43" s="82"/>
      <c r="C43" s="82"/>
      <c r="D43" s="82"/>
      <c r="E43" s="83"/>
      <c r="F43" s="56">
        <f>SUM(F42:F42)</f>
        <v>4750</v>
      </c>
      <c r="G43" s="21"/>
    </row>
    <row r="44" spans="1:8" ht="15" customHeight="1" x14ac:dyDescent="0.25">
      <c r="A44" s="78"/>
      <c r="B44" s="79"/>
      <c r="C44" s="79"/>
      <c r="D44" s="79"/>
      <c r="E44" s="79"/>
      <c r="F44" s="80"/>
    </row>
    <row r="45" spans="1:8" x14ac:dyDescent="0.25">
      <c r="A45" s="97" t="s">
        <v>26</v>
      </c>
      <c r="B45" s="98"/>
      <c r="C45" s="98"/>
      <c r="D45" s="98"/>
      <c r="E45" s="99"/>
      <c r="F45" s="100">
        <f>F36+F39+F43</f>
        <v>204750</v>
      </c>
      <c r="G45" s="21"/>
    </row>
    <row r="46" spans="1:8" x14ac:dyDescent="0.25">
      <c r="A46" s="86"/>
      <c r="B46" s="87"/>
      <c r="C46" s="87"/>
      <c r="D46" s="87"/>
      <c r="E46" s="87"/>
      <c r="F46" s="88"/>
    </row>
    <row r="47" spans="1:8" x14ac:dyDescent="0.25">
      <c r="A47" s="97" t="s">
        <v>12</v>
      </c>
      <c r="B47" s="98"/>
      <c r="C47" s="98"/>
      <c r="D47" s="98"/>
      <c r="E47" s="99"/>
      <c r="F47" s="100">
        <f>F31+F45</f>
        <v>631496</v>
      </c>
    </row>
    <row r="48" spans="1:8" x14ac:dyDescent="0.25">
      <c r="A48" s="25"/>
      <c r="B48" s="22"/>
      <c r="C48" s="22"/>
      <c r="D48" s="22"/>
      <c r="E48" s="74"/>
    </row>
    <row r="49" spans="1:6" x14ac:dyDescent="0.25">
      <c r="A49" s="102" t="s">
        <v>52</v>
      </c>
      <c r="B49" s="103"/>
      <c r="C49" s="103"/>
      <c r="D49" s="103"/>
      <c r="E49" s="104"/>
      <c r="F49" s="105" t="s">
        <v>74</v>
      </c>
    </row>
    <row r="50" spans="1:6" x14ac:dyDescent="0.25">
      <c r="A50" s="75" t="s">
        <v>29</v>
      </c>
      <c r="B50" s="75"/>
      <c r="C50" s="75"/>
      <c r="D50" s="75"/>
      <c r="E50" s="75"/>
      <c r="F50" s="67">
        <f>F47/F49</f>
        <v>5663.641255605381</v>
      </c>
    </row>
    <row r="51" spans="1:6" x14ac:dyDescent="0.25">
      <c r="A51" s="42"/>
      <c r="B51" s="43"/>
      <c r="C51" s="23"/>
      <c r="D51" s="24"/>
      <c r="E51" s="24"/>
    </row>
    <row r="52" spans="1:6" x14ac:dyDescent="0.25">
      <c r="A52" s="106" t="s">
        <v>33</v>
      </c>
      <c r="B52" s="107" t="s">
        <v>75</v>
      </c>
      <c r="C52" s="108"/>
      <c r="D52" s="109"/>
      <c r="E52" s="39"/>
      <c r="F52" s="39"/>
    </row>
    <row r="53" spans="1:6" x14ac:dyDescent="0.25">
      <c r="A53" s="110" t="s">
        <v>30</v>
      </c>
      <c r="B53" s="111">
        <v>43692</v>
      </c>
      <c r="C53" s="112"/>
      <c r="D53" s="112"/>
    </row>
    <row r="54" spans="1:6" x14ac:dyDescent="0.25">
      <c r="A54" s="113"/>
      <c r="B54" s="114"/>
      <c r="C54" s="114"/>
      <c r="D54" s="114"/>
    </row>
    <row r="55" spans="1:6" x14ac:dyDescent="0.25">
      <c r="A55" s="115" t="s">
        <v>38</v>
      </c>
      <c r="B55" s="115"/>
      <c r="C55" s="115"/>
      <c r="D55" s="115"/>
      <c r="E55" s="115"/>
      <c r="F55" s="115"/>
    </row>
    <row r="56" spans="1:6" ht="45" x14ac:dyDescent="0.25">
      <c r="A56" s="116" t="s">
        <v>68</v>
      </c>
      <c r="B56" s="117" t="s">
        <v>31</v>
      </c>
      <c r="C56" s="118"/>
      <c r="D56" s="119"/>
      <c r="E56" s="106" t="s">
        <v>32</v>
      </c>
      <c r="F56" s="120"/>
    </row>
    <row r="57" spans="1:6" x14ac:dyDescent="0.25">
      <c r="A57" s="110" t="s">
        <v>39</v>
      </c>
      <c r="B57" s="121" t="s">
        <v>30</v>
      </c>
      <c r="C57" s="122"/>
      <c r="D57" s="123"/>
      <c r="E57" s="110" t="s">
        <v>30</v>
      </c>
      <c r="F57" s="95"/>
    </row>
  </sheetData>
  <mergeCells count="33">
    <mergeCell ref="A36:E36"/>
    <mergeCell ref="A21:B21"/>
    <mergeCell ref="A32:F32"/>
    <mergeCell ref="A24:B24"/>
    <mergeCell ref="A25:B25"/>
    <mergeCell ref="A30:F30"/>
    <mergeCell ref="A28:B28"/>
    <mergeCell ref="A19:E19"/>
    <mergeCell ref="A29:E29"/>
    <mergeCell ref="A31:E31"/>
    <mergeCell ref="A20:B20"/>
    <mergeCell ref="A22:B22"/>
    <mergeCell ref="A27:B27"/>
    <mergeCell ref="A23:B23"/>
    <mergeCell ref="A26:B26"/>
    <mergeCell ref="A37:B37"/>
    <mergeCell ref="A41:B41"/>
    <mergeCell ref="A47:E47"/>
    <mergeCell ref="A46:F46"/>
    <mergeCell ref="A44:F44"/>
    <mergeCell ref="A39:E39"/>
    <mergeCell ref="A43:E43"/>
    <mergeCell ref="A45:E45"/>
    <mergeCell ref="A38:B38"/>
    <mergeCell ref="A42:B42"/>
    <mergeCell ref="A40:F40"/>
    <mergeCell ref="C57:D57"/>
    <mergeCell ref="A55:F55"/>
    <mergeCell ref="A49:E49"/>
    <mergeCell ref="B52:D52"/>
    <mergeCell ref="B53:D53"/>
    <mergeCell ref="C56:D56"/>
    <mergeCell ref="A50:E50"/>
  </mergeCells>
  <pageMargins left="0.7" right="0.7" top="0.75" bottom="0.75" header="0.3" footer="0.3"/>
  <pageSetup paperSize="5" scale="6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/>
  </sheetViews>
  <sheetFormatPr baseColWidth="10" defaultColWidth="11.42578125" defaultRowHeight="12.75" x14ac:dyDescent="0.2"/>
  <cols>
    <col min="1" max="1" width="11.42578125" style="1"/>
    <col min="2" max="2" width="16.5703125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92" t="s">
        <v>73</v>
      </c>
      <c r="C2" s="92"/>
      <c r="D2" s="92"/>
      <c r="E2" s="92"/>
      <c r="F2" s="92"/>
      <c r="G2" s="92"/>
      <c r="H2" s="92"/>
    </row>
    <row r="3" spans="2:12" x14ac:dyDescent="0.2">
      <c r="B3" s="92"/>
      <c r="C3" s="92"/>
      <c r="D3" s="92"/>
      <c r="E3" s="92"/>
      <c r="F3" s="92"/>
      <c r="G3" s="92"/>
      <c r="H3" s="92"/>
    </row>
    <row r="4" spans="2:12" x14ac:dyDescent="0.2">
      <c r="B4" s="92"/>
      <c r="C4" s="92"/>
      <c r="D4" s="92"/>
      <c r="E4" s="92"/>
      <c r="F4" s="92"/>
      <c r="G4" s="92"/>
      <c r="H4" s="92"/>
    </row>
    <row r="5" spans="2:12" ht="51" x14ac:dyDescent="0.2">
      <c r="B5" s="10" t="s">
        <v>16</v>
      </c>
      <c r="C5" s="11" t="s">
        <v>42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ht="17.25" customHeight="1" x14ac:dyDescent="0.2">
      <c r="B6" s="2" t="s">
        <v>4</v>
      </c>
      <c r="C6" s="3">
        <f>'COSTOS GUANABANA'!F19</f>
        <v>244400</v>
      </c>
      <c r="D6" s="3">
        <f>'COSTOS GUANABANA'!F29</f>
        <v>182346</v>
      </c>
      <c r="E6" s="3">
        <f>'COSTOS GUANABANA'!F36</f>
        <v>0</v>
      </c>
      <c r="F6" s="3">
        <f>'COSTOS GUANABANA'!F39</f>
        <v>200000</v>
      </c>
      <c r="G6" s="3">
        <f>'COSTOS GUANABANA'!F43</f>
        <v>4750</v>
      </c>
      <c r="H6" s="3">
        <f>SUM(C6:G6)</f>
        <v>631496</v>
      </c>
    </row>
    <row r="7" spans="2:12" ht="25.5" x14ac:dyDescent="0.2">
      <c r="B7" s="70" t="s">
        <v>14</v>
      </c>
      <c r="C7" s="4">
        <f>C6/H6</f>
        <v>0.38701749496433863</v>
      </c>
      <c r="D7" s="4">
        <f>D6/H6</f>
        <v>0.2887524228181968</v>
      </c>
      <c r="E7" s="4">
        <f>E6/H6</f>
        <v>0</v>
      </c>
      <c r="F7" s="4">
        <f>F6/H6</f>
        <v>0.31670826101828042</v>
      </c>
      <c r="G7" s="4">
        <f>G6/H6</f>
        <v>7.5218211991841593E-3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GUANABANA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2019-08-26T17:06:54Z</cp:lastPrinted>
  <dcterms:created xsi:type="dcterms:W3CDTF">2014-09-10T02:29:02Z</dcterms:created>
  <dcterms:modified xsi:type="dcterms:W3CDTF">2019-08-26T17:07:02Z</dcterms:modified>
</cp:coreProperties>
</file>