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PLATANO" sheetId="1" r:id="rId1"/>
    <sheet name="GRAFICA" sheetId="6" r:id="rId2"/>
  </sheets>
  <calcPr calcId="162913"/>
</workbook>
</file>

<file path=xl/calcChain.xml><?xml version="1.0" encoding="utf-8"?>
<calcChain xmlns="http://schemas.openxmlformats.org/spreadsheetml/2006/main">
  <c r="G7" i="6" l="1"/>
  <c r="F7" i="6"/>
  <c r="E7" i="6"/>
  <c r="D7" i="6"/>
  <c r="C7" i="6"/>
  <c r="F42" i="1"/>
  <c r="F40" i="1"/>
  <c r="F30" i="1"/>
  <c r="F29" i="1"/>
  <c r="E29" i="1"/>
  <c r="F25" i="1"/>
  <c r="F23" i="1"/>
  <c r="F17" i="1"/>
  <c r="E15" i="1"/>
  <c r="F14" i="1"/>
  <c r="F45" i="1" l="1"/>
  <c r="D15" i="1" l="1"/>
  <c r="F15" i="1" s="1"/>
  <c r="F33" i="1"/>
  <c r="F38" i="1" l="1"/>
  <c r="F34" i="1"/>
  <c r="E22" i="1" l="1"/>
  <c r="F22" i="1" s="1"/>
  <c r="E21" i="1"/>
  <c r="F21" i="1" s="1"/>
  <c r="E20" i="1"/>
  <c r="F20" i="1" s="1"/>
  <c r="C6" i="6" l="1"/>
  <c r="F6" i="6"/>
  <c r="E6" i="6" l="1"/>
  <c r="D6" i="6" l="1"/>
  <c r="G6" i="6"/>
  <c r="H6" i="6" l="1"/>
  <c r="H7" i="6" l="1"/>
</calcChain>
</file>

<file path=xl/comments1.xml><?xml version="1.0" encoding="utf-8"?>
<comments xmlns="http://schemas.openxmlformats.org/spreadsheetml/2006/main">
  <authors>
    <author>Aprendiz Centro Agropecuario LaGranja</author>
    <author>Usuario</author>
  </authors>
  <commentList>
    <comment ref="E14" authorId="0" shapeId="0">
      <text>
        <r>
          <rPr>
            <b/>
            <sz val="9"/>
            <color indexed="81"/>
            <rFont val="Tahoma"/>
            <charset val="1"/>
          </rPr>
          <t>confirmado con el instructor Hoover Porras</t>
        </r>
      </text>
    </comment>
    <comment ref="E29" authorId="1" shapeId="0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</commentList>
</comments>
</file>

<file path=xl/sharedStrings.xml><?xml version="1.0" encoding="utf-8"?>
<sst xmlns="http://schemas.openxmlformats.org/spreadsheetml/2006/main" count="90" uniqueCount="65">
  <si>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</si>
  <si>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</si>
  <si>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</si>
  <si>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</si>
  <si>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</si>
  <si>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</si>
  <si>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</si>
  <si>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</si>
  <si>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</si>
  <si>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</si>
  <si>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</si>
  <si>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</si>
  <si>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</si>
  <si>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</si>
  <si>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</si>
  <si>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</si>
  <si>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</si>
  <si>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</si>
  <si>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</si>
  <si>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</si>
  <si>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</si>
  <si>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</si>
  <si>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</si>
  <si>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</si>
  <si>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</si>
  <si>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</si>
  <si>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</si>
  <si>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</si>
  <si>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</si>
  <si>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</si>
  <si>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</si>
  <si>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</si>
  <si>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</si>
  <si>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</si>
  <si>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</si>
  <si>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</si>
  <si>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</si>
  <si>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</si>
  <si>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</si>
  <si>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</si>
  <si>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</si>
  <si>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COSTO TOTAL PLATANO</t>
  </si>
  <si>
    <t>LOTE 2</t>
  </si>
  <si>
    <t>PLATANO</t>
  </si>
  <si>
    <t>0,1982 ha = 1982 m²</t>
  </si>
  <si>
    <t>MATERIA PRIMA E INSUMOS  DIRECTOS</t>
  </si>
  <si>
    <t>MANO DE OBRA DIRECTA</t>
  </si>
  <si>
    <t>MATERIA PRIMA</t>
  </si>
  <si>
    <t>Manejo de arvenses</t>
  </si>
  <si>
    <t>SUBTOTAL  MATERIA PRIMA E INSUMOS  DIRECTOS:</t>
  </si>
  <si>
    <t>hora</t>
  </si>
  <si>
    <t>PRODUCCION EN KG DE PLATANO EN PROCESO</t>
  </si>
  <si>
    <t>Resiembra</t>
  </si>
  <si>
    <t>COLINOS DE PLATANO</t>
  </si>
  <si>
    <t>und</t>
  </si>
  <si>
    <t>COMBUSTIBLE</t>
  </si>
  <si>
    <t>GASOLINA</t>
  </si>
  <si>
    <t>ELABORO: MARIA INES MUÑOZ, LINA VARGAS, MIGUEL A. VILLALBA</t>
  </si>
  <si>
    <t>riego</t>
  </si>
  <si>
    <t>AGUA PARA RIEGO</t>
  </si>
  <si>
    <t>AGUA</t>
  </si>
  <si>
    <t>LT</t>
  </si>
  <si>
    <t>JUNIO</t>
  </si>
  <si>
    <t>COSTOS DE PRODUCCIÓN CULTIVO DE PLATANO MES DE JUNIO DE 2019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</si>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</sst>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_(&quot;$&quot;\ * #,##0.0_);_(&quot;$&quot;\ * \(#,##0.0\);_(&quot;$&quot;\ * &quot;-&quot;??_);_(@_)"/>
    <numFmt numFmtId="171" formatCode="_-&quot;$&quot;\ * #,##0.000_-;\-&quot;$&quot;\ * #,##0.000_-;_-&quot;$&quot;\ 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8" xfId="0" applyFont="1" applyFill="1" applyBorder="1"/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0" fillId="3" borderId="8" xfId="0" applyFont="1" applyFill="1" applyBorder="1"/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15" fontId="6" fillId="0" borderId="0" xfId="0" applyNumberFormat="1" applyFont="1" applyFill="1"/>
    <xf numFmtId="0" fontId="9" fillId="0" borderId="1" xfId="0" applyFont="1" applyBorder="1" applyAlignment="1">
      <alignment horizontal="center"/>
    </xf>
    <xf numFmtId="165" fontId="6" fillId="4" borderId="1" xfId="0" applyNumberFormat="1" applyFont="1" applyFill="1" applyBorder="1" applyAlignment="1">
      <alignment vertical="center"/>
    </xf>
    <xf numFmtId="165" fontId="0" fillId="0" borderId="4" xfId="1" applyNumberFormat="1" applyFont="1" applyFill="1" applyBorder="1"/>
    <xf numFmtId="0" fontId="8" fillId="0" borderId="1" xfId="0" applyFont="1" applyBorder="1" applyAlignment="1">
      <alignment horizontal="left" wrapText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0" xfId="0" applyFont="1" applyFill="1" applyAlignment="1"/>
    <xf numFmtId="44" fontId="0" fillId="0" borderId="0" xfId="0" applyNumberFormat="1" applyFont="1" applyFill="1"/>
    <xf numFmtId="165" fontId="0" fillId="0" borderId="1" xfId="0" applyNumberFormat="1" applyFont="1" applyBorder="1" applyAlignment="1">
      <alignment horizontal="left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vertical="center"/>
    </xf>
    <xf numFmtId="168" fontId="0" fillId="0" borderId="1" xfId="1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44" fontId="6" fillId="3" borderId="1" xfId="1" applyFont="1" applyFill="1" applyBorder="1"/>
    <xf numFmtId="165" fontId="6" fillId="4" borderId="1" xfId="1" applyNumberFormat="1" applyFont="1" applyFill="1" applyBorder="1" applyAlignment="1">
      <alignment vertical="center"/>
    </xf>
    <xf numFmtId="166" fontId="1" fillId="0" borderId="6" xfId="2" applyNumberFormat="1" applyBorder="1" applyAlignment="1" applyProtection="1">
      <alignment horizontal="center" vertical="center"/>
      <protection hidden="1"/>
    </xf>
    <xf numFmtId="0" fontId="0" fillId="0" borderId="0" xfId="0" applyFill="1" applyAlignment="1"/>
    <xf numFmtId="10" fontId="4" fillId="0" borderId="1" xfId="2" applyNumberFormat="1" applyFont="1" applyBorder="1"/>
    <xf numFmtId="164" fontId="0" fillId="0" borderId="1" xfId="12" applyFont="1" applyBorder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0" fillId="3" borderId="1" xfId="1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164" fontId="0" fillId="3" borderId="5" xfId="12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71" fontId="0" fillId="0" borderId="1" xfId="12" applyNumberFormat="1" applyFont="1" applyBorder="1"/>
    <xf numFmtId="171" fontId="0" fillId="0" borderId="1" xfId="0" applyNumberFormat="1" applyFont="1" applyBorder="1"/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PLATANO MES DE JUNIO DE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30000.016</c:v>
                </c:pt>
                <c:pt idx="1">
                  <c:v>199500</c:v>
                </c:pt>
                <c:pt idx="2">
                  <c:v>2558.2010582010585</c:v>
                </c:pt>
                <c:pt idx="3">
                  <c:v>200000</c:v>
                </c:pt>
                <c:pt idx="4">
                  <c:v>0</c:v>
                </c:pt>
                <c:pt idx="5">
                  <c:v>432058.21705820109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E61-82C4-C202E2083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595584"/>
        <c:axId val="38598528"/>
        <c:axId val="38072320"/>
      </c:bar3DChart>
      <c:catAx>
        <c:axId val="38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8528"/>
        <c:crosses val="autoZero"/>
        <c:auto val="1"/>
        <c:lblAlgn val="ctr"/>
        <c:lblOffset val="100"/>
        <c:noMultiLvlLbl val="0"/>
      </c:catAx>
      <c:valAx>
        <c:axId val="38598528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38595584"/>
        <c:crosses val="autoZero"/>
        <c:crossBetween val="between"/>
      </c:valAx>
      <c:serAx>
        <c:axId val="38072320"/>
        <c:scaling>
          <c:orientation val="minMax"/>
        </c:scaling>
        <c:delete val="1"/>
        <c:axPos val="b"/>
        <c:majorTickMark val="none"/>
        <c:minorTickMark val="none"/>
        <c:tickLblPos val="none"/>
        <c:crossAx val="385985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9</xdr:row>
      <xdr:rowOff>80962</xdr:rowOff>
    </xdr:from>
    <xdr:to>
      <xdr:col>7</xdr:col>
      <xdr:colOff>971549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1083C-AADE-4E0F-B3EE-5D13495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topLeftCell="A32" zoomScale="86" zoomScaleNormal="86" workbookViewId="0">
      <selection activeCell="H51" sqref="H51"/>
    </sheetView>
  </sheetViews>
  <sheetFormatPr baseColWidth="10" defaultColWidth="11.42578125" defaultRowHeight="15" x14ac:dyDescent="0.25"/>
  <cols>
    <col min="1" max="1" width="37.85546875" style="13" customWidth="1"/>
    <col min="2" max="2" width="20.7109375" style="13" customWidth="1"/>
    <col min="3" max="3" width="15.42578125" style="28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0" ht="34.5" customHeight="1" x14ac:dyDescent="0.25">
      <c r="A1" s="40" t="s">
        <v>25</v>
      </c>
      <c r="B1" s="41"/>
      <c r="C1" s="42"/>
      <c r="D1" s="41"/>
      <c r="E1" s="41"/>
      <c r="F1" s="43"/>
    </row>
    <row r="2" spans="1:10" ht="22.5" customHeight="1" x14ac:dyDescent="0.25">
      <c r="A2" s="40" t="s">
        <v>35</v>
      </c>
      <c r="B2" s="41" t="s">
        <v>62</v>
      </c>
      <c r="C2" s="42"/>
      <c r="D2" s="41"/>
      <c r="E2" s="41"/>
      <c r="F2" s="43"/>
    </row>
    <row r="3" spans="1:10" ht="22.5" customHeight="1" x14ac:dyDescent="0.25">
      <c r="A3" s="40" t="s">
        <v>36</v>
      </c>
      <c r="B3" s="44">
        <v>2019</v>
      </c>
      <c r="C3" s="42"/>
      <c r="D3" s="41"/>
      <c r="E3" s="41"/>
      <c r="F3" s="43"/>
    </row>
    <row r="4" spans="1:10" ht="15.75" customHeight="1" x14ac:dyDescent="0.25">
      <c r="A4" s="41" t="s">
        <v>37</v>
      </c>
      <c r="B4" s="41" t="s">
        <v>44</v>
      </c>
      <c r="C4" s="41"/>
      <c r="D4" s="41"/>
      <c r="E4" s="41"/>
      <c r="F4" s="43"/>
    </row>
    <row r="5" spans="1:10" x14ac:dyDescent="0.25">
      <c r="A5" s="41" t="s">
        <v>38</v>
      </c>
      <c r="B5" s="59">
        <v>42327</v>
      </c>
      <c r="C5" s="42"/>
      <c r="D5" s="41"/>
      <c r="E5" s="41"/>
      <c r="F5" s="43"/>
    </row>
    <row r="6" spans="1:10" ht="18" customHeight="1" x14ac:dyDescent="0.25">
      <c r="A6" s="41" t="s">
        <v>24</v>
      </c>
      <c r="B6" s="44">
        <v>220</v>
      </c>
      <c r="C6" s="41"/>
      <c r="D6" s="41"/>
      <c r="E6" s="41"/>
      <c r="F6" s="43"/>
    </row>
    <row r="7" spans="1:10" ht="18" customHeight="1" x14ac:dyDescent="0.25">
      <c r="A7" s="41" t="s">
        <v>19</v>
      </c>
      <c r="B7" s="41" t="s">
        <v>20</v>
      </c>
      <c r="C7" s="43"/>
      <c r="D7" s="41"/>
      <c r="E7" s="41"/>
      <c r="F7" s="43"/>
    </row>
    <row r="8" spans="1:10" ht="18" customHeight="1" x14ac:dyDescent="0.25">
      <c r="A8" s="41" t="s">
        <v>18</v>
      </c>
      <c r="B8" s="41" t="s">
        <v>42</v>
      </c>
      <c r="C8" s="43"/>
      <c r="D8" s="41"/>
      <c r="E8" s="41"/>
      <c r="F8" s="43"/>
    </row>
    <row r="9" spans="1:10" ht="18" customHeight="1" x14ac:dyDescent="0.25">
      <c r="A9" s="41" t="s">
        <v>21</v>
      </c>
      <c r="B9" s="41" t="s">
        <v>43</v>
      </c>
      <c r="C9" s="41"/>
      <c r="D9" s="41"/>
      <c r="E9" s="41"/>
      <c r="F9" s="43"/>
    </row>
    <row r="10" spans="1:10" ht="18" customHeight="1" x14ac:dyDescent="0.25">
      <c r="A10" s="41"/>
      <c r="B10" s="41"/>
      <c r="C10" s="41"/>
      <c r="D10" s="43"/>
      <c r="E10" s="41"/>
      <c r="F10" s="43"/>
      <c r="G10" s="43"/>
      <c r="H10" s="43"/>
      <c r="I10" s="43"/>
      <c r="J10" s="43"/>
    </row>
    <row r="11" spans="1:10" ht="18" customHeight="1" x14ac:dyDescent="0.25">
      <c r="A11" s="41"/>
      <c r="B11" s="41"/>
      <c r="C11" s="42"/>
      <c r="D11" s="41"/>
      <c r="E11" s="41"/>
      <c r="F11" s="43"/>
      <c r="G11" s="43"/>
      <c r="H11" s="43"/>
      <c r="I11" s="43"/>
      <c r="J11" s="43"/>
    </row>
    <row r="12" spans="1:10" ht="73.5" customHeight="1" x14ac:dyDescent="0.25">
      <c r="A12" s="34" t="s">
        <v>29</v>
      </c>
      <c r="B12" s="33" t="s">
        <v>4</v>
      </c>
      <c r="C12" s="33" t="s">
        <v>12</v>
      </c>
      <c r="D12" s="33" t="s">
        <v>5</v>
      </c>
      <c r="E12" s="33" t="s">
        <v>22</v>
      </c>
      <c r="F12" s="33" t="s">
        <v>41</v>
      </c>
      <c r="G12" s="43"/>
      <c r="H12" s="43"/>
      <c r="I12" s="43"/>
      <c r="J12" s="43"/>
    </row>
    <row r="13" spans="1:10" ht="25.5" customHeight="1" x14ac:dyDescent="0.25">
      <c r="A13" s="35" t="s">
        <v>47</v>
      </c>
      <c r="B13" s="20"/>
      <c r="C13" s="29"/>
      <c r="D13" s="30"/>
      <c r="E13" s="45"/>
      <c r="F13" s="31"/>
      <c r="G13" s="43"/>
      <c r="H13" s="43"/>
      <c r="I13" s="43"/>
      <c r="J13" s="43"/>
    </row>
    <row r="14" spans="1:10" ht="27.75" customHeight="1" x14ac:dyDescent="0.25">
      <c r="A14" s="117" t="s">
        <v>53</v>
      </c>
      <c r="B14" s="97" t="s">
        <v>43</v>
      </c>
      <c r="C14" s="95" t="s">
        <v>54</v>
      </c>
      <c r="D14" s="102">
        <v>15</v>
      </c>
      <c r="E14" s="45">
        <v>2000</v>
      </c>
      <c r="F14" s="103">
        <f>D14*E14</f>
        <v>30000</v>
      </c>
      <c r="G14" s="86"/>
      <c r="H14" s="43"/>
      <c r="I14" s="43"/>
      <c r="J14" s="43"/>
    </row>
    <row r="15" spans="1:10" ht="27.75" customHeight="1" x14ac:dyDescent="0.25">
      <c r="A15" s="118" t="s">
        <v>59</v>
      </c>
      <c r="B15" s="116" t="s">
        <v>60</v>
      </c>
      <c r="C15" s="116" t="s">
        <v>61</v>
      </c>
      <c r="D15" s="116">
        <f>500/1000</f>
        <v>0.5</v>
      </c>
      <c r="E15" s="131">
        <f>32/1000</f>
        <v>3.2000000000000001E-2</v>
      </c>
      <c r="F15" s="132">
        <f>D15*E15</f>
        <v>1.6E-2</v>
      </c>
      <c r="G15" s="43"/>
      <c r="H15" s="43"/>
      <c r="I15" s="43"/>
      <c r="J15" s="43"/>
    </row>
    <row r="16" spans="1:10" ht="28.5" customHeight="1" x14ac:dyDescent="0.25">
      <c r="A16" s="96"/>
      <c r="B16" s="97"/>
      <c r="C16" s="95"/>
      <c r="D16" s="30"/>
      <c r="E16" s="45"/>
      <c r="F16" s="84"/>
      <c r="G16" s="86"/>
      <c r="H16" s="86"/>
      <c r="I16" s="43"/>
      <c r="J16" s="43"/>
    </row>
    <row r="17" spans="1:10" ht="28.5" customHeight="1" x14ac:dyDescent="0.25">
      <c r="A17" s="108" t="s">
        <v>49</v>
      </c>
      <c r="B17" s="109"/>
      <c r="C17" s="109"/>
      <c r="D17" s="109"/>
      <c r="E17" s="110"/>
      <c r="F17" s="61">
        <f>SUM(F14:F16)</f>
        <v>30000.016</v>
      </c>
      <c r="G17" s="86"/>
      <c r="H17" s="43"/>
      <c r="I17" s="43"/>
      <c r="J17" s="43"/>
    </row>
    <row r="18" spans="1:10" ht="19.5" customHeight="1" x14ac:dyDescent="0.25">
      <c r="A18" s="106"/>
      <c r="B18" s="107"/>
      <c r="C18" s="107"/>
      <c r="D18" s="107"/>
      <c r="E18" s="107"/>
      <c r="F18" s="107"/>
      <c r="G18" s="43"/>
      <c r="H18" s="43"/>
      <c r="I18" s="43"/>
      <c r="J18" s="43"/>
    </row>
    <row r="19" spans="1:10" ht="36.75" customHeight="1" x14ac:dyDescent="0.25">
      <c r="A19" s="133" t="s">
        <v>23</v>
      </c>
      <c r="B19" s="134"/>
      <c r="C19" s="37" t="s">
        <v>12</v>
      </c>
      <c r="D19" s="38" t="s">
        <v>5</v>
      </c>
      <c r="E19" s="39" t="s">
        <v>22</v>
      </c>
      <c r="F19" s="33" t="s">
        <v>41</v>
      </c>
      <c r="G19" s="43"/>
      <c r="H19" s="43"/>
      <c r="I19" s="43"/>
      <c r="J19" s="43"/>
    </row>
    <row r="20" spans="1:10" x14ac:dyDescent="0.25">
      <c r="A20" s="135" t="s">
        <v>48</v>
      </c>
      <c r="B20" s="136"/>
      <c r="C20" s="87" t="s">
        <v>50</v>
      </c>
      <c r="D20" s="15">
        <v>24</v>
      </c>
      <c r="E20" s="21">
        <f>38000/8</f>
        <v>4750</v>
      </c>
      <c r="F20" s="80">
        <f>D20*E20</f>
        <v>114000</v>
      </c>
      <c r="G20" s="86"/>
      <c r="H20" s="43"/>
      <c r="I20" s="43"/>
      <c r="J20" s="43"/>
    </row>
    <row r="21" spans="1:10" x14ac:dyDescent="0.25">
      <c r="A21" s="135" t="s">
        <v>58</v>
      </c>
      <c r="B21" s="136"/>
      <c r="C21" s="87" t="s">
        <v>50</v>
      </c>
      <c r="D21" s="15">
        <v>4</v>
      </c>
      <c r="E21" s="21">
        <f>38000/8</f>
        <v>4750</v>
      </c>
      <c r="F21" s="80">
        <f>D21*E21</f>
        <v>19000</v>
      </c>
      <c r="G21" s="88"/>
      <c r="H21" s="43"/>
      <c r="I21" s="43"/>
      <c r="J21" s="43"/>
    </row>
    <row r="22" spans="1:10" x14ac:dyDescent="0.25">
      <c r="A22" s="135" t="s">
        <v>52</v>
      </c>
      <c r="B22" s="136"/>
      <c r="C22" s="87" t="s">
        <v>50</v>
      </c>
      <c r="D22" s="15">
        <v>14</v>
      </c>
      <c r="E22" s="21">
        <f>38000/8</f>
        <v>4750</v>
      </c>
      <c r="F22" s="80">
        <f>D22*E22</f>
        <v>66500</v>
      </c>
      <c r="G22" s="88"/>
      <c r="H22" s="43"/>
      <c r="I22" s="43"/>
      <c r="J22" s="43"/>
    </row>
    <row r="23" spans="1:10" ht="30.75" customHeight="1" x14ac:dyDescent="0.25">
      <c r="A23" s="114" t="s">
        <v>6</v>
      </c>
      <c r="B23" s="114"/>
      <c r="C23" s="114"/>
      <c r="D23" s="114"/>
      <c r="E23" s="114"/>
      <c r="F23" s="61">
        <f>SUM(F20:F22)</f>
        <v>199500</v>
      </c>
      <c r="G23" s="88"/>
      <c r="H23" s="43"/>
      <c r="I23" s="43"/>
      <c r="J23" s="43"/>
    </row>
    <row r="24" spans="1:10" ht="24.75" customHeight="1" x14ac:dyDescent="0.25">
      <c r="A24" s="98"/>
      <c r="B24" s="98"/>
      <c r="C24" s="98"/>
      <c r="D24" s="98"/>
      <c r="E24" s="98"/>
      <c r="F24" s="99"/>
      <c r="G24" s="88"/>
      <c r="H24" s="43"/>
      <c r="I24" s="43"/>
      <c r="J24" s="43"/>
    </row>
    <row r="25" spans="1:10" ht="33" customHeight="1" x14ac:dyDescent="0.25">
      <c r="A25" s="115" t="s">
        <v>7</v>
      </c>
      <c r="B25" s="115"/>
      <c r="C25" s="115"/>
      <c r="D25" s="115"/>
      <c r="E25" s="115"/>
      <c r="F25" s="49">
        <f>F17+F23</f>
        <v>229500.016</v>
      </c>
      <c r="G25" s="88"/>
      <c r="H25" s="43"/>
      <c r="I25" s="43"/>
      <c r="J25" s="43"/>
    </row>
    <row r="26" spans="1:10" ht="20.25" customHeight="1" x14ac:dyDescent="0.25">
      <c r="A26" s="106"/>
      <c r="B26" s="107"/>
      <c r="C26" s="107"/>
      <c r="D26" s="107"/>
      <c r="E26" s="107"/>
      <c r="F26" s="107"/>
      <c r="G26" s="43"/>
      <c r="H26" s="43"/>
      <c r="I26" s="43"/>
      <c r="J26" s="43"/>
    </row>
    <row r="27" spans="1:10" ht="30" x14ac:dyDescent="0.25">
      <c r="A27" s="36" t="s">
        <v>26</v>
      </c>
      <c r="B27" s="33" t="s">
        <v>4</v>
      </c>
      <c r="C27" s="33" t="s">
        <v>12</v>
      </c>
      <c r="D27" s="33" t="s">
        <v>5</v>
      </c>
      <c r="E27" s="33" t="s">
        <v>22</v>
      </c>
      <c r="F27" s="33" t="s">
        <v>41</v>
      </c>
      <c r="G27" s="43"/>
      <c r="H27" s="43"/>
      <c r="I27" s="43"/>
      <c r="J27" s="43"/>
    </row>
    <row r="28" spans="1:10" x14ac:dyDescent="0.25">
      <c r="A28" s="36" t="s">
        <v>8</v>
      </c>
      <c r="B28" s="14"/>
      <c r="D28" s="17"/>
      <c r="E28" s="14"/>
      <c r="F28" s="31"/>
      <c r="G28" s="43"/>
      <c r="H28" s="43"/>
      <c r="I28" s="43"/>
      <c r="J28" s="43"/>
    </row>
    <row r="29" spans="1:10" x14ac:dyDescent="0.25">
      <c r="A29" s="100" t="s">
        <v>55</v>
      </c>
      <c r="B29" s="101" t="s">
        <v>56</v>
      </c>
      <c r="C29" s="71" t="s">
        <v>61</v>
      </c>
      <c r="D29" s="15">
        <v>1</v>
      </c>
      <c r="E29" s="94">
        <f>9670/3.78</f>
        <v>2558.2010582010585</v>
      </c>
      <c r="F29" s="94">
        <f>D29*E29</f>
        <v>2558.2010582010585</v>
      </c>
      <c r="G29" s="86"/>
      <c r="H29" s="43"/>
      <c r="I29" s="43"/>
      <c r="J29" s="43"/>
    </row>
    <row r="30" spans="1:10" ht="30" customHeight="1" x14ac:dyDescent="0.25">
      <c r="A30" s="109" t="s">
        <v>16</v>
      </c>
      <c r="B30" s="109"/>
      <c r="C30" s="109"/>
      <c r="D30" s="109"/>
      <c r="E30" s="110"/>
      <c r="F30" s="90">
        <f>SUM(F28:F29)</f>
        <v>2558.2010582010585</v>
      </c>
      <c r="G30" s="86"/>
      <c r="H30" s="43"/>
      <c r="I30" s="43"/>
      <c r="J30" s="43"/>
    </row>
    <row r="31" spans="1:10" ht="21" customHeight="1" x14ac:dyDescent="0.25">
      <c r="A31" s="81"/>
      <c r="B31" s="81"/>
      <c r="C31" s="81"/>
      <c r="D31" s="81"/>
      <c r="E31" s="82"/>
      <c r="F31" s="89"/>
      <c r="G31" s="43"/>
      <c r="H31" s="43"/>
      <c r="I31" s="43"/>
      <c r="J31" s="43"/>
    </row>
    <row r="32" spans="1:10" ht="30" x14ac:dyDescent="0.25">
      <c r="A32" s="108" t="s">
        <v>0</v>
      </c>
      <c r="B32" s="110"/>
      <c r="C32" s="33" t="s">
        <v>12</v>
      </c>
      <c r="D32" s="33" t="s">
        <v>5</v>
      </c>
      <c r="E32" s="33" t="s">
        <v>22</v>
      </c>
      <c r="F32" s="33" t="s">
        <v>41</v>
      </c>
      <c r="G32" s="43"/>
      <c r="H32" s="43"/>
      <c r="I32" s="43"/>
      <c r="J32" s="43"/>
    </row>
    <row r="33" spans="1:10" ht="20.25" customHeight="1" x14ac:dyDescent="0.25">
      <c r="A33" s="104" t="s">
        <v>14</v>
      </c>
      <c r="B33" s="105"/>
      <c r="C33" s="18" t="s">
        <v>15</v>
      </c>
      <c r="D33" s="15">
        <v>1</v>
      </c>
      <c r="E33" s="62">
        <v>200000</v>
      </c>
      <c r="F33" s="32">
        <f>(D33*E33)</f>
        <v>200000</v>
      </c>
      <c r="G33" s="92"/>
      <c r="H33" s="78"/>
      <c r="I33" s="43"/>
      <c r="J33" s="43"/>
    </row>
    <row r="34" spans="1:10" ht="25.5" customHeight="1" x14ac:dyDescent="0.25">
      <c r="A34" s="108" t="s">
        <v>27</v>
      </c>
      <c r="B34" s="109"/>
      <c r="C34" s="109"/>
      <c r="D34" s="109"/>
      <c r="E34" s="110"/>
      <c r="F34" s="90">
        <f>SUM(F33:F33)</f>
        <v>200000</v>
      </c>
      <c r="G34" s="92"/>
      <c r="H34" s="43"/>
      <c r="I34" s="43"/>
      <c r="J34" s="43"/>
    </row>
    <row r="35" spans="1:10" ht="21.75" customHeight="1" x14ac:dyDescent="0.25">
      <c r="A35" s="19"/>
      <c r="B35" s="16"/>
      <c r="D35" s="81"/>
      <c r="E35" s="82"/>
      <c r="F35" s="83"/>
      <c r="G35" s="79"/>
      <c r="H35" s="79"/>
      <c r="I35" s="79"/>
      <c r="J35" s="43"/>
    </row>
    <row r="36" spans="1:10" ht="30" x14ac:dyDescent="0.25">
      <c r="A36" s="69" t="s">
        <v>9</v>
      </c>
      <c r="B36" s="70"/>
      <c r="C36" s="33" t="s">
        <v>12</v>
      </c>
      <c r="D36" s="33" t="s">
        <v>5</v>
      </c>
      <c r="E36" s="33" t="s">
        <v>22</v>
      </c>
      <c r="F36" s="33" t="s">
        <v>41</v>
      </c>
      <c r="G36" s="43"/>
      <c r="H36" s="43"/>
      <c r="I36" s="43"/>
      <c r="J36" s="43"/>
    </row>
    <row r="37" spans="1:10" ht="24" customHeight="1" x14ac:dyDescent="0.25">
      <c r="A37" s="104"/>
      <c r="B37" s="105">
        <v>0</v>
      </c>
      <c r="C37" s="85">
        <v>0</v>
      </c>
      <c r="D37" s="85">
        <v>0</v>
      </c>
      <c r="E37" s="119">
        <v>0</v>
      </c>
      <c r="F37" s="120">
        <v>0</v>
      </c>
      <c r="G37" s="43"/>
      <c r="H37" s="43"/>
      <c r="I37" s="43"/>
      <c r="J37" s="43"/>
    </row>
    <row r="38" spans="1:10" ht="21.75" customHeight="1" x14ac:dyDescent="0.25">
      <c r="A38" s="108" t="s">
        <v>10</v>
      </c>
      <c r="B38" s="109"/>
      <c r="C38" s="109"/>
      <c r="D38" s="109"/>
      <c r="E38" s="110"/>
      <c r="F38" s="90">
        <f>SUM(F37)</f>
        <v>0</v>
      </c>
      <c r="G38" s="86"/>
      <c r="H38" s="43"/>
      <c r="I38" s="43"/>
      <c r="J38" s="43"/>
    </row>
    <row r="39" spans="1:10" ht="16.5" customHeight="1" x14ac:dyDescent="0.25">
      <c r="A39" s="75"/>
      <c r="B39" s="76"/>
      <c r="C39" s="76"/>
      <c r="D39" s="76"/>
      <c r="E39" s="76"/>
      <c r="F39" s="77"/>
      <c r="G39" s="43"/>
      <c r="H39" s="43"/>
      <c r="I39" s="43"/>
      <c r="J39" s="43"/>
    </row>
    <row r="40" spans="1:10" ht="27" customHeight="1" x14ac:dyDescent="0.25">
      <c r="A40" s="111" t="s">
        <v>28</v>
      </c>
      <c r="B40" s="112"/>
      <c r="C40" s="112"/>
      <c r="D40" s="112"/>
      <c r="E40" s="113"/>
      <c r="F40" s="49">
        <f>F30+F34+F38</f>
        <v>202558.20105820106</v>
      </c>
      <c r="G40" s="86"/>
      <c r="H40" s="86"/>
      <c r="I40" s="43"/>
      <c r="J40" s="43"/>
    </row>
    <row r="41" spans="1:10" ht="13.5" customHeight="1" x14ac:dyDescent="0.25">
      <c r="A41" s="72"/>
      <c r="B41" s="73"/>
      <c r="C41" s="73"/>
      <c r="D41" s="73"/>
      <c r="E41" s="73"/>
      <c r="F41" s="74"/>
      <c r="G41" s="43"/>
      <c r="H41" s="43"/>
      <c r="I41" s="43"/>
      <c r="J41" s="43"/>
    </row>
    <row r="42" spans="1:10" ht="25.5" customHeight="1" x14ac:dyDescent="0.25">
      <c r="A42" s="111" t="s">
        <v>11</v>
      </c>
      <c r="B42" s="112"/>
      <c r="C42" s="112"/>
      <c r="D42" s="112"/>
      <c r="E42" s="113"/>
      <c r="F42" s="49">
        <f>F25+F40</f>
        <v>432058.21705820109</v>
      </c>
      <c r="G42" s="86"/>
      <c r="H42" s="43"/>
      <c r="I42" s="43"/>
      <c r="J42" s="43"/>
    </row>
    <row r="43" spans="1:10" x14ac:dyDescent="0.25">
      <c r="B43" s="22"/>
      <c r="C43" s="23"/>
      <c r="D43" s="23"/>
      <c r="E43" s="24"/>
      <c r="G43" s="43"/>
      <c r="H43" s="43"/>
      <c r="I43" s="43"/>
      <c r="J43" s="43"/>
    </row>
    <row r="44" spans="1:10" ht="15" customHeight="1" x14ac:dyDescent="0.25">
      <c r="A44" s="127" t="s">
        <v>51</v>
      </c>
      <c r="B44" s="128"/>
      <c r="C44" s="128"/>
      <c r="D44" s="128"/>
      <c r="E44" s="129"/>
      <c r="F44" s="53">
        <v>0</v>
      </c>
      <c r="G44" s="88"/>
      <c r="H44" s="43"/>
      <c r="I44" s="43"/>
      <c r="J44" s="43"/>
    </row>
    <row r="45" spans="1:10" ht="15" customHeight="1" x14ac:dyDescent="0.25">
      <c r="A45" s="127" t="s">
        <v>30</v>
      </c>
      <c r="B45" s="128"/>
      <c r="C45" s="128"/>
      <c r="D45" s="128"/>
      <c r="E45" s="129"/>
      <c r="F45" s="91" t="str">
        <f>IF(F44=0,"--",F42/F44)</f>
        <v>--</v>
      </c>
      <c r="G45" s="88"/>
      <c r="H45" s="43"/>
      <c r="I45" s="43"/>
      <c r="J45" s="43"/>
    </row>
    <row r="46" spans="1:10" x14ac:dyDescent="0.25">
      <c r="A46" s="43"/>
      <c r="B46" s="43"/>
      <c r="C46" s="48"/>
      <c r="E46" s="25"/>
      <c r="G46" s="22"/>
      <c r="H46" s="43"/>
      <c r="I46" s="43"/>
      <c r="J46" s="43"/>
    </row>
    <row r="47" spans="1:10" x14ac:dyDescent="0.25">
      <c r="A47" s="46"/>
      <c r="B47" s="47"/>
      <c r="C47" s="26"/>
      <c r="D47" s="27"/>
      <c r="E47" s="27"/>
      <c r="G47" s="43"/>
      <c r="H47" s="43"/>
      <c r="I47" s="43"/>
      <c r="J47" s="43"/>
    </row>
    <row r="48" spans="1:10" x14ac:dyDescent="0.25">
      <c r="A48" s="46"/>
      <c r="B48" s="47"/>
      <c r="C48" s="26"/>
      <c r="D48" s="27"/>
      <c r="E48" s="27"/>
      <c r="F48" s="43"/>
      <c r="G48" s="43"/>
      <c r="H48" s="43"/>
      <c r="I48" s="43"/>
      <c r="J48" s="43"/>
    </row>
    <row r="49" spans="1:10" ht="15.75" x14ac:dyDescent="0.25">
      <c r="A49" s="50" t="s">
        <v>34</v>
      </c>
      <c r="B49" s="121" t="s">
        <v>64</v>
      </c>
      <c r="C49" s="122"/>
      <c r="D49" s="123"/>
      <c r="E49" s="51"/>
      <c r="F49" s="86"/>
      <c r="G49" s="43"/>
      <c r="H49" s="43"/>
      <c r="I49" s="43"/>
      <c r="J49" s="43"/>
    </row>
    <row r="50" spans="1:10" ht="15.75" x14ac:dyDescent="0.25">
      <c r="A50" s="53" t="s">
        <v>31</v>
      </c>
      <c r="B50" s="124">
        <v>43703</v>
      </c>
      <c r="C50" s="125"/>
      <c r="D50" s="126"/>
      <c r="E50" s="52"/>
      <c r="F50" s="52"/>
      <c r="G50" s="43"/>
      <c r="H50" s="43"/>
      <c r="I50" s="43"/>
      <c r="J50" s="43"/>
    </row>
    <row r="51" spans="1:10" ht="15.75" x14ac:dyDescent="0.25">
      <c r="A51" s="54"/>
      <c r="B51" s="55"/>
      <c r="C51" s="55"/>
      <c r="D51" s="55"/>
      <c r="E51" s="52"/>
      <c r="F51" s="52"/>
      <c r="G51" s="43"/>
      <c r="H51" s="43"/>
      <c r="I51" s="43"/>
      <c r="J51" s="43"/>
    </row>
    <row r="52" spans="1:10" ht="15.75" x14ac:dyDescent="0.25">
      <c r="A52" s="66" t="s">
        <v>39</v>
      </c>
      <c r="B52" s="66"/>
      <c r="C52" s="66"/>
      <c r="D52" s="66"/>
      <c r="E52" s="66"/>
      <c r="F52" s="66"/>
      <c r="G52" s="43"/>
      <c r="H52" s="43"/>
      <c r="I52" s="43"/>
      <c r="J52" s="43"/>
    </row>
    <row r="53" spans="1:10" ht="47.25" x14ac:dyDescent="0.25">
      <c r="A53" s="58" t="s">
        <v>57</v>
      </c>
      <c r="B53" s="56" t="s">
        <v>32</v>
      </c>
      <c r="C53" s="67"/>
      <c r="D53" s="68"/>
      <c r="E53" s="50" t="s">
        <v>33</v>
      </c>
      <c r="F53" s="63"/>
      <c r="G53" s="43"/>
      <c r="H53" s="43"/>
      <c r="I53" s="43"/>
      <c r="J53" s="43"/>
    </row>
    <row r="54" spans="1:10" ht="15.75" x14ac:dyDescent="0.25">
      <c r="A54" s="53" t="s">
        <v>40</v>
      </c>
      <c r="B54" s="57" t="s">
        <v>31</v>
      </c>
      <c r="C54" s="64"/>
      <c r="D54" s="65"/>
      <c r="E54" s="53" t="s">
        <v>31</v>
      </c>
      <c r="F54" s="60"/>
    </row>
  </sheetData>
  <mergeCells count="8">
    <mergeCell ref="B49:D49"/>
    <mergeCell ref="B50:D50"/>
    <mergeCell ref="A44:E44"/>
    <mergeCell ref="A45:E45"/>
    <mergeCell ref="A19:B19"/>
    <mergeCell ref="A20:B20"/>
    <mergeCell ref="A21:B21"/>
    <mergeCell ref="A22:B22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J18" sqref="J18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30" t="s">
        <v>63</v>
      </c>
      <c r="C2" s="130"/>
      <c r="D2" s="130"/>
      <c r="E2" s="130"/>
      <c r="F2" s="130"/>
      <c r="G2" s="130"/>
      <c r="H2" s="130"/>
    </row>
    <row r="3" spans="2:12" x14ac:dyDescent="0.2">
      <c r="B3" s="130"/>
      <c r="C3" s="130"/>
      <c r="D3" s="130"/>
      <c r="E3" s="130"/>
      <c r="F3" s="130"/>
      <c r="G3" s="130"/>
      <c r="H3" s="130"/>
    </row>
    <row r="4" spans="2:12" x14ac:dyDescent="0.2">
      <c r="B4" s="130"/>
      <c r="C4" s="130"/>
      <c r="D4" s="130"/>
      <c r="E4" s="130"/>
      <c r="F4" s="130"/>
      <c r="G4" s="130"/>
      <c r="H4" s="130"/>
    </row>
    <row r="5" spans="2:12" ht="51" x14ac:dyDescent="0.2">
      <c r="B5" s="10" t="s">
        <v>17</v>
      </c>
      <c r="C5" s="11" t="s">
        <v>45</v>
      </c>
      <c r="D5" s="11" t="s">
        <v>46</v>
      </c>
      <c r="E5" s="11" t="s">
        <v>1</v>
      </c>
      <c r="F5" s="11" t="s">
        <v>0</v>
      </c>
      <c r="G5" s="11" t="s">
        <v>9</v>
      </c>
      <c r="H5" s="11" t="s">
        <v>2</v>
      </c>
    </row>
    <row r="6" spans="2:12" x14ac:dyDescent="0.2">
      <c r="B6" s="2" t="s">
        <v>3</v>
      </c>
      <c r="C6" s="3">
        <f>'COSTOS PLATANO'!F17</f>
        <v>30000.016</v>
      </c>
      <c r="D6" s="3">
        <f>'COSTOS PLATANO'!F23</f>
        <v>199500</v>
      </c>
      <c r="E6" s="3">
        <f>'COSTOS PLATANO'!F30</f>
        <v>2558.2010582010585</v>
      </c>
      <c r="F6" s="3">
        <f>'COSTOS PLATANO'!F34</f>
        <v>200000</v>
      </c>
      <c r="G6" s="3">
        <f>'COSTOS PLATANO'!F38</f>
        <v>0</v>
      </c>
      <c r="H6" s="3">
        <f>SUM(C6:G6)</f>
        <v>432058.21705820109</v>
      </c>
    </row>
    <row r="7" spans="2:12" x14ac:dyDescent="0.2">
      <c r="B7" s="2" t="s">
        <v>13</v>
      </c>
      <c r="C7" s="93">
        <f>C6/H6</f>
        <v>6.9435124285482111E-2</v>
      </c>
      <c r="D7" s="4">
        <f>D6/H6</f>
        <v>0.46174333023534658</v>
      </c>
      <c r="E7" s="4">
        <f>E6/H6</f>
        <v>5.9209637896007238E-3</v>
      </c>
      <c r="F7" s="4">
        <f>F6/H6</f>
        <v>0.46290058168957049</v>
      </c>
      <c r="G7" s="4">
        <f>G6/H6</f>
        <v>0</v>
      </c>
      <c r="H7" s="5">
        <f>SUM(C7:G7)</f>
        <v>0.99999999999999989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2019-08-26T15:57:31Z</cp:lastPrinted>
  <dcterms:created xsi:type="dcterms:W3CDTF">2014-09-10T02:29:02Z</dcterms:created>
  <dcterms:modified xsi:type="dcterms:W3CDTF">2019-08-26T15:57:41Z</dcterms:modified>
</cp:coreProperties>
</file>