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granja.SENA\Desktop\Nueva carpeta\LIDER AGRICOLA III TRIMESTRE\COSTOS JULIO\"/>
    </mc:Choice>
  </mc:AlternateContent>
  <bookViews>
    <workbookView xWindow="0" yWindow="0" windowWidth="20490" windowHeight="7620"/>
  </bookViews>
  <sheets>
    <sheet name="COSTOS CACAO" sheetId="1" r:id="rId1"/>
    <sheet name="GRAFICA" sheetId="6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5" i="1" l="1"/>
  <c r="F43" i="1"/>
  <c r="F41" i="1"/>
  <c r="F37" i="1"/>
  <c r="F34" i="1"/>
  <c r="F29" i="1"/>
  <c r="F27" i="1"/>
  <c r="F18" i="1"/>
  <c r="E40" i="1" l="1"/>
  <c r="E22" i="1"/>
  <c r="E23" i="1"/>
  <c r="E24" i="1"/>
  <c r="E25" i="1"/>
  <c r="E21" i="1"/>
  <c r="F25" i="1" l="1"/>
  <c r="F13" i="1"/>
  <c r="F16" i="1"/>
  <c r="F15" i="1"/>
  <c r="F21" i="1" l="1"/>
  <c r="F22" i="1"/>
  <c r="F23" i="1"/>
  <c r="F24" i="1"/>
  <c r="F40" i="1"/>
  <c r="F36" i="1"/>
  <c r="F33" i="1"/>
  <c r="E6" i="6" s="1"/>
  <c r="E33" i="1"/>
  <c r="G6" i="6"/>
  <c r="F6" i="6" l="1"/>
  <c r="D6" i="6" l="1"/>
  <c r="C6" i="6" l="1"/>
  <c r="H6" i="6" s="1"/>
  <c r="D7" i="6" l="1"/>
  <c r="F7" i="6"/>
  <c r="G7" i="6"/>
  <c r="E7" i="6"/>
  <c r="C7" i="6"/>
  <c r="H7" i="6" l="1"/>
</calcChain>
</file>

<file path=xl/comments1.xml><?xml version="1.0" encoding="utf-8"?>
<comments xmlns="http://schemas.openxmlformats.org/spreadsheetml/2006/main">
  <authors>
    <author>alejandra sanchez</author>
  </authors>
  <commentList>
    <comment ref="A40" authorId="0" shapeId="0">
      <text>
        <r>
          <rPr>
            <b/>
            <sz val="9"/>
            <color indexed="81"/>
            <rFont val="Tahoma"/>
            <family val="2"/>
          </rPr>
          <t>CONTROL DE ARVENSES, LIMPIEZA DEL BARBECHO, APLICACIÓN DE CAL AL PEDILUVIO</t>
        </r>
      </text>
    </comment>
  </commentList>
</comments>
</file>

<file path=xl/sharedStrings.xml><?xml version="1.0" encoding="utf-8"?>
<sst xmlns="http://schemas.openxmlformats.org/spreadsheetml/2006/main" count="102" uniqueCount="77">
  <si>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</si>
  <si>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</si>
  <si>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</si>
  <si>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</si>
  <si>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</si>
  <si>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</si>
  <si>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</si>
  <si>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</si>
  <si>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</si>
  <si>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</si>
  <si>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</si>
  <si>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</si>
  <si>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</si>
  <si>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</si>
  <si>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</si>
  <si>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SUBTOTAL INSUMOS INDIRECTOS:</t>
  </si>
  <si>
    <t>DESCRIPCIÓN</t>
  </si>
  <si>
    <t>SUBCENTRO DE COSTO:</t>
  </si>
  <si>
    <t>CENTRO DE COSTOS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</si>
  <si>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</si>
  <si>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</si>
  <si>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</si>
  <si>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</si>
  <si>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</si>
  <si>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</si>
  <si>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</si>
  <si>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</si>
  <si>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</si>
  <si>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</si>
  <si>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PRODUCCION EN KG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</si>
  <si>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</si>
  <si>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</si>
  <si>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</si>
  <si>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</si>
  <si>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</si>
  <si>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</si>
  <si>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</si>
  <si>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</si>
  <si>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</si>
  <si>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</si>
  <si>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ELABORO: MARIA INES MIÑOZ, LINA VARGAS, MIGUEL A. VILLALBA</t>
  </si>
  <si>
    <t>FECHA: 19-09-2018</t>
  </si>
  <si>
    <t xml:space="preserve">MATERIA PRIMA </t>
  </si>
  <si>
    <t>MATERIA PRIMA E INSUMOS  DIRECTOS</t>
  </si>
  <si>
    <t>SUBTOTAL  MATERIA PRIMA E INSUMOS   DIRECTOS:</t>
  </si>
  <si>
    <t>12000 m2 = 1.2 ha</t>
  </si>
  <si>
    <t>agricola</t>
  </si>
  <si>
    <t>lote 1</t>
  </si>
  <si>
    <t>cacao</t>
  </si>
  <si>
    <t>HORA</t>
  </si>
  <si>
    <t>MANEJO DE ARVENSES MANUAL (MACHETES)</t>
  </si>
  <si>
    <t>MANEJO DE ARVENSES MECANICO (GUADAÑA)</t>
  </si>
  <si>
    <t>COMBUSTIBLE</t>
  </si>
  <si>
    <t>GASOLINA</t>
  </si>
  <si>
    <t>LT</t>
  </si>
  <si>
    <t>3,3</t>
  </si>
  <si>
    <t>ASISTENCIA TECNICA</t>
  </si>
  <si>
    <t>MES</t>
  </si>
  <si>
    <t xml:space="preserve">RECOLECCION DE FRUTO SECO </t>
  </si>
  <si>
    <t xml:space="preserve">LIMPIEZA DE CANALES DE RIEGO </t>
  </si>
  <si>
    <t>COSTO TOTAL  CACAO</t>
  </si>
  <si>
    <t xml:space="preserve">AGUA </t>
  </si>
  <si>
    <t>AGUA</t>
  </si>
  <si>
    <t>m3</t>
  </si>
  <si>
    <t>kg</t>
  </si>
  <si>
    <t xml:space="preserve">kg </t>
  </si>
  <si>
    <t>COSTO TOTAL CACAO</t>
  </si>
  <si>
    <t xml:space="preserve">COSTO TOTAL CACAO </t>
  </si>
  <si>
    <t xml:space="preserve">FUNGICIDA </t>
  </si>
  <si>
    <t>OXICLORURO DE COBRE</t>
  </si>
  <si>
    <t xml:space="preserve">CAL AGRICOLA </t>
  </si>
  <si>
    <t>10 de noviembre 2010</t>
  </si>
  <si>
    <t>JULIO</t>
  </si>
  <si>
    <t>MANTENIMIENTO CASETA BPA</t>
  </si>
  <si>
    <t xml:space="preserve">MARCAJE DE MODULOS </t>
  </si>
  <si>
    <t>COSTOS DE PRODUCCIÓN CULTIVO DE CACAO MES DE JULIO DE 2019</t>
  </si>
  <si>
    <t xml:space="preserve">DANIELA ORTIZ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</si>
</sst>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_-&quot;$&quot;* #,##0_-;\-&quot;$&quot;* #,##0_-;_-&quot;$&quot;* &quot;-&quot;??_-;_-@_-"/>
    <numFmt numFmtId="166" formatCode="0.0%"/>
    <numFmt numFmtId="167" formatCode="_(&quot;$&quot;* #,##0_);_(&quot;$&quot;* \(#,##0\);_(&quot;$&quot;* &quot;-&quot;??_);_(@_)"/>
    <numFmt numFmtId="168" formatCode="&quot;$&quot;\ #,##0.0_);[Red]\(&quot;$&quot;\ #,##0.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1">
    <xf numFmtId="0" fontId="0" fillId="0" borderId="0" xfId="0"/>
    <xf numFmtId="0" fontId="4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164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6" fontId="0" fillId="3" borderId="3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7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4" fontId="0" fillId="0" borderId="0" xfId="1" applyNumberFormat="1" applyFont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167" fontId="6" fillId="4" borderId="1" xfId="0" applyNumberFormat="1" applyFont="1" applyFill="1" applyBorder="1"/>
    <xf numFmtId="164" fontId="8" fillId="5" borderId="1" xfId="0" applyNumberFormat="1" applyFont="1" applyFill="1" applyBorder="1" applyAlignment="1">
      <alignment vertical="center"/>
    </xf>
    <xf numFmtId="0" fontId="9" fillId="0" borderId="1" xfId="0" applyFont="1" applyBorder="1"/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6" fontId="0" fillId="0" borderId="4" xfId="0" applyNumberFormat="1" applyFont="1" applyFill="1" applyBorder="1"/>
    <xf numFmtId="0" fontId="0" fillId="0" borderId="0" xfId="1" applyNumberFormat="1" applyFont="1" applyAlignment="1">
      <alignment horizontal="right"/>
    </xf>
    <xf numFmtId="6" fontId="0" fillId="0" borderId="1" xfId="0" applyNumberFormat="1" applyFont="1" applyBorder="1"/>
    <xf numFmtId="165" fontId="8" fillId="0" borderId="1" xfId="0" applyNumberFormat="1" applyFont="1" applyBorder="1"/>
    <xf numFmtId="6" fontId="0" fillId="3" borderId="1" xfId="0" applyNumberFormat="1" applyFont="1" applyFill="1" applyBorder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0" fillId="0" borderId="8" xfId="0" applyFont="1" applyFill="1" applyBorder="1" applyAlignment="1">
      <alignment horizontal="left" vertical="center"/>
    </xf>
    <xf numFmtId="0" fontId="0" fillId="3" borderId="2" xfId="0" applyFont="1" applyFill="1" applyBorder="1"/>
    <xf numFmtId="0" fontId="0" fillId="3" borderId="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6" fontId="0" fillId="3" borderId="8" xfId="0" applyNumberFormat="1" applyFont="1" applyFill="1" applyBorder="1"/>
    <xf numFmtId="0" fontId="0" fillId="0" borderId="2" xfId="0" applyFont="1" applyBorder="1"/>
    <xf numFmtId="168" fontId="0" fillId="3" borderId="3" xfId="0" applyNumberFormat="1" applyFont="1" applyFill="1" applyBorder="1"/>
    <xf numFmtId="164" fontId="6" fillId="4" borderId="1" xfId="0" applyNumberFormat="1" applyFont="1" applyFill="1" applyBorder="1"/>
    <xf numFmtId="164" fontId="6" fillId="4" borderId="1" xfId="0" applyNumberFormat="1" applyFont="1" applyFill="1" applyBorder="1" applyAlignment="1">
      <alignment vertical="center"/>
    </xf>
    <xf numFmtId="0" fontId="0" fillId="3" borderId="8" xfId="0" applyFont="1" applyFill="1" applyBorder="1" applyAlignment="1">
      <alignment horizontal="left"/>
    </xf>
    <xf numFmtId="0" fontId="0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vertical="center"/>
    </xf>
    <xf numFmtId="164" fontId="6" fillId="4" borderId="1" xfId="1" applyNumberFormat="1" applyFont="1" applyFill="1" applyBorder="1"/>
    <xf numFmtId="0" fontId="0" fillId="3" borderId="1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6" fillId="4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</cellXfs>
  <cellStyles count="12">
    <cellStyle name="Moneda" xfId="1" builtinId="4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" xfId="2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CACAO </a:t>
            </a:r>
          </a:p>
          <a:p>
            <a:pPr>
              <a:defRPr/>
            </a:pPr>
            <a:r>
              <a:rPr lang="en-US"/>
              <a:t>MES DE JULIO DE 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96396.68</c:v>
                </c:pt>
                <c:pt idx="1">
                  <c:v>297682</c:v>
                </c:pt>
                <c:pt idx="2">
                  <c:v>8441.4</c:v>
                </c:pt>
                <c:pt idx="3">
                  <c:v>200000</c:v>
                </c:pt>
                <c:pt idx="4">
                  <c:v>10631.5</c:v>
                </c:pt>
                <c:pt idx="5">
                  <c:v>613151.58000000007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8-4737-8A7D-0CA8BD1DEE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47813736"/>
        <c:axId val="245743192"/>
        <c:axId val="290444000"/>
      </c:bar3DChart>
      <c:catAx>
        <c:axId val="24781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5743192"/>
        <c:crosses val="autoZero"/>
        <c:auto val="1"/>
        <c:lblAlgn val="ctr"/>
        <c:lblOffset val="100"/>
        <c:noMultiLvlLbl val="0"/>
      </c:catAx>
      <c:valAx>
        <c:axId val="245743192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minorTickMark val="none"/>
        <c:tickLblPos val="none"/>
        <c:crossAx val="247813736"/>
        <c:crosses val="autoZero"/>
        <c:crossBetween val="between"/>
      </c:valAx>
      <c:serAx>
        <c:axId val="290444000"/>
        <c:scaling>
          <c:orientation val="minMax"/>
        </c:scaling>
        <c:delete val="1"/>
        <c:axPos val="b"/>
        <c:majorTickMark val="none"/>
        <c:minorTickMark val="none"/>
        <c:tickLblPos val="none"/>
        <c:crossAx val="24574319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90486</xdr:rowOff>
    </xdr:from>
    <xdr:to>
      <xdr:col>7</xdr:col>
      <xdr:colOff>962025</xdr:colOff>
      <xdr:row>28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524302-1E39-49AF-A0D8-37DE5A578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7"/>
  <sheetViews>
    <sheetView tabSelected="1" topLeftCell="A45" zoomScale="110" zoomScaleNormal="110" workbookViewId="0">
      <selection activeCell="F59" sqref="F59"/>
    </sheetView>
  </sheetViews>
  <sheetFormatPr baseColWidth="10" defaultColWidth="11.42578125" defaultRowHeight="15" x14ac:dyDescent="0.25"/>
  <cols>
    <col min="1" max="1" width="31.42578125" style="13" customWidth="1"/>
    <col min="2" max="2" width="20.7109375" style="13" customWidth="1"/>
    <col min="3" max="3" width="13.28515625" style="32" customWidth="1"/>
    <col min="4" max="4" width="11.28515625" style="13" customWidth="1"/>
    <col min="5" max="5" width="17.5703125" style="13" customWidth="1"/>
    <col min="6" max="6" width="18.85546875" style="13" customWidth="1"/>
    <col min="7" max="7" width="18.28515625" style="13" customWidth="1"/>
    <col min="8" max="8" width="14.28515625" style="13" customWidth="1"/>
    <col min="9" max="9" width="13.28515625" style="13" bestFit="1" customWidth="1"/>
    <col min="10" max="23" width="11.42578125" style="13"/>
    <col min="24" max="24" width="17.140625" style="13" customWidth="1"/>
    <col min="25" max="25" width="14.140625" style="13" customWidth="1"/>
    <col min="26" max="16384" width="11.42578125" style="13"/>
  </cols>
  <sheetData>
    <row r="1" spans="1:6" ht="34.5" customHeight="1" x14ac:dyDescent="0.25">
      <c r="A1" s="45" t="s">
        <v>23</v>
      </c>
      <c r="B1" s="46"/>
      <c r="C1" s="47"/>
      <c r="D1" s="46"/>
      <c r="E1" s="46"/>
      <c r="F1" s="48"/>
    </row>
    <row r="2" spans="1:6" ht="22.5" customHeight="1" x14ac:dyDescent="0.25">
      <c r="A2" s="45" t="s">
        <v>35</v>
      </c>
      <c r="B2" s="46" t="s">
        <v>72</v>
      </c>
      <c r="C2" s="47"/>
      <c r="D2" s="46"/>
      <c r="E2" s="46"/>
      <c r="F2" s="48"/>
    </row>
    <row r="3" spans="1:6" ht="22.5" customHeight="1" x14ac:dyDescent="0.25">
      <c r="A3" s="45" t="s">
        <v>36</v>
      </c>
      <c r="B3" s="49">
        <v>2019</v>
      </c>
      <c r="C3" s="47"/>
      <c r="D3" s="46"/>
      <c r="E3" s="46"/>
      <c r="F3" s="48"/>
    </row>
    <row r="4" spans="1:6" ht="15.75" customHeight="1" x14ac:dyDescent="0.25">
      <c r="A4" s="46" t="s">
        <v>37</v>
      </c>
      <c r="B4" s="46" t="s">
        <v>45</v>
      </c>
      <c r="C4" s="46"/>
      <c r="D4" s="46"/>
      <c r="E4" s="46"/>
      <c r="F4" s="48"/>
    </row>
    <row r="5" spans="1:6" x14ac:dyDescent="0.25">
      <c r="A5" s="46" t="s">
        <v>38</v>
      </c>
      <c r="B5" s="46" t="s">
        <v>71</v>
      </c>
      <c r="C5" s="47"/>
      <c r="D5" s="46"/>
      <c r="E5" s="46"/>
      <c r="F5" s="48"/>
    </row>
    <row r="6" spans="1:6" ht="18" customHeight="1" x14ac:dyDescent="0.25">
      <c r="A6" s="46" t="s">
        <v>22</v>
      </c>
      <c r="B6" s="49">
        <v>328</v>
      </c>
      <c r="C6" s="46"/>
      <c r="D6" s="46"/>
      <c r="E6" s="46"/>
      <c r="F6" s="48"/>
    </row>
    <row r="7" spans="1:6" ht="18" customHeight="1" x14ac:dyDescent="0.25">
      <c r="A7" s="46" t="s">
        <v>18</v>
      </c>
      <c r="B7" s="46" t="s">
        <v>46</v>
      </c>
      <c r="C7" s="48"/>
      <c r="D7" s="48"/>
      <c r="E7" s="46"/>
      <c r="F7" s="48"/>
    </row>
    <row r="8" spans="1:6" ht="18" customHeight="1" x14ac:dyDescent="0.25">
      <c r="A8" s="46" t="s">
        <v>17</v>
      </c>
      <c r="B8" s="46" t="s">
        <v>47</v>
      </c>
      <c r="C8" s="48"/>
      <c r="D8" s="48"/>
      <c r="E8" s="46"/>
      <c r="F8" s="48"/>
    </row>
    <row r="9" spans="1:6" ht="18" customHeight="1" x14ac:dyDescent="0.25">
      <c r="A9" s="46" t="s">
        <v>19</v>
      </c>
      <c r="B9" s="46" t="s">
        <v>48</v>
      </c>
      <c r="C9" s="46"/>
      <c r="D9" s="48"/>
      <c r="E9" s="46"/>
      <c r="F9" s="48"/>
    </row>
    <row r="10" spans="1:6" ht="18" customHeight="1" x14ac:dyDescent="0.25">
      <c r="A10" s="46"/>
      <c r="B10" s="46"/>
      <c r="C10" s="46"/>
      <c r="D10" s="48"/>
      <c r="E10" s="46"/>
      <c r="F10" s="48"/>
    </row>
    <row r="11" spans="1:6" ht="42" customHeight="1" x14ac:dyDescent="0.25">
      <c r="A11" s="39" t="s">
        <v>27</v>
      </c>
      <c r="B11" s="38" t="s">
        <v>5</v>
      </c>
      <c r="C11" s="38" t="s">
        <v>13</v>
      </c>
      <c r="D11" s="38" t="s">
        <v>6</v>
      </c>
      <c r="E11" s="38" t="s">
        <v>20</v>
      </c>
      <c r="F11" s="38" t="s">
        <v>60</v>
      </c>
    </row>
    <row r="12" spans="1:6" ht="26.25" customHeight="1" x14ac:dyDescent="0.25">
      <c r="A12" s="40" t="s">
        <v>42</v>
      </c>
      <c r="B12" s="76"/>
      <c r="C12" s="77"/>
      <c r="D12" s="78"/>
      <c r="E12" s="79"/>
      <c r="F12" s="80"/>
    </row>
    <row r="13" spans="1:6" ht="33" customHeight="1" x14ac:dyDescent="0.25">
      <c r="A13" s="75" t="s">
        <v>61</v>
      </c>
      <c r="B13" s="15" t="s">
        <v>62</v>
      </c>
      <c r="C13" s="16" t="s">
        <v>63</v>
      </c>
      <c r="D13" s="16">
        <v>6.56</v>
      </c>
      <c r="E13" s="72">
        <v>13453</v>
      </c>
      <c r="F13" s="70">
        <f>D13*E13</f>
        <v>88251.68</v>
      </c>
    </row>
    <row r="14" spans="1:6" ht="27.75" customHeight="1" x14ac:dyDescent="0.25">
      <c r="A14" s="40" t="s">
        <v>28</v>
      </c>
      <c r="B14" s="35"/>
      <c r="C14" s="35"/>
      <c r="D14" s="35"/>
      <c r="E14" s="35"/>
      <c r="F14" s="35"/>
    </row>
    <row r="15" spans="1:6" ht="28.5" customHeight="1" x14ac:dyDescent="0.25">
      <c r="A15" s="84" t="s">
        <v>68</v>
      </c>
      <c r="B15" s="88" t="s">
        <v>69</v>
      </c>
      <c r="C15" s="33" t="s">
        <v>64</v>
      </c>
      <c r="D15" s="16">
        <v>15</v>
      </c>
      <c r="E15" s="34">
        <v>30</v>
      </c>
      <c r="F15" s="70">
        <f>D15*E15</f>
        <v>450</v>
      </c>
    </row>
    <row r="16" spans="1:6" ht="28.5" customHeight="1" x14ac:dyDescent="0.25">
      <c r="A16" s="84" t="s">
        <v>68</v>
      </c>
      <c r="B16" s="85" t="s">
        <v>70</v>
      </c>
      <c r="C16" s="33" t="s">
        <v>65</v>
      </c>
      <c r="D16" s="16">
        <v>15</v>
      </c>
      <c r="E16" s="34">
        <v>513</v>
      </c>
      <c r="F16" s="70">
        <f>D16*E16</f>
        <v>7695</v>
      </c>
    </row>
    <row r="17" spans="1:6" ht="28.5" customHeight="1" x14ac:dyDescent="0.25">
      <c r="A17" s="84"/>
      <c r="B17" s="85"/>
      <c r="C17" s="33"/>
      <c r="D17" s="16"/>
      <c r="E17" s="81"/>
      <c r="F17" s="70"/>
    </row>
    <row r="18" spans="1:6" ht="28.5" customHeight="1" x14ac:dyDescent="0.25">
      <c r="A18" s="97" t="s">
        <v>44</v>
      </c>
      <c r="B18" s="89"/>
      <c r="C18" s="89"/>
      <c r="D18" s="89"/>
      <c r="E18" s="90"/>
      <c r="F18" s="83">
        <f>F13+F15+F16</f>
        <v>96396.68</v>
      </c>
    </row>
    <row r="19" spans="1:6" ht="28.5" customHeight="1" x14ac:dyDescent="0.25">
      <c r="A19" s="93"/>
      <c r="B19" s="94"/>
      <c r="C19" s="94"/>
      <c r="D19" s="94"/>
      <c r="E19" s="94"/>
      <c r="F19" s="95"/>
    </row>
    <row r="20" spans="1:6" ht="28.5" customHeight="1" x14ac:dyDescent="0.25">
      <c r="A20" s="97" t="s">
        <v>21</v>
      </c>
      <c r="B20" s="90"/>
      <c r="C20" s="42" t="s">
        <v>13</v>
      </c>
      <c r="D20" s="43" t="s">
        <v>6</v>
      </c>
      <c r="E20" s="44" t="s">
        <v>20</v>
      </c>
      <c r="F20" s="38" t="s">
        <v>67</v>
      </c>
    </row>
    <row r="21" spans="1:6" ht="18" customHeight="1" x14ac:dyDescent="0.25">
      <c r="A21" s="91" t="s">
        <v>50</v>
      </c>
      <c r="B21" s="92"/>
      <c r="C21" s="16" t="s">
        <v>49</v>
      </c>
      <c r="D21" s="16">
        <v>6</v>
      </c>
      <c r="E21" s="25">
        <f>42526/8</f>
        <v>5315.75</v>
      </c>
      <c r="F21" s="36">
        <f>D21*E21</f>
        <v>31894.5</v>
      </c>
    </row>
    <row r="22" spans="1:6" ht="16.5" customHeight="1" x14ac:dyDescent="0.25">
      <c r="A22" s="91" t="s">
        <v>51</v>
      </c>
      <c r="B22" s="96"/>
      <c r="C22" s="16" t="s">
        <v>49</v>
      </c>
      <c r="D22" s="16">
        <v>23</v>
      </c>
      <c r="E22" s="25">
        <f t="shared" ref="E22:E25" si="0">42526/8</f>
        <v>5315.75</v>
      </c>
      <c r="F22" s="36">
        <f t="shared" ref="F22:F25" si="1">D22*E22</f>
        <v>122262.25</v>
      </c>
    </row>
    <row r="23" spans="1:6" x14ac:dyDescent="0.25">
      <c r="A23" s="91" t="s">
        <v>58</v>
      </c>
      <c r="B23" s="96"/>
      <c r="C23" s="16" t="s">
        <v>49</v>
      </c>
      <c r="D23" s="16">
        <v>6</v>
      </c>
      <c r="E23" s="25">
        <f t="shared" si="0"/>
        <v>5315.75</v>
      </c>
      <c r="F23" s="36">
        <f t="shared" si="1"/>
        <v>31894.5</v>
      </c>
    </row>
    <row r="24" spans="1:6" x14ac:dyDescent="0.25">
      <c r="A24" s="91" t="s">
        <v>59</v>
      </c>
      <c r="B24" s="96"/>
      <c r="C24" s="16" t="s">
        <v>49</v>
      </c>
      <c r="D24" s="16">
        <v>20</v>
      </c>
      <c r="E24" s="25">
        <f t="shared" si="0"/>
        <v>5315.75</v>
      </c>
      <c r="F24" s="36">
        <f t="shared" si="1"/>
        <v>106315</v>
      </c>
    </row>
    <row r="25" spans="1:6" x14ac:dyDescent="0.25">
      <c r="A25" s="91" t="s">
        <v>74</v>
      </c>
      <c r="B25" s="96"/>
      <c r="C25" s="16" t="s">
        <v>49</v>
      </c>
      <c r="D25" s="16">
        <v>1</v>
      </c>
      <c r="E25" s="25">
        <f t="shared" si="0"/>
        <v>5315.75</v>
      </c>
      <c r="F25" s="36">
        <f t="shared" si="1"/>
        <v>5315.75</v>
      </c>
    </row>
    <row r="26" spans="1:6" x14ac:dyDescent="0.25">
      <c r="A26" s="91"/>
      <c r="B26" s="96"/>
      <c r="C26" s="16"/>
      <c r="D26" s="16"/>
      <c r="E26" s="25"/>
      <c r="F26" s="36"/>
    </row>
    <row r="27" spans="1:6" x14ac:dyDescent="0.25">
      <c r="A27" s="97" t="s">
        <v>7</v>
      </c>
      <c r="B27" s="89"/>
      <c r="C27" s="89"/>
      <c r="D27" s="89"/>
      <c r="E27" s="90"/>
      <c r="F27" s="82">
        <f>SUM(F21:F26)</f>
        <v>297682</v>
      </c>
    </row>
    <row r="28" spans="1:6" x14ac:dyDescent="0.25">
      <c r="A28" s="93"/>
      <c r="B28" s="94"/>
      <c r="C28" s="94"/>
      <c r="D28" s="94"/>
      <c r="E28" s="94"/>
      <c r="F28" s="95"/>
    </row>
    <row r="29" spans="1:6" ht="30" customHeight="1" x14ac:dyDescent="0.25">
      <c r="A29" s="98" t="s">
        <v>8</v>
      </c>
      <c r="B29" s="99"/>
      <c r="C29" s="99"/>
      <c r="D29" s="99"/>
      <c r="E29" s="100"/>
      <c r="F29" s="56">
        <f>F27+F18</f>
        <v>394078.68</v>
      </c>
    </row>
    <row r="30" spans="1:6" x14ac:dyDescent="0.25">
      <c r="A30" s="93"/>
      <c r="B30" s="94"/>
      <c r="C30" s="94"/>
      <c r="D30" s="94"/>
      <c r="E30" s="94"/>
      <c r="F30" s="95"/>
    </row>
    <row r="31" spans="1:6" ht="38.25" customHeight="1" x14ac:dyDescent="0.25">
      <c r="A31" s="86" t="s">
        <v>24</v>
      </c>
      <c r="B31" s="38" t="s">
        <v>5</v>
      </c>
      <c r="C31" s="38" t="s">
        <v>13</v>
      </c>
      <c r="D31" s="38" t="s">
        <v>6</v>
      </c>
      <c r="E31" s="38" t="s">
        <v>20</v>
      </c>
      <c r="F31" s="38" t="s">
        <v>60</v>
      </c>
    </row>
    <row r="32" spans="1:6" x14ac:dyDescent="0.25">
      <c r="A32" s="41" t="s">
        <v>9</v>
      </c>
      <c r="B32" s="14"/>
      <c r="C32" s="21"/>
      <c r="D32" s="22"/>
      <c r="E32" s="14"/>
      <c r="F32" s="35"/>
    </row>
    <row r="33" spans="1:9" x14ac:dyDescent="0.25">
      <c r="A33" s="17" t="s">
        <v>52</v>
      </c>
      <c r="B33" s="15" t="s">
        <v>53</v>
      </c>
      <c r="C33" s="16" t="s">
        <v>54</v>
      </c>
      <c r="D33" s="16" t="s">
        <v>55</v>
      </c>
      <c r="E33" s="34">
        <f>9670/3.78</f>
        <v>2558.2010582010585</v>
      </c>
      <c r="F33" s="70">
        <f>3.3*2558</f>
        <v>8441.4</v>
      </c>
    </row>
    <row r="34" spans="1:9" x14ac:dyDescent="0.25">
      <c r="A34" s="89" t="s">
        <v>15</v>
      </c>
      <c r="B34" s="89"/>
      <c r="C34" s="89"/>
      <c r="D34" s="89"/>
      <c r="E34" s="90"/>
      <c r="F34" s="87">
        <f>F33*1</f>
        <v>8441.4</v>
      </c>
    </row>
    <row r="35" spans="1:9" ht="30" x14ac:dyDescent="0.25">
      <c r="A35" s="101" t="s">
        <v>1</v>
      </c>
      <c r="B35" s="102"/>
      <c r="C35" s="38" t="s">
        <v>13</v>
      </c>
      <c r="D35" s="38" t="s">
        <v>6</v>
      </c>
      <c r="E35" s="38" t="s">
        <v>20</v>
      </c>
      <c r="F35" s="38" t="s">
        <v>66</v>
      </c>
    </row>
    <row r="36" spans="1:9" ht="24.75" customHeight="1" x14ac:dyDescent="0.25">
      <c r="A36" s="106" t="s">
        <v>56</v>
      </c>
      <c r="B36" s="107"/>
      <c r="C36" s="23" t="s">
        <v>57</v>
      </c>
      <c r="D36" s="16">
        <v>1</v>
      </c>
      <c r="E36" s="68">
        <v>200000</v>
      </c>
      <c r="F36" s="37">
        <f>D36*E36</f>
        <v>200000</v>
      </c>
    </row>
    <row r="37" spans="1:9" ht="16.5" customHeight="1" x14ac:dyDescent="0.25">
      <c r="A37" s="97" t="s">
        <v>25</v>
      </c>
      <c r="B37" s="89"/>
      <c r="C37" s="89"/>
      <c r="D37" s="89"/>
      <c r="E37" s="90"/>
      <c r="F37" s="55">
        <f>SUM(F36:F36)</f>
        <v>200000</v>
      </c>
      <c r="I37" s="69"/>
    </row>
    <row r="38" spans="1:9" x14ac:dyDescent="0.25">
      <c r="A38" s="24"/>
      <c r="B38" s="19"/>
      <c r="C38" s="20"/>
      <c r="D38" s="18"/>
      <c r="E38" s="19"/>
      <c r="F38" s="35"/>
      <c r="G38" s="54"/>
    </row>
    <row r="39" spans="1:9" ht="30" customHeight="1" x14ac:dyDescent="0.25">
      <c r="A39" s="101" t="s">
        <v>10</v>
      </c>
      <c r="B39" s="102"/>
      <c r="C39" s="38" t="s">
        <v>13</v>
      </c>
      <c r="D39" s="38" t="s">
        <v>6</v>
      </c>
      <c r="E39" s="38" t="s">
        <v>20</v>
      </c>
      <c r="F39" s="38" t="s">
        <v>66</v>
      </c>
      <c r="G39" s="54"/>
      <c r="H39" s="50"/>
    </row>
    <row r="40" spans="1:9" x14ac:dyDescent="0.25">
      <c r="A40" s="106" t="s">
        <v>73</v>
      </c>
      <c r="B40" s="107"/>
      <c r="C40" s="16" t="s">
        <v>49</v>
      </c>
      <c r="D40" s="16">
        <v>2</v>
      </c>
      <c r="E40" s="25">
        <f>42526/8</f>
        <v>5315.75</v>
      </c>
      <c r="F40" s="36">
        <f>E40*D40</f>
        <v>10631.5</v>
      </c>
      <c r="G40" s="54"/>
    </row>
    <row r="41" spans="1:9" x14ac:dyDescent="0.25">
      <c r="A41" s="97" t="s">
        <v>11</v>
      </c>
      <c r="B41" s="89"/>
      <c r="C41" s="89"/>
      <c r="D41" s="89"/>
      <c r="E41" s="90"/>
      <c r="F41" s="82">
        <f>F40</f>
        <v>10631.5</v>
      </c>
      <c r="G41" s="67"/>
    </row>
    <row r="42" spans="1:9" x14ac:dyDescent="0.25">
      <c r="A42" s="93"/>
      <c r="B42" s="94"/>
      <c r="C42" s="94"/>
      <c r="D42" s="94"/>
      <c r="E42" s="94"/>
      <c r="F42" s="95"/>
    </row>
    <row r="43" spans="1:9" ht="24" customHeight="1" x14ac:dyDescent="0.25">
      <c r="A43" s="98" t="s">
        <v>26</v>
      </c>
      <c r="B43" s="99"/>
      <c r="C43" s="99"/>
      <c r="D43" s="99"/>
      <c r="E43" s="100"/>
      <c r="F43" s="56">
        <f>F41+F37+F34</f>
        <v>219072.9</v>
      </c>
      <c r="G43" s="48"/>
    </row>
    <row r="44" spans="1:9" ht="15.75" x14ac:dyDescent="0.25">
      <c r="A44" s="103"/>
      <c r="B44" s="104"/>
      <c r="C44" s="104"/>
      <c r="D44" s="104"/>
      <c r="E44" s="104"/>
      <c r="F44" s="105"/>
    </row>
    <row r="45" spans="1:9" ht="30.75" customHeight="1" x14ac:dyDescent="0.25">
      <c r="A45" s="98" t="s">
        <v>12</v>
      </c>
      <c r="B45" s="99"/>
      <c r="C45" s="99"/>
      <c r="D45" s="99"/>
      <c r="E45" s="100"/>
      <c r="F45" s="56">
        <f>F43+F29</f>
        <v>613151.57999999996</v>
      </c>
    </row>
    <row r="46" spans="1:9" x14ac:dyDescent="0.25">
      <c r="B46" s="26"/>
      <c r="C46" s="27"/>
      <c r="D46" s="27"/>
      <c r="E46" s="28"/>
    </row>
    <row r="47" spans="1:9" ht="36.75" customHeight="1" x14ac:dyDescent="0.25">
      <c r="A47" s="111" t="s">
        <v>29</v>
      </c>
      <c r="B47" s="111"/>
      <c r="C47" s="111"/>
      <c r="D47" s="111"/>
      <c r="E47" s="111"/>
      <c r="F47" s="57"/>
      <c r="G47" s="26"/>
    </row>
    <row r="48" spans="1:9" ht="15.75" x14ac:dyDescent="0.25">
      <c r="A48" s="112" t="s">
        <v>30</v>
      </c>
      <c r="B48" s="113"/>
      <c r="C48" s="113"/>
      <c r="D48" s="113"/>
      <c r="E48" s="114"/>
      <c r="F48" s="71"/>
      <c r="G48" s="26"/>
    </row>
    <row r="49" spans="1:7" x14ac:dyDescent="0.25">
      <c r="A49" s="48"/>
      <c r="B49" s="48"/>
      <c r="C49" s="53"/>
      <c r="E49" s="29"/>
    </row>
    <row r="50" spans="1:7" ht="15" customHeight="1" x14ac:dyDescent="0.25">
      <c r="A50" s="51"/>
      <c r="B50" s="52"/>
      <c r="C50" s="30"/>
      <c r="D50" s="31"/>
      <c r="E50" s="31"/>
      <c r="G50" s="26"/>
    </row>
    <row r="51" spans="1:7" ht="15" customHeight="1" x14ac:dyDescent="0.25">
      <c r="A51" s="51"/>
      <c r="B51" s="52"/>
      <c r="C51" s="30"/>
      <c r="D51" s="31"/>
      <c r="E51" s="31"/>
      <c r="F51" s="48"/>
    </row>
    <row r="52" spans="1:7" ht="15.75" x14ac:dyDescent="0.25">
      <c r="A52" s="58" t="s">
        <v>34</v>
      </c>
      <c r="B52" s="115" t="s">
        <v>76</v>
      </c>
      <c r="C52" s="115"/>
      <c r="D52" s="115"/>
      <c r="E52" s="59"/>
      <c r="F52" s="59"/>
      <c r="G52" s="26"/>
    </row>
    <row r="53" spans="1:7" ht="15.75" x14ac:dyDescent="0.25">
      <c r="A53" s="61" t="s">
        <v>31</v>
      </c>
      <c r="B53" s="116">
        <v>43698</v>
      </c>
      <c r="C53" s="117"/>
      <c r="D53" s="117"/>
      <c r="E53" s="60"/>
      <c r="F53" s="60"/>
    </row>
    <row r="54" spans="1:7" ht="15.75" x14ac:dyDescent="0.25">
      <c r="A54" s="62"/>
      <c r="B54" s="63"/>
      <c r="C54" s="63"/>
      <c r="D54" s="63"/>
      <c r="E54" s="60"/>
      <c r="F54" s="60"/>
    </row>
    <row r="55" spans="1:7" ht="15.75" x14ac:dyDescent="0.25">
      <c r="A55" s="110" t="s">
        <v>39</v>
      </c>
      <c r="B55" s="110"/>
      <c r="C55" s="110"/>
      <c r="D55" s="110"/>
      <c r="E55" s="110"/>
      <c r="F55" s="110"/>
    </row>
    <row r="56" spans="1:7" ht="47.25" x14ac:dyDescent="0.25">
      <c r="A56" s="66" t="s">
        <v>40</v>
      </c>
      <c r="B56" s="64" t="s">
        <v>32</v>
      </c>
      <c r="C56" s="118"/>
      <c r="D56" s="119"/>
      <c r="E56" s="58" t="s">
        <v>33</v>
      </c>
      <c r="F56" s="74"/>
    </row>
    <row r="57" spans="1:7" ht="15.75" x14ac:dyDescent="0.25">
      <c r="A57" s="61" t="s">
        <v>41</v>
      </c>
      <c r="B57" s="65" t="s">
        <v>31</v>
      </c>
      <c r="C57" s="108"/>
      <c r="D57" s="109"/>
      <c r="E57" s="61" t="s">
        <v>31</v>
      </c>
      <c r="F57" s="73"/>
    </row>
  </sheetData>
  <mergeCells count="31">
    <mergeCell ref="C57:D57"/>
    <mergeCell ref="A55:F55"/>
    <mergeCell ref="A47:E47"/>
    <mergeCell ref="A48:E48"/>
    <mergeCell ref="B52:D52"/>
    <mergeCell ref="B53:D53"/>
    <mergeCell ref="C56:D56"/>
    <mergeCell ref="A35:B35"/>
    <mergeCell ref="A39:B39"/>
    <mergeCell ref="A45:E45"/>
    <mergeCell ref="A44:F44"/>
    <mergeCell ref="A42:F42"/>
    <mergeCell ref="A37:E37"/>
    <mergeCell ref="A41:E41"/>
    <mergeCell ref="A43:E43"/>
    <mergeCell ref="A36:B36"/>
    <mergeCell ref="A40:B40"/>
    <mergeCell ref="A19:F19"/>
    <mergeCell ref="A28:F28"/>
    <mergeCell ref="A18:E18"/>
    <mergeCell ref="A27:E27"/>
    <mergeCell ref="A29:E29"/>
    <mergeCell ref="A25:B25"/>
    <mergeCell ref="A20:B20"/>
    <mergeCell ref="A22:B22"/>
    <mergeCell ref="A23:B23"/>
    <mergeCell ref="A34:E34"/>
    <mergeCell ref="A21:B21"/>
    <mergeCell ref="A30:F30"/>
    <mergeCell ref="A26:B26"/>
    <mergeCell ref="A24:B24"/>
  </mergeCells>
  <pageMargins left="0.7" right="0.7" top="0.75" bottom="0.75" header="0.3" footer="0.3"/>
  <pageSetup paperSize="5" scale="7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topLeftCell="A14" workbookViewId="0">
      <selection activeCell="I40" sqref="I40"/>
    </sheetView>
  </sheetViews>
  <sheetFormatPr baseColWidth="10" defaultColWidth="11.42578125" defaultRowHeight="12.75" x14ac:dyDescent="0.2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 x14ac:dyDescent="0.2">
      <c r="B2" s="120" t="s">
        <v>75</v>
      </c>
      <c r="C2" s="120"/>
      <c r="D2" s="120"/>
      <c r="E2" s="120"/>
      <c r="F2" s="120"/>
      <c r="G2" s="120"/>
      <c r="H2" s="120"/>
    </row>
    <row r="3" spans="2:12" x14ac:dyDescent="0.2">
      <c r="B3" s="120"/>
      <c r="C3" s="120"/>
      <c r="D3" s="120"/>
      <c r="E3" s="120"/>
      <c r="F3" s="120"/>
      <c r="G3" s="120"/>
      <c r="H3" s="120"/>
    </row>
    <row r="4" spans="2:12" x14ac:dyDescent="0.2">
      <c r="B4" s="120"/>
      <c r="C4" s="120"/>
      <c r="D4" s="120"/>
      <c r="E4" s="120"/>
      <c r="F4" s="120"/>
      <c r="G4" s="120"/>
      <c r="H4" s="120"/>
    </row>
    <row r="5" spans="2:12" ht="51" x14ac:dyDescent="0.2">
      <c r="B5" s="10" t="s">
        <v>16</v>
      </c>
      <c r="C5" s="11" t="s">
        <v>43</v>
      </c>
      <c r="D5" s="11" t="s">
        <v>0</v>
      </c>
      <c r="E5" s="11" t="s">
        <v>2</v>
      </c>
      <c r="F5" s="11" t="s">
        <v>1</v>
      </c>
      <c r="G5" s="11" t="s">
        <v>10</v>
      </c>
      <c r="H5" s="11" t="s">
        <v>3</v>
      </c>
    </row>
    <row r="6" spans="2:12" x14ac:dyDescent="0.2">
      <c r="B6" s="2" t="s">
        <v>4</v>
      </c>
      <c r="C6" s="3">
        <f>'COSTOS CACAO'!F18</f>
        <v>96396.68</v>
      </c>
      <c r="D6" s="3">
        <f>'COSTOS CACAO'!F27</f>
        <v>297682</v>
      </c>
      <c r="E6" s="3">
        <f>'COSTOS CACAO'!F34</f>
        <v>8441.4</v>
      </c>
      <c r="F6" s="3">
        <f>'COSTOS CACAO'!F37</f>
        <v>200000</v>
      </c>
      <c r="G6" s="3">
        <f>'COSTOS CACAO'!F41</f>
        <v>10631.5</v>
      </c>
      <c r="H6" s="3">
        <f>SUM(C6:G6)</f>
        <v>613151.58000000007</v>
      </c>
    </row>
    <row r="7" spans="2:12" x14ac:dyDescent="0.2">
      <c r="B7" s="2" t="s">
        <v>14</v>
      </c>
      <c r="C7" s="4">
        <f>C6/H6</f>
        <v>0.1572150886408871</v>
      </c>
      <c r="D7" s="4">
        <f>D6/H6</f>
        <v>0.48549495705450185</v>
      </c>
      <c r="E7" s="4">
        <f>E6/H6</f>
        <v>1.3767231913518023E-2</v>
      </c>
      <c r="F7" s="4">
        <f>F6/H6</f>
        <v>0.32618361678200353</v>
      </c>
      <c r="G7" s="4">
        <f>G6/H6</f>
        <v>1.7339105609089352E-2</v>
      </c>
      <c r="H7" s="5">
        <f>SUM(C7:G7)</f>
        <v>0.99999999999999989</v>
      </c>
      <c r="I7" s="6"/>
    </row>
    <row r="9" spans="2:12" x14ac:dyDescent="0.2">
      <c r="C9" s="9"/>
      <c r="J9" s="7"/>
    </row>
    <row r="11" spans="2:12" x14ac:dyDescent="0.2">
      <c r="L11" s="12"/>
    </row>
    <row r="14" spans="2:12" x14ac:dyDescent="0.2">
      <c r="L14" s="12"/>
    </row>
    <row r="15" spans="2:12" x14ac:dyDescent="0.2">
      <c r="K15" s="8"/>
    </row>
    <row r="22" spans="12:12" x14ac:dyDescent="0.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CACAO</vt:lpstr>
      <vt:lpstr>GRAFICA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Aprendiz Centro Agropecuario LaGranja</cp:lastModifiedBy>
  <cp:lastPrinted>2019-08-21T16:01:36Z</cp:lastPrinted>
  <dcterms:created xsi:type="dcterms:W3CDTF">2014-09-10T02:29:02Z</dcterms:created>
  <dcterms:modified xsi:type="dcterms:W3CDTF">2019-09-11T19:13:32Z</dcterms:modified>
</cp:coreProperties>
</file>