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AROMATICAS" sheetId="1" r:id="rId1"/>
    <sheet name="GRAFICA" sheetId="11" r:id="rId2"/>
  </sheets>
  <calcPr calcId="162913"/>
</workbook>
</file>

<file path=xl/calcChain.xml><?xml version="1.0" encoding="utf-8"?>
<calcChain xmlns="http://schemas.openxmlformats.org/spreadsheetml/2006/main">
  <c r="H45" i="1" l="1"/>
  <c r="G45" i="1"/>
  <c r="F45" i="1"/>
  <c r="F37" i="1"/>
  <c r="G37" i="1"/>
  <c r="H37" i="1"/>
  <c r="H33" i="1"/>
  <c r="G33" i="1"/>
  <c r="F33" i="1"/>
  <c r="F28" i="1"/>
  <c r="G28" i="1"/>
  <c r="H28" i="1"/>
  <c r="G26" i="1"/>
  <c r="H26" i="1"/>
  <c r="H19" i="1"/>
  <c r="E23" i="1" l="1"/>
  <c r="E24" i="1"/>
  <c r="E25" i="1"/>
  <c r="E22" i="1"/>
  <c r="F48" i="1" l="1"/>
  <c r="F36" i="1" l="1"/>
  <c r="H25" i="1"/>
  <c r="G25" i="1"/>
  <c r="G24" i="1"/>
  <c r="F25" i="1" l="1"/>
  <c r="F24" i="1"/>
  <c r="G36" i="1"/>
  <c r="D16" i="1" l="1"/>
  <c r="D15" i="1"/>
  <c r="F15" i="1" s="1"/>
  <c r="F19" i="1" s="1"/>
  <c r="D14" i="1"/>
  <c r="H14" i="1" s="1"/>
  <c r="G48" i="1" l="1"/>
  <c r="H48" i="1"/>
  <c r="H41" i="1" l="1"/>
  <c r="G41" i="1"/>
  <c r="F41" i="1"/>
  <c r="H36" i="1"/>
  <c r="H22" i="1"/>
  <c r="G16" i="1"/>
  <c r="G19" i="1" s="1"/>
  <c r="C5" i="11" s="1"/>
  <c r="H43" i="1" l="1"/>
  <c r="F43" i="1"/>
  <c r="G43" i="1"/>
  <c r="G22" i="1"/>
  <c r="F22" i="1"/>
  <c r="G5" i="11"/>
  <c r="E5" i="11"/>
  <c r="F5" i="11" l="1"/>
  <c r="H24" i="1" l="1"/>
  <c r="G23" i="1"/>
  <c r="H23" i="1"/>
  <c r="F23" i="1"/>
  <c r="F26" i="1" s="1"/>
  <c r="D5" i="11" l="1"/>
  <c r="H5" i="11" s="1"/>
  <c r="D6" i="11" l="1"/>
  <c r="C6" i="11"/>
  <c r="G6" i="11"/>
  <c r="E6" i="11"/>
  <c r="F6" i="11"/>
  <c r="H6" i="11" l="1"/>
</calcChain>
</file>

<file path=xl/comments1.xml><?xml version="1.0" encoding="utf-8"?>
<comments xmlns="http://schemas.openxmlformats.org/spreadsheetml/2006/main">
  <authors>
    <author>FREDI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</commentList>
</comments>
</file>

<file path=xl/sharedStrings.xml><?xml version="1.0" encoding="utf-8"?>
<sst xmlns="http://schemas.openxmlformats.org/spreadsheetml/2006/main" count="110" uniqueCount="71">
  <si>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</si>
  <si>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</si>
  <si>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</si>
  <si>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</si>
  <si>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</si>
  <si>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</si>
  <si>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</si>
  <si>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</si>
  <si>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</si>
  <si>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</si>
  <si>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</si>
  <si>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</si>
  <si>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</si>
  <si>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</si>
  <si>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</si>
  <si>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</si>
  <si>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</si>
  <si>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</si>
  <si>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</si>
  <si>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</si>
  <si>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</si>
  <si>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</si>
  <si>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</si>
  <si>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</si>
  <si>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</si>
  <si>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</si>
  <si>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</si>
  <si>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</si>
  <si>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</si>
  <si>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</si>
  <si>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</si>
  <si>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</si>
  <si>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</si>
  <si>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</si>
  <si>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</si>
  <si>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</si>
  <si>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</si>
  <si>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</si>
  <si>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</si>
  <si>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</si>
  <si>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</si>
  <si>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</si>
  <si>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</si>
  <si>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agua para riego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</si>
  <si>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</si>
  <si>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</si>
  <si>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</si>
  <si>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</si>
  <si>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</si>
  <si>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</si>
  <si>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</si>
  <si>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</si>
  <si>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</si>
  <si>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</si>
  <si>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</si>
  <si>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</si>
  <si>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11X1,30</t>
  </si>
  <si>
    <t>manejo de arvenses</t>
  </si>
  <si>
    <t>hora</t>
  </si>
  <si>
    <t>riego</t>
  </si>
  <si>
    <t>MATERIA PRIMA</t>
  </si>
  <si>
    <t>ornato</t>
  </si>
  <si>
    <t>16 de septiembre 2016</t>
  </si>
  <si>
    <t>508 m2</t>
  </si>
  <si>
    <t>PRODUCCION EN KG  ( PRODUCTOS DE AROMATICAS )</t>
  </si>
  <si>
    <t>ELABORO: MARIA INES MUÑOZ, LINA VARGAS, MIGUEL A. VILLALBA</t>
  </si>
  <si>
    <t xml:space="preserve">sernido de tierra </t>
  </si>
  <si>
    <t>hor</t>
  </si>
  <si>
    <t>JULIO</t>
  </si>
  <si>
    <t>COSTOS DE PRODUCCION CULTIVOS DE AROMATICAS MES DE JULIO DE 2019</t>
  </si>
  <si>
    <t>DANIELA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</si>
</sst>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.00_-;\-* #,##0.00_-;_-* &quot;-&quot;??_-;_-@_-"/>
    <numFmt numFmtId="165" formatCode="_-&quot;$&quot;\ * #,##0_-;\-&quot;$&quot;\ * #,##0_-;_-&quot;$&quot;\ 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  <numFmt numFmtId="169" formatCode="0.000%"/>
    <numFmt numFmtId="170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8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6" fontId="0" fillId="0" borderId="0" xfId="1" applyNumberFormat="1" applyFont="1"/>
    <xf numFmtId="166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168" fontId="6" fillId="4" borderId="1" xfId="0" applyNumberFormat="1" applyFont="1" applyFill="1" applyBorder="1"/>
    <xf numFmtId="166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1" fontId="0" fillId="0" borderId="1" xfId="1" applyNumberFormat="1" applyFont="1" applyBorder="1"/>
    <xf numFmtId="166" fontId="0" fillId="0" borderId="0" xfId="0" applyNumberFormat="1" applyFont="1"/>
    <xf numFmtId="6" fontId="0" fillId="3" borderId="4" xfId="0" applyNumberFormat="1" applyFont="1" applyFill="1" applyBorder="1"/>
    <xf numFmtId="166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horizontal="center" vertical="center"/>
    </xf>
    <xf numFmtId="167" fontId="1" fillId="0" borderId="6" xfId="2" applyNumberFormat="1" applyFont="1" applyBorder="1" applyAlignment="1" applyProtection="1">
      <alignment horizontal="center" vertical="center"/>
      <protection hidden="1"/>
    </xf>
    <xf numFmtId="166" fontId="0" fillId="0" borderId="1" xfId="0" applyNumberFormat="1" applyFont="1" applyBorder="1"/>
    <xf numFmtId="165" fontId="0" fillId="0" borderId="1" xfId="12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165" fontId="6" fillId="3" borderId="4" xfId="12" applyFont="1" applyFill="1" applyBorder="1"/>
    <xf numFmtId="165" fontId="0" fillId="0" borderId="0" xfId="0" applyNumberFormat="1" applyFont="1"/>
    <xf numFmtId="0" fontId="6" fillId="3" borderId="3" xfId="0" applyFont="1" applyFill="1" applyBorder="1" applyAlignment="1">
      <alignment horizontal="center"/>
    </xf>
    <xf numFmtId="0" fontId="0" fillId="3" borderId="1" xfId="0" applyFont="1" applyFill="1" applyBorder="1" applyAlignment="1"/>
    <xf numFmtId="166" fontId="0" fillId="3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169" fontId="4" fillId="0" borderId="1" xfId="2" applyNumberFormat="1" applyFont="1" applyBorder="1"/>
    <xf numFmtId="0" fontId="0" fillId="0" borderId="0" xfId="0" applyFill="1"/>
    <xf numFmtId="1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166" fontId="1" fillId="0" borderId="6" xfId="1" applyNumberFormat="1" applyFont="1" applyBorder="1" applyAlignment="1" applyProtection="1">
      <alignment horizontal="center" vertical="center"/>
      <protection hidden="1"/>
    </xf>
    <xf numFmtId="1" fontId="4" fillId="0" borderId="0" xfId="0" applyNumberFormat="1" applyFont="1"/>
    <xf numFmtId="166" fontId="4" fillId="0" borderId="0" xfId="1" applyNumberFormat="1" applyFont="1"/>
    <xf numFmtId="164" fontId="6" fillId="3" borderId="1" xfId="0" applyNumberFormat="1" applyFont="1" applyFill="1" applyBorder="1" applyAlignment="1"/>
    <xf numFmtId="170" fontId="0" fillId="0" borderId="1" xfId="0" applyNumberFormat="1" applyFont="1" applyBorder="1"/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5" fontId="6" fillId="4" borderId="4" xfId="12" applyFont="1" applyFill="1" applyBorder="1" applyAlignment="1">
      <alignment horizontal="center" vertical="center"/>
    </xf>
    <xf numFmtId="165" fontId="6" fillId="4" borderId="5" xfId="12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 AROMATICAS</a:t>
            </a:r>
          </a:p>
          <a:p>
            <a:pPr>
              <a:defRPr/>
            </a:pPr>
            <a:r>
              <a:rPr lang="es-CO"/>
              <a:t> MES</a:t>
            </a:r>
            <a:r>
              <a:rPr lang="es-CO" baseline="0"/>
              <a:t> DE JULIO 2019</a:t>
            </a:r>
          </a:p>
          <a:p>
            <a:pPr>
              <a:defRPr/>
            </a:pPr>
            <a:endParaRPr lang="es-CO"/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81.12</c:v>
                </c:pt>
                <c:pt idx="1">
                  <c:v>175419.75000000003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375500.87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0%">
                  <c:v>2.1603145686453404E-4</c:v>
                </c:pt>
                <c:pt idx="1">
                  <c:v>0.4671620334727854</c:v>
                </c:pt>
                <c:pt idx="2">
                  <c:v>0</c:v>
                </c:pt>
                <c:pt idx="3">
                  <c:v>0.53262193507035016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6586256"/>
        <c:axId val="195403688"/>
        <c:axId val="0"/>
      </c:bar3DChart>
      <c:catAx>
        <c:axId val="1965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403688"/>
        <c:crosses val="autoZero"/>
        <c:auto val="1"/>
        <c:lblAlgn val="ctr"/>
        <c:lblOffset val="100"/>
        <c:noMultiLvlLbl val="0"/>
      </c:catAx>
      <c:valAx>
        <c:axId val="1954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topLeftCell="A40" zoomScale="86" zoomScaleNormal="86" workbookViewId="0">
      <selection activeCell="H60" sqref="H60"/>
    </sheetView>
  </sheetViews>
  <sheetFormatPr baseColWidth="10" defaultColWidth="11.42578125" defaultRowHeight="15" x14ac:dyDescent="0.25"/>
  <cols>
    <col min="1" max="1" width="31.42578125" style="10" customWidth="1"/>
    <col min="2" max="2" width="18.7109375" style="10" customWidth="1"/>
    <col min="3" max="3" width="13.7109375" style="28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11" ht="34.5" customHeight="1" x14ac:dyDescent="0.25">
      <c r="A1" s="38" t="s">
        <v>25</v>
      </c>
      <c r="B1" s="39"/>
      <c r="C1" s="40"/>
      <c r="D1" s="39"/>
      <c r="E1" s="39"/>
      <c r="F1" s="41"/>
      <c r="G1" s="41"/>
      <c r="H1" s="41"/>
    </row>
    <row r="2" spans="1:11" ht="22.5" customHeight="1" x14ac:dyDescent="0.25">
      <c r="A2" s="38" t="s">
        <v>36</v>
      </c>
      <c r="B2" s="39" t="s">
        <v>68</v>
      </c>
      <c r="C2" s="40"/>
      <c r="D2" s="39"/>
      <c r="E2" s="39"/>
      <c r="F2" s="41"/>
      <c r="G2" s="41"/>
      <c r="H2" s="41"/>
    </row>
    <row r="3" spans="1:11" ht="22.5" customHeight="1" x14ac:dyDescent="0.25">
      <c r="A3" s="38" t="s">
        <v>37</v>
      </c>
      <c r="B3" s="42">
        <v>2019</v>
      </c>
      <c r="C3" s="40"/>
      <c r="D3" s="39"/>
      <c r="E3" s="39"/>
      <c r="F3" s="40" t="s">
        <v>48</v>
      </c>
      <c r="G3" s="40" t="s">
        <v>49</v>
      </c>
      <c r="H3" s="40" t="s">
        <v>50</v>
      </c>
      <c r="I3" s="40"/>
      <c r="J3" s="41"/>
    </row>
    <row r="4" spans="1:11" ht="15.75" customHeight="1" x14ac:dyDescent="0.25">
      <c r="A4" s="39" t="s">
        <v>38</v>
      </c>
      <c r="B4" s="39" t="s">
        <v>63</v>
      </c>
      <c r="C4" s="39"/>
      <c r="D4" s="39"/>
      <c r="E4" s="39"/>
      <c r="F4" s="47" t="s">
        <v>56</v>
      </c>
      <c r="G4" s="47" t="s">
        <v>56</v>
      </c>
      <c r="H4" s="47" t="s">
        <v>56</v>
      </c>
      <c r="I4" s="80"/>
      <c r="J4" s="41"/>
    </row>
    <row r="5" spans="1:11" x14ac:dyDescent="0.25">
      <c r="A5" s="39" t="s">
        <v>39</v>
      </c>
      <c r="B5" s="39" t="s">
        <v>62</v>
      </c>
      <c r="C5" s="40"/>
      <c r="D5" s="39"/>
      <c r="E5" s="39"/>
      <c r="F5" s="79">
        <v>43259</v>
      </c>
      <c r="G5" s="79">
        <v>43504</v>
      </c>
      <c r="H5" s="79">
        <v>43297</v>
      </c>
      <c r="I5" s="78"/>
      <c r="J5" s="41"/>
    </row>
    <row r="6" spans="1:11" ht="18" customHeight="1" x14ac:dyDescent="0.25">
      <c r="A6" s="39" t="s">
        <v>24</v>
      </c>
      <c r="B6" s="42">
        <v>195</v>
      </c>
      <c r="C6" s="39"/>
      <c r="D6" s="39"/>
      <c r="E6" s="39"/>
      <c r="F6" s="47">
        <v>82</v>
      </c>
      <c r="G6" s="47">
        <v>55</v>
      </c>
      <c r="H6" s="47">
        <v>58</v>
      </c>
      <c r="I6" s="78"/>
      <c r="J6" s="41"/>
    </row>
    <row r="7" spans="1:11" ht="18" customHeight="1" x14ac:dyDescent="0.25">
      <c r="A7" s="39" t="s">
        <v>20</v>
      </c>
      <c r="B7" s="39" t="s">
        <v>21</v>
      </c>
      <c r="C7" s="41"/>
      <c r="D7" s="39"/>
      <c r="E7" s="39"/>
      <c r="F7" s="47"/>
      <c r="G7" s="47"/>
      <c r="H7" s="47"/>
      <c r="I7" s="41"/>
    </row>
    <row r="8" spans="1:11" ht="18" customHeight="1" x14ac:dyDescent="0.25">
      <c r="A8" s="39" t="s">
        <v>19</v>
      </c>
      <c r="B8" s="39" t="s">
        <v>51</v>
      </c>
      <c r="C8" s="41"/>
      <c r="D8" s="39"/>
      <c r="E8" s="39"/>
      <c r="F8" s="47"/>
      <c r="G8" s="47"/>
      <c r="H8" s="47"/>
    </row>
    <row r="9" spans="1:11" ht="18" customHeight="1" x14ac:dyDescent="0.25">
      <c r="A9" s="39" t="s">
        <v>22</v>
      </c>
      <c r="B9" s="39" t="s">
        <v>52</v>
      </c>
      <c r="C9" s="39"/>
      <c r="D9" s="39"/>
      <c r="E9" s="39"/>
      <c r="F9" s="47"/>
      <c r="G9" s="47"/>
      <c r="H9" s="47"/>
    </row>
    <row r="10" spans="1:11" ht="18" customHeight="1" x14ac:dyDescent="0.25">
      <c r="A10" s="39"/>
      <c r="B10" s="39"/>
      <c r="C10" s="39"/>
      <c r="D10" s="41"/>
      <c r="E10" s="39"/>
      <c r="F10" s="41"/>
      <c r="G10" s="41"/>
      <c r="H10" s="41"/>
    </row>
    <row r="11" spans="1:11" ht="18" customHeight="1" x14ac:dyDescent="0.25">
      <c r="A11" s="39"/>
      <c r="B11" s="39"/>
      <c r="C11" s="40"/>
      <c r="D11" s="39"/>
      <c r="E11" s="39"/>
      <c r="F11" s="41"/>
      <c r="G11" s="41"/>
      <c r="H11" s="41"/>
    </row>
    <row r="12" spans="1:11" ht="42" customHeight="1" x14ac:dyDescent="0.25">
      <c r="A12" s="32" t="s">
        <v>29</v>
      </c>
      <c r="B12" s="31" t="s">
        <v>4</v>
      </c>
      <c r="C12" s="31" t="s">
        <v>12</v>
      </c>
      <c r="D12" s="31" t="s">
        <v>5</v>
      </c>
      <c r="E12" s="31" t="s">
        <v>23</v>
      </c>
      <c r="F12" s="31" t="s">
        <v>53</v>
      </c>
      <c r="G12" s="31" t="s">
        <v>54</v>
      </c>
      <c r="H12" s="31" t="s">
        <v>55</v>
      </c>
    </row>
    <row r="13" spans="1:11" ht="21" customHeight="1" x14ac:dyDescent="0.25">
      <c r="A13" s="70" t="s">
        <v>60</v>
      </c>
      <c r="B13" s="69"/>
      <c r="C13" s="69"/>
      <c r="D13" s="69"/>
      <c r="E13" s="69"/>
      <c r="F13" s="69"/>
      <c r="G13" s="69"/>
      <c r="H13" s="69"/>
    </row>
    <row r="14" spans="1:11" ht="27" customHeight="1" x14ac:dyDescent="0.25">
      <c r="A14" s="74" t="s">
        <v>43</v>
      </c>
      <c r="B14" s="12" t="s">
        <v>40</v>
      </c>
      <c r="C14" s="12" t="s">
        <v>13</v>
      </c>
      <c r="D14" s="12">
        <f>(58*13)*(1)/1000</f>
        <v>0.754</v>
      </c>
      <c r="E14" s="21">
        <v>32</v>
      </c>
      <c r="F14" s="88"/>
      <c r="G14" s="69"/>
      <c r="H14" s="75">
        <f>D14*E14</f>
        <v>24.128</v>
      </c>
      <c r="I14"/>
      <c r="J14"/>
      <c r="K14"/>
    </row>
    <row r="15" spans="1:11" ht="27.75" customHeight="1" x14ac:dyDescent="0.25">
      <c r="A15" s="74" t="s">
        <v>43</v>
      </c>
      <c r="B15" s="12" t="s">
        <v>40</v>
      </c>
      <c r="C15" s="12" t="s">
        <v>13</v>
      </c>
      <c r="D15" s="76">
        <f>(82*13)*(1)/1000</f>
        <v>1.0660000000000001</v>
      </c>
      <c r="E15" s="21">
        <v>32</v>
      </c>
      <c r="F15" s="67">
        <f>D15*E15</f>
        <v>34.112000000000002</v>
      </c>
      <c r="G15" s="29"/>
      <c r="H15" s="29"/>
      <c r="I15"/>
      <c r="J15"/>
      <c r="K15"/>
    </row>
    <row r="16" spans="1:11" ht="28.5" customHeight="1" x14ac:dyDescent="0.25">
      <c r="A16" s="74" t="s">
        <v>43</v>
      </c>
      <c r="B16" s="12" t="s">
        <v>40</v>
      </c>
      <c r="C16" s="12" t="s">
        <v>13</v>
      </c>
      <c r="D16" s="12">
        <f>(55*13)*(1)/1000</f>
        <v>0.71499999999999997</v>
      </c>
      <c r="E16" s="21">
        <v>32</v>
      </c>
      <c r="F16" s="61"/>
      <c r="G16" s="67">
        <f>D16*E16</f>
        <v>22.88</v>
      </c>
      <c r="H16" s="67"/>
      <c r="I16"/>
    </row>
    <row r="17" spans="1:13" ht="28.5" customHeight="1" x14ac:dyDescent="0.25">
      <c r="A17" s="33" t="s">
        <v>30</v>
      </c>
      <c r="B17" s="12"/>
      <c r="C17" s="12"/>
      <c r="D17" s="12"/>
      <c r="E17" s="21"/>
      <c r="F17" s="48"/>
      <c r="G17" s="44"/>
      <c r="H17" s="67"/>
    </row>
    <row r="18" spans="1:13" ht="28.5" customHeight="1" x14ac:dyDescent="0.25">
      <c r="A18" s="13"/>
      <c r="B18" s="12"/>
      <c r="C18" s="12"/>
      <c r="D18" s="12"/>
      <c r="E18" s="21"/>
      <c r="F18" s="48"/>
      <c r="G18" s="67"/>
      <c r="H18" s="48"/>
    </row>
    <row r="19" spans="1:13" ht="28.5" customHeight="1" x14ac:dyDescent="0.25">
      <c r="A19" s="92" t="s">
        <v>45</v>
      </c>
      <c r="B19" s="93"/>
      <c r="C19" s="93"/>
      <c r="D19" s="93"/>
      <c r="E19" s="94"/>
      <c r="F19" s="64">
        <f>SUM(F14:F18)</f>
        <v>34.112000000000002</v>
      </c>
      <c r="G19" s="64">
        <f>SUM(G14:G18)</f>
        <v>22.88</v>
      </c>
      <c r="H19" s="64">
        <f>SUM(H14:H18)</f>
        <v>24.128</v>
      </c>
    </row>
    <row r="20" spans="1:13" ht="28.5" customHeight="1" x14ac:dyDescent="0.25">
      <c r="A20" s="103"/>
      <c r="B20" s="104"/>
      <c r="C20" s="104"/>
      <c r="D20" s="104"/>
      <c r="E20" s="104"/>
      <c r="F20" s="104"/>
      <c r="G20" s="104"/>
      <c r="H20" s="104"/>
    </row>
    <row r="21" spans="1:13" ht="36.75" customHeight="1" x14ac:dyDescent="0.25">
      <c r="A21" s="92"/>
      <c r="B21" s="94"/>
      <c r="C21" s="35" t="s">
        <v>12</v>
      </c>
      <c r="D21" s="36" t="s">
        <v>5</v>
      </c>
      <c r="E21" s="37" t="s">
        <v>23</v>
      </c>
      <c r="F21" s="31" t="s">
        <v>53</v>
      </c>
      <c r="G21" s="31" t="s">
        <v>54</v>
      </c>
      <c r="H21" s="31" t="s">
        <v>55</v>
      </c>
      <c r="J21"/>
      <c r="K21"/>
    </row>
    <row r="22" spans="1:13" x14ac:dyDescent="0.25">
      <c r="A22" s="102" t="s">
        <v>57</v>
      </c>
      <c r="B22" s="99"/>
      <c r="C22" s="12" t="s">
        <v>58</v>
      </c>
      <c r="D22" s="12">
        <v>18</v>
      </c>
      <c r="E22" s="21">
        <f>42526/8</f>
        <v>5315.75</v>
      </c>
      <c r="F22" s="67">
        <f>(D22/3)*E22</f>
        <v>31894.5</v>
      </c>
      <c r="G22" s="68">
        <f>(D22/3)*E22</f>
        <v>31894.5</v>
      </c>
      <c r="H22" s="68">
        <f>(D22/3)*E22</f>
        <v>31894.5</v>
      </c>
      <c r="I22" s="81"/>
    </row>
    <row r="23" spans="1:13" x14ac:dyDescent="0.25">
      <c r="A23" s="98" t="s">
        <v>61</v>
      </c>
      <c r="B23" s="99"/>
      <c r="C23" s="12" t="s">
        <v>58</v>
      </c>
      <c r="D23" s="12">
        <v>7</v>
      </c>
      <c r="E23" s="21">
        <f t="shared" ref="E23:E25" si="0">42526/8</f>
        <v>5315.75</v>
      </c>
      <c r="F23" s="67">
        <f>(D23/3)*E23</f>
        <v>12403.416666666668</v>
      </c>
      <c r="G23" s="68">
        <f>(D23/3)*E23</f>
        <v>12403.416666666668</v>
      </c>
      <c r="H23" s="68">
        <f>(D23/3)*E23</f>
        <v>12403.416666666668</v>
      </c>
      <c r="I23" s="22"/>
      <c r="J23" s="62"/>
      <c r="K23" s="62"/>
    </row>
    <row r="24" spans="1:13" x14ac:dyDescent="0.25">
      <c r="A24" s="98" t="s">
        <v>59</v>
      </c>
      <c r="B24" s="99"/>
      <c r="C24" s="12" t="s">
        <v>58</v>
      </c>
      <c r="D24" s="12">
        <v>7</v>
      </c>
      <c r="E24" s="21">
        <f t="shared" si="0"/>
        <v>5315.75</v>
      </c>
      <c r="F24" s="67">
        <f>(D24/3)*E24</f>
        <v>12403.416666666668</v>
      </c>
      <c r="G24" s="68">
        <f>(D24/3)*E24</f>
        <v>12403.416666666668</v>
      </c>
      <c r="H24" s="68">
        <f>(D24/3)*E24</f>
        <v>12403.416666666668</v>
      </c>
      <c r="I24" s="22"/>
      <c r="J24" s="62"/>
      <c r="K24" s="62"/>
    </row>
    <row r="25" spans="1:13" x14ac:dyDescent="0.25">
      <c r="A25" s="108" t="s">
        <v>66</v>
      </c>
      <c r="B25" s="99"/>
      <c r="C25" s="82" t="s">
        <v>58</v>
      </c>
      <c r="D25" s="12">
        <v>1</v>
      </c>
      <c r="E25" s="21">
        <f t="shared" si="0"/>
        <v>5315.75</v>
      </c>
      <c r="F25" s="89">
        <f>(D25/3)*E25</f>
        <v>1771.9166666666665</v>
      </c>
      <c r="G25" s="68">
        <f>(D25/3)*E25</f>
        <v>1771.9166666666665</v>
      </c>
      <c r="H25" s="68">
        <f>(D25/3)*E25</f>
        <v>1771.9166666666665</v>
      </c>
      <c r="I25" s="83"/>
      <c r="J25" s="62"/>
      <c r="K25" s="62"/>
    </row>
    <row r="26" spans="1:13" ht="30" customHeight="1" x14ac:dyDescent="0.25">
      <c r="A26" s="92" t="s">
        <v>6</v>
      </c>
      <c r="B26" s="93"/>
      <c r="C26" s="93"/>
      <c r="D26" s="93"/>
      <c r="E26" s="94"/>
      <c r="F26" s="64">
        <f>SUM(F22:F25)</f>
        <v>58473.250000000007</v>
      </c>
      <c r="G26" s="64">
        <f>SUM(G22:G25)</f>
        <v>58473.250000000007</v>
      </c>
      <c r="H26" s="64">
        <f>SUM(H22:H25)</f>
        <v>58473.250000000007</v>
      </c>
      <c r="I26" s="83"/>
      <c r="J26" s="62"/>
      <c r="K26" s="62"/>
    </row>
    <row r="27" spans="1:13" x14ac:dyDescent="0.25">
      <c r="A27" s="105"/>
      <c r="B27" s="105"/>
      <c r="C27" s="105"/>
      <c r="D27" s="105"/>
      <c r="E27" s="105"/>
      <c r="F27" s="105"/>
      <c r="G27" s="105"/>
      <c r="H27" s="105"/>
    </row>
    <row r="28" spans="1:13" ht="38.25" customHeight="1" x14ac:dyDescent="0.25">
      <c r="A28" s="95" t="s">
        <v>7</v>
      </c>
      <c r="B28" s="96"/>
      <c r="C28" s="96"/>
      <c r="D28" s="96"/>
      <c r="E28" s="97"/>
      <c r="F28" s="50">
        <f>F19+F26</f>
        <v>58507.362000000008</v>
      </c>
      <c r="G28" s="50">
        <f>G19+G26</f>
        <v>58496.130000000005</v>
      </c>
      <c r="H28" s="50">
        <f>H19+H26</f>
        <v>58497.378000000004</v>
      </c>
      <c r="I28" s="22"/>
    </row>
    <row r="29" spans="1:13" x14ac:dyDescent="0.25">
      <c r="A29" s="103" t="s">
        <v>67</v>
      </c>
      <c r="B29" s="104"/>
      <c r="C29" s="104"/>
      <c r="D29" s="104"/>
      <c r="E29" s="104"/>
      <c r="F29" s="104"/>
      <c r="G29" s="104"/>
      <c r="H29" s="104"/>
    </row>
    <row r="30" spans="1:13" ht="30" x14ac:dyDescent="0.25">
      <c r="A30" s="34" t="s">
        <v>26</v>
      </c>
      <c r="B30" s="31" t="s">
        <v>4</v>
      </c>
      <c r="C30" s="31" t="s">
        <v>12</v>
      </c>
      <c r="D30" s="31" t="s">
        <v>5</v>
      </c>
      <c r="E30" s="31" t="s">
        <v>23</v>
      </c>
      <c r="F30" s="31" t="s">
        <v>53</v>
      </c>
      <c r="G30" s="31" t="s">
        <v>54</v>
      </c>
      <c r="H30" s="31" t="s">
        <v>55</v>
      </c>
      <c r="J30"/>
      <c r="K30"/>
      <c r="M30" s="62"/>
    </row>
    <row r="31" spans="1:13" x14ac:dyDescent="0.25">
      <c r="A31" s="34" t="s">
        <v>8</v>
      </c>
      <c r="B31" s="11"/>
      <c r="C31" s="17"/>
      <c r="D31" s="18"/>
      <c r="E31" s="11"/>
      <c r="F31" s="29"/>
      <c r="G31" s="29"/>
      <c r="H31" s="29"/>
      <c r="M31" s="60"/>
    </row>
    <row r="32" spans="1:13" x14ac:dyDescent="0.25">
      <c r="A32" s="13"/>
      <c r="B32" s="11"/>
      <c r="C32" s="17"/>
      <c r="D32" s="18"/>
      <c r="E32" s="71"/>
      <c r="F32" s="68"/>
      <c r="G32" s="68"/>
      <c r="H32" s="68"/>
      <c r="I32" s="72"/>
    </row>
    <row r="33" spans="1:11" ht="24.75" customHeight="1" x14ac:dyDescent="0.25">
      <c r="A33" s="100" t="s">
        <v>17</v>
      </c>
      <c r="B33" s="100"/>
      <c r="C33" s="100"/>
      <c r="D33" s="100"/>
      <c r="E33" s="101"/>
      <c r="F33" s="64">
        <f>SUM(F31:F32)</f>
        <v>0</v>
      </c>
      <c r="G33" s="64">
        <f>SUM(G31:G32)</f>
        <v>0</v>
      </c>
      <c r="H33" s="64">
        <f>SUM(H31:H32)</f>
        <v>0</v>
      </c>
      <c r="I33"/>
      <c r="K33" s="72"/>
    </row>
    <row r="34" spans="1:11" ht="17.25" customHeight="1" x14ac:dyDescent="0.25">
      <c r="A34" s="13"/>
      <c r="B34" s="11"/>
      <c r="C34" s="73"/>
      <c r="D34" s="18"/>
      <c r="E34" s="71"/>
      <c r="F34" s="68"/>
      <c r="G34" s="68"/>
      <c r="H34" s="68"/>
      <c r="K34" s="72"/>
    </row>
    <row r="35" spans="1:11" ht="30" x14ac:dyDescent="0.25">
      <c r="A35" s="106" t="s">
        <v>1</v>
      </c>
      <c r="B35" s="107"/>
      <c r="C35" s="31" t="s">
        <v>12</v>
      </c>
      <c r="D35" s="31" t="s">
        <v>5</v>
      </c>
      <c r="E35" s="31" t="s">
        <v>23</v>
      </c>
      <c r="F35" s="31" t="s">
        <v>53</v>
      </c>
      <c r="G35" s="31" t="s">
        <v>54</v>
      </c>
      <c r="H35" s="31" t="s">
        <v>55</v>
      </c>
    </row>
    <row r="36" spans="1:11" ht="16.5" customHeight="1" x14ac:dyDescent="0.25">
      <c r="A36" s="90" t="s">
        <v>15</v>
      </c>
      <c r="B36" s="91"/>
      <c r="C36" s="19" t="s">
        <v>16</v>
      </c>
      <c r="D36" s="12">
        <v>1</v>
      </c>
      <c r="E36" s="63">
        <v>200000</v>
      </c>
      <c r="F36" s="30">
        <f>($D$36*$E$36)/3</f>
        <v>66666.666666666672</v>
      </c>
      <c r="G36" s="30">
        <f>($D$36*$E$36)/3</f>
        <v>66666.666666666672</v>
      </c>
      <c r="H36" s="30">
        <f>($D$36*$E$36)/3</f>
        <v>66666.666666666672</v>
      </c>
      <c r="I36"/>
    </row>
    <row r="37" spans="1:11" ht="30" customHeight="1" x14ac:dyDescent="0.25">
      <c r="A37" s="92" t="s">
        <v>27</v>
      </c>
      <c r="B37" s="93"/>
      <c r="C37" s="93"/>
      <c r="D37" s="93"/>
      <c r="E37" s="94"/>
      <c r="F37" s="49">
        <f>SUM(F36:F36)</f>
        <v>66666.666666666672</v>
      </c>
      <c r="G37" s="49">
        <f>SUM(G36:G36)</f>
        <v>66666.666666666672</v>
      </c>
      <c r="H37" s="49">
        <f>SUM(H36:H36)</f>
        <v>66666.666666666672</v>
      </c>
      <c r="I37" s="84"/>
    </row>
    <row r="38" spans="1:11" x14ac:dyDescent="0.25">
      <c r="A38" s="20"/>
      <c r="B38" s="15"/>
      <c r="C38" s="16"/>
      <c r="D38" s="14"/>
      <c r="E38" s="15"/>
      <c r="F38" s="68"/>
      <c r="G38" s="68"/>
      <c r="H38" s="68"/>
    </row>
    <row r="39" spans="1:11" ht="30" x14ac:dyDescent="0.25">
      <c r="A39" s="106" t="s">
        <v>9</v>
      </c>
      <c r="B39" s="107"/>
      <c r="C39" s="31" t="s">
        <v>12</v>
      </c>
      <c r="D39" s="31" t="s">
        <v>5</v>
      </c>
      <c r="E39" s="31" t="s">
        <v>23</v>
      </c>
      <c r="F39" s="31" t="s">
        <v>53</v>
      </c>
      <c r="G39" s="31" t="s">
        <v>54</v>
      </c>
      <c r="H39" s="31" t="s">
        <v>55</v>
      </c>
      <c r="I39" s="60"/>
      <c r="J39" s="60"/>
      <c r="K39" s="60"/>
    </row>
    <row r="40" spans="1:11" x14ac:dyDescent="0.25">
      <c r="A40" s="13"/>
      <c r="B40" s="11"/>
      <c r="C40" s="73"/>
      <c r="D40" s="18"/>
      <c r="E40" s="71"/>
      <c r="F40" s="68"/>
      <c r="G40" s="68"/>
      <c r="H40" s="68"/>
      <c r="I40" s="60"/>
      <c r="J40" s="60"/>
      <c r="K40" s="60"/>
    </row>
    <row r="41" spans="1:11" ht="24" customHeight="1" x14ac:dyDescent="0.25">
      <c r="A41" s="92" t="s">
        <v>10</v>
      </c>
      <c r="B41" s="93"/>
      <c r="C41" s="93"/>
      <c r="D41" s="93"/>
      <c r="E41" s="94"/>
      <c r="F41" s="65">
        <f>SUM(F40)</f>
        <v>0</v>
      </c>
      <c r="G41" s="65">
        <f>SUM(G40)</f>
        <v>0</v>
      </c>
      <c r="H41" s="65">
        <f>SUM(H40)</f>
        <v>0</v>
      </c>
      <c r="I41"/>
    </row>
    <row r="42" spans="1:11" x14ac:dyDescent="0.25">
      <c r="A42" s="103"/>
      <c r="B42" s="104"/>
      <c r="C42" s="104"/>
      <c r="D42" s="104"/>
      <c r="E42" s="104"/>
      <c r="F42" s="104"/>
      <c r="G42" s="104"/>
      <c r="H42" s="104"/>
    </row>
    <row r="43" spans="1:11" ht="30.75" customHeight="1" x14ac:dyDescent="0.25">
      <c r="A43" s="95" t="s">
        <v>28</v>
      </c>
      <c r="B43" s="96"/>
      <c r="C43" s="96"/>
      <c r="D43" s="96"/>
      <c r="E43" s="97"/>
      <c r="F43" s="50">
        <f>F33+F37+F41</f>
        <v>66666.666666666672</v>
      </c>
      <c r="G43" s="50">
        <f>G33+G37+G41</f>
        <v>66666.666666666672</v>
      </c>
      <c r="H43" s="50">
        <f>H33+H37+H41</f>
        <v>66666.666666666672</v>
      </c>
      <c r="I43"/>
    </row>
    <row r="44" spans="1:11" ht="15.75" x14ac:dyDescent="0.25">
      <c r="A44" s="122"/>
      <c r="B44" s="123"/>
      <c r="C44" s="123"/>
      <c r="D44" s="123"/>
      <c r="E44" s="123"/>
      <c r="F44" s="123"/>
      <c r="G44" s="123"/>
      <c r="H44" s="123"/>
    </row>
    <row r="45" spans="1:11" ht="36.75" customHeight="1" x14ac:dyDescent="0.25">
      <c r="A45" s="95" t="s">
        <v>11</v>
      </c>
      <c r="B45" s="96"/>
      <c r="C45" s="96"/>
      <c r="D45" s="96"/>
      <c r="E45" s="97"/>
      <c r="F45" s="50">
        <f>F28+F43</f>
        <v>125174.02866666668</v>
      </c>
      <c r="G45" s="50">
        <f>G28+G43</f>
        <v>125162.79666666668</v>
      </c>
      <c r="H45" s="50">
        <f>H28+H43</f>
        <v>125164.04466666668</v>
      </c>
      <c r="I45" s="83"/>
    </row>
    <row r="46" spans="1:11" x14ac:dyDescent="0.25">
      <c r="B46" s="22"/>
      <c r="C46" s="23"/>
      <c r="D46" s="23"/>
      <c r="E46" s="24"/>
    </row>
    <row r="47" spans="1:11" ht="15.75" x14ac:dyDescent="0.25">
      <c r="A47" s="114" t="s">
        <v>64</v>
      </c>
      <c r="B47" s="114"/>
      <c r="C47" s="114"/>
      <c r="D47" s="114"/>
      <c r="E47" s="114"/>
      <c r="F47" s="54"/>
      <c r="G47" s="54">
        <v>0</v>
      </c>
      <c r="H47" s="54">
        <v>0</v>
      </c>
      <c r="I47"/>
    </row>
    <row r="48" spans="1:11" ht="15" customHeight="1" x14ac:dyDescent="0.25">
      <c r="A48" s="115" t="s">
        <v>31</v>
      </c>
      <c r="B48" s="116"/>
      <c r="C48" s="116"/>
      <c r="D48" s="116"/>
      <c r="E48" s="117"/>
      <c r="F48" s="85" t="str">
        <f>IF(F47=0,"--",F45/F47)</f>
        <v>--</v>
      </c>
      <c r="G48" s="66" t="str">
        <f>IF(G47=0,"--",G45/G47)</f>
        <v>--</v>
      </c>
      <c r="H48" s="66" t="str">
        <f>IF(H47=0,"--",H45/H47)</f>
        <v>--</v>
      </c>
      <c r="I48" s="83"/>
      <c r="J48" s="62"/>
    </row>
    <row r="49" spans="1:8" ht="15" customHeight="1" x14ac:dyDescent="0.25">
      <c r="A49" s="41"/>
      <c r="B49" s="41"/>
      <c r="C49" s="47"/>
      <c r="E49" s="25"/>
    </row>
    <row r="50" spans="1:8" x14ac:dyDescent="0.25">
      <c r="A50" s="45"/>
      <c r="B50" s="46"/>
      <c r="C50" s="26"/>
      <c r="D50" s="27"/>
      <c r="E50" s="27"/>
    </row>
    <row r="51" spans="1:8" x14ac:dyDescent="0.25">
      <c r="A51" s="45"/>
      <c r="B51" s="46"/>
      <c r="C51" s="26"/>
      <c r="D51" s="27"/>
      <c r="E51" s="27"/>
      <c r="F51" s="41"/>
      <c r="G51" s="41"/>
      <c r="H51" s="41"/>
    </row>
    <row r="52" spans="1:8" ht="15.75" x14ac:dyDescent="0.25">
      <c r="A52" s="51" t="s">
        <v>35</v>
      </c>
      <c r="B52" s="118" t="s">
        <v>70</v>
      </c>
      <c r="C52" s="118"/>
      <c r="D52" s="118"/>
      <c r="E52" s="52"/>
      <c r="F52" s="52"/>
      <c r="G52" s="52"/>
      <c r="H52" s="52"/>
    </row>
    <row r="53" spans="1:8" ht="15.75" x14ac:dyDescent="0.25">
      <c r="A53" s="54" t="s">
        <v>32</v>
      </c>
      <c r="B53" s="119">
        <v>42612</v>
      </c>
      <c r="C53" s="112"/>
      <c r="D53" s="112"/>
      <c r="E53" s="53"/>
      <c r="F53" s="53"/>
      <c r="G53" s="53"/>
      <c r="H53" s="53"/>
    </row>
    <row r="54" spans="1:8" ht="15.75" x14ac:dyDescent="0.25">
      <c r="A54" s="55"/>
      <c r="B54" s="56"/>
      <c r="C54" s="56"/>
      <c r="D54" s="56"/>
      <c r="E54" s="53"/>
      <c r="F54" s="53"/>
      <c r="G54" s="53"/>
      <c r="H54" s="53"/>
    </row>
    <row r="55" spans="1:8" ht="15.75" x14ac:dyDescent="0.25">
      <c r="A55" s="113" t="s">
        <v>41</v>
      </c>
      <c r="B55" s="113"/>
      <c r="C55" s="113"/>
      <c r="D55" s="113"/>
      <c r="E55" s="113"/>
      <c r="F55" s="113"/>
      <c r="G55" s="113"/>
      <c r="H55" s="113"/>
    </row>
    <row r="56" spans="1:8" ht="47.25" x14ac:dyDescent="0.25">
      <c r="A56" s="59" t="s">
        <v>65</v>
      </c>
      <c r="B56" s="57" t="s">
        <v>33</v>
      </c>
      <c r="C56" s="120"/>
      <c r="D56" s="121"/>
      <c r="E56" s="51" t="s">
        <v>34</v>
      </c>
      <c r="F56" s="111"/>
      <c r="G56" s="111"/>
      <c r="H56" s="111"/>
    </row>
    <row r="57" spans="1:8" ht="15.75" x14ac:dyDescent="0.25">
      <c r="A57" s="54" t="s">
        <v>42</v>
      </c>
      <c r="B57" s="58" t="s">
        <v>32</v>
      </c>
      <c r="C57" s="109"/>
      <c r="D57" s="110"/>
      <c r="E57" s="54" t="s">
        <v>32</v>
      </c>
      <c r="F57" s="112"/>
      <c r="G57" s="112"/>
      <c r="H57" s="112"/>
    </row>
  </sheetData>
  <mergeCells count="30">
    <mergeCell ref="A39:B39"/>
    <mergeCell ref="A45:E45"/>
    <mergeCell ref="A44:H44"/>
    <mergeCell ref="A42:H42"/>
    <mergeCell ref="A37:E37"/>
    <mergeCell ref="A41:E41"/>
    <mergeCell ref="A43:E43"/>
    <mergeCell ref="C57:D57"/>
    <mergeCell ref="F56:H56"/>
    <mergeCell ref="F57:H57"/>
    <mergeCell ref="A55:H55"/>
    <mergeCell ref="A47:E47"/>
    <mergeCell ref="A48:E48"/>
    <mergeCell ref="B52:D52"/>
    <mergeCell ref="B53:D53"/>
    <mergeCell ref="C56:D56"/>
    <mergeCell ref="A36:B36"/>
    <mergeCell ref="A19:E19"/>
    <mergeCell ref="A26:E26"/>
    <mergeCell ref="A28:E28"/>
    <mergeCell ref="A23:B23"/>
    <mergeCell ref="A21:B21"/>
    <mergeCell ref="A24:B24"/>
    <mergeCell ref="A33:E33"/>
    <mergeCell ref="A22:B22"/>
    <mergeCell ref="A29:H29"/>
    <mergeCell ref="A20:H20"/>
    <mergeCell ref="A27:H27"/>
    <mergeCell ref="A35:B35"/>
    <mergeCell ref="A25:B25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5" workbookViewId="0">
      <selection activeCell="J27" sqref="J27"/>
    </sheetView>
  </sheetViews>
  <sheetFormatPr baseColWidth="10" defaultRowHeight="15" x14ac:dyDescent="0.2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 x14ac:dyDescent="0.25">
      <c r="A1" s="1"/>
      <c r="B1" s="124" t="s">
        <v>69</v>
      </c>
      <c r="C1" s="124"/>
      <c r="D1" s="124"/>
      <c r="E1" s="124"/>
      <c r="F1" s="124"/>
      <c r="G1" s="124"/>
      <c r="H1" s="124"/>
      <c r="I1" s="1"/>
    </row>
    <row r="2" spans="1:10" x14ac:dyDescent="0.25">
      <c r="A2" s="1"/>
      <c r="B2" s="124"/>
      <c r="C2" s="124"/>
      <c r="D2" s="124"/>
      <c r="E2" s="124"/>
      <c r="F2" s="124"/>
      <c r="G2" s="124"/>
      <c r="H2" s="124"/>
      <c r="I2" s="1"/>
    </row>
    <row r="3" spans="1:10" x14ac:dyDescent="0.25">
      <c r="A3" s="1"/>
      <c r="B3" s="124"/>
      <c r="C3" s="124"/>
      <c r="D3" s="124"/>
      <c r="E3" s="124"/>
      <c r="F3" s="124"/>
      <c r="G3" s="124"/>
      <c r="H3" s="124"/>
      <c r="I3" s="1"/>
    </row>
    <row r="4" spans="1:10" ht="51" x14ac:dyDescent="0.25">
      <c r="A4" s="1"/>
      <c r="B4" s="8" t="s">
        <v>18</v>
      </c>
      <c r="C4" s="9" t="s">
        <v>44</v>
      </c>
      <c r="D4" s="9" t="s">
        <v>0</v>
      </c>
      <c r="E4" s="9" t="s">
        <v>46</v>
      </c>
      <c r="F4" s="9" t="s">
        <v>47</v>
      </c>
      <c r="G4" s="9" t="s">
        <v>9</v>
      </c>
      <c r="H4" s="9" t="s">
        <v>2</v>
      </c>
      <c r="I4" s="1"/>
    </row>
    <row r="5" spans="1:10" x14ac:dyDescent="0.25">
      <c r="A5" s="1"/>
      <c r="B5" s="2" t="s">
        <v>3</v>
      </c>
      <c r="C5" s="3">
        <f>'COSTOS AROMATICAS'!F19+'COSTOS AROMATICAS'!G19+'COSTOS AROMATICAS'!H19</f>
        <v>81.12</v>
      </c>
      <c r="D5" s="3">
        <f>'COSTOS AROMATICAS'!F26+'COSTOS AROMATICAS'!G26+'COSTOS AROMATICAS'!H26</f>
        <v>175419.75000000003</v>
      </c>
      <c r="E5" s="3">
        <f>'COSTOS AROMATICAS'!F33+'COSTOS AROMATICAS'!G33+'COSTOS AROMATICAS'!H33</f>
        <v>0</v>
      </c>
      <c r="F5" s="3">
        <f>'COSTOS AROMATICAS'!F37+'COSTOS AROMATICAS'!G37+'COSTOS AROMATICAS'!H37</f>
        <v>200000</v>
      </c>
      <c r="G5" s="3">
        <f>'COSTOS AROMATICAS'!F41+'COSTOS AROMATICAS'!G41+'COSTOS AROMATICAS'!H41</f>
        <v>0</v>
      </c>
      <c r="H5" s="3">
        <f>SUM(C5:G5)</f>
        <v>375500.87</v>
      </c>
      <c r="I5" s="1"/>
      <c r="J5" s="43"/>
    </row>
    <row r="6" spans="1:10" x14ac:dyDescent="0.25">
      <c r="A6" s="1"/>
      <c r="B6" s="2" t="s">
        <v>14</v>
      </c>
      <c r="C6" s="77">
        <f>C5/H5</f>
        <v>2.1603145686453404E-4</v>
      </c>
      <c r="D6" s="4">
        <f>D5/H5</f>
        <v>0.4671620334727854</v>
      </c>
      <c r="E6" s="4">
        <f>E5/H5</f>
        <v>0</v>
      </c>
      <c r="F6" s="4">
        <f>F5/H5</f>
        <v>0.53262193507035016</v>
      </c>
      <c r="G6" s="4">
        <f>G5/H5</f>
        <v>0</v>
      </c>
      <c r="H6" s="5">
        <f>SUM(C6:G6)</f>
        <v>1</v>
      </c>
      <c r="I6" s="6"/>
    </row>
    <row r="7" spans="1:10" x14ac:dyDescent="0.25">
      <c r="A7" s="1"/>
      <c r="B7" s="1"/>
      <c r="C7" s="86"/>
      <c r="D7" s="1"/>
      <c r="E7" s="1"/>
      <c r="F7" s="87"/>
      <c r="G7" s="1"/>
      <c r="H7" s="1"/>
      <c r="I7" s="1"/>
    </row>
    <row r="8" spans="1:10" x14ac:dyDescent="0.25">
      <c r="A8" s="1"/>
      <c r="B8" s="1"/>
      <c r="C8" s="7"/>
      <c r="D8" s="1"/>
      <c r="E8" s="1"/>
      <c r="F8" s="1"/>
      <c r="G8" s="1"/>
      <c r="H8" s="1"/>
      <c r="I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2019-06-28T00:22:29Z</cp:lastPrinted>
  <dcterms:created xsi:type="dcterms:W3CDTF">2014-09-10T02:29:02Z</dcterms:created>
  <dcterms:modified xsi:type="dcterms:W3CDTF">2019-09-11T18:53:02Z</dcterms:modified>
</cp:coreProperties>
</file>