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GUANABAN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44" i="1"/>
  <c r="F42" i="1"/>
  <c r="F38" i="1"/>
  <c r="F35" i="1"/>
  <c r="F30" i="1"/>
  <c r="F28" i="1"/>
  <c r="F18" i="1"/>
  <c r="F41" i="1" l="1"/>
  <c r="E41" i="1"/>
  <c r="F22" i="1"/>
  <c r="F23" i="1"/>
  <c r="F24" i="1"/>
  <c r="F25" i="1"/>
  <c r="F26" i="1"/>
  <c r="F21" i="1"/>
  <c r="E21" i="1"/>
  <c r="E23" i="1"/>
  <c r="E24" i="1"/>
  <c r="E25" i="1"/>
  <c r="E26" i="1"/>
  <c r="F34" i="1" l="1"/>
  <c r="F16" i="1" l="1"/>
  <c r="F15" i="1" l="1"/>
  <c r="G6" i="6" l="1"/>
  <c r="E6" i="6" l="1"/>
  <c r="F6" i="6"/>
  <c r="D6" i="6" l="1"/>
  <c r="C6" i="6"/>
  <c r="H6" i="6" l="1"/>
  <c r="F7" i="6" l="1"/>
  <c r="D7" i="6"/>
  <c r="G7" i="6"/>
  <c r="E7" i="6"/>
  <c r="C7" i="6"/>
  <c r="H7" i="6" l="1"/>
</calcChain>
</file>

<file path=xl/sharedStrings.xml><?xml version="1.0" encoding="utf-8"?>
<sst xmlns="http://schemas.openxmlformats.org/spreadsheetml/2006/main" count="101" uniqueCount="73">
  <si>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</si>
  <si>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</si>
  <si>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</si>
  <si>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</si>
  <si>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</si>
  <si>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</si>
  <si>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</si>
  <si>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</si>
  <si>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</si>
  <si>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</si>
  <si>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</si>
  <si>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</si>
  <si>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</si>
  <si>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</si>
  <si>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</si>
  <si>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</si>
  <si>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</si>
  <si>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</si>
  <si>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</si>
  <si>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</si>
  <si>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</si>
  <si>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</si>
  <si>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</si>
  <si>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</si>
  <si>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</si>
  <si>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</si>
  <si>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</si>
  <si>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</si>
  <si>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</si>
  <si>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</si>
  <si>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</si>
  <si>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</si>
  <si>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</si>
  <si>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</si>
  <si>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</si>
  <si>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</si>
  <si>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</si>
  <si>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</si>
  <si>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</si>
  <si>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</si>
  <si>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</si>
  <si>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</si>
  <si>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</si>
  <si>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</si>
  <si>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</si>
  <si>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>OK</t>
  </si>
  <si>
    <t>PERIODO SEMANA:</t>
  </si>
  <si>
    <t>0,67 ha-6762 m2</t>
  </si>
  <si>
    <t>AGRICOLA</t>
  </si>
  <si>
    <t>LOTE 1</t>
  </si>
  <si>
    <t>GUANABANA</t>
  </si>
  <si>
    <t>BOLSA PARA GUANABANA</t>
  </si>
  <si>
    <t>Plateo</t>
  </si>
  <si>
    <t>Embolsado del fruto</t>
  </si>
  <si>
    <t>Recolección fruto dañado</t>
  </si>
  <si>
    <t>Recolección bolsas caidas</t>
  </si>
  <si>
    <t>Cosecha</t>
  </si>
  <si>
    <t>hora</t>
  </si>
  <si>
    <t>m2</t>
  </si>
  <si>
    <t>INSECTICIDA</t>
  </si>
  <si>
    <t>AGIBIOL</t>
  </si>
  <si>
    <t>cm3</t>
  </si>
  <si>
    <t>ASISTENCIA TECNICA</t>
  </si>
  <si>
    <t>SEMANA</t>
  </si>
  <si>
    <t>COMBUSTIBLE</t>
  </si>
  <si>
    <t>GASOLINA</t>
  </si>
  <si>
    <t>MANTENIMIENTO DE CASETA (BPA)</t>
  </si>
  <si>
    <t>lt</t>
  </si>
  <si>
    <t>UNIDAD</t>
  </si>
  <si>
    <t>Control de arvenses mecanico (roto-speed)</t>
  </si>
  <si>
    <t>COSTOS DE PRODUCCIÓN CULTIVO DE GUANABANA MES DE JULIO DE 2019</t>
  </si>
  <si>
    <t xml:space="preserve">DANIELA ORTIZ 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</si>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</sst>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_-&quot;$&quot;* #,##0_-;\-&quot;$&quot;* #,##0_-;_-&quot;$&quot;* &quot;-&quot;??_-;_-@_-"/>
    <numFmt numFmtId="167" formatCode="0.0%"/>
    <numFmt numFmtId="168" formatCode="_(&quot;$&quot;* #,##0_);_(&quot;$&quot;* \(#,##0\);_(&quot;$&quot;* &quot;-&quot;??_);_(@_)"/>
    <numFmt numFmtId="169" formatCode="&quot;$&quot;\ #,##0.0_);[Red]\(&quot;$&quot;\ #,##0.0\)"/>
    <numFmt numFmtId="170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8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8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166" fontId="8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9" fontId="0" fillId="3" borderId="3" xfId="0" applyNumberFormat="1" applyFont="1" applyFill="1" applyBorder="1"/>
    <xf numFmtId="165" fontId="6" fillId="4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164" fontId="0" fillId="0" borderId="1" xfId="12" applyFont="1" applyBorder="1"/>
    <xf numFmtId="14" fontId="6" fillId="0" borderId="0" xfId="0" applyNumberFormat="1" applyFont="1" applyFill="1" applyAlignment="1">
      <alignment horizontal="left"/>
    </xf>
    <xf numFmtId="0" fontId="0" fillId="3" borderId="1" xfId="0" applyFont="1" applyFill="1" applyBorder="1" applyAlignment="1">
      <alignment horizontal="left" wrapText="1"/>
    </xf>
    <xf numFmtId="164" fontId="0" fillId="0" borderId="1" xfId="12" applyNumberFormat="1" applyFont="1" applyBorder="1"/>
    <xf numFmtId="170" fontId="0" fillId="3" borderId="3" xfId="12" applyNumberFormat="1" applyFont="1" applyFill="1" applyBorder="1" applyAlignment="1">
      <alignment horizontal="right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GUANABANA </a:t>
            </a:r>
          </a:p>
          <a:p>
            <a:pPr>
              <a:defRPr/>
            </a:pPr>
            <a:r>
              <a:rPr lang="en-US"/>
              <a:t>MES DE JULIO DE 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355420</c:v>
                </c:pt>
                <c:pt idx="1">
                  <c:v>171042.5</c:v>
                </c:pt>
                <c:pt idx="2">
                  <c:v>40928</c:v>
                </c:pt>
                <c:pt idx="3">
                  <c:v>200000</c:v>
                </c:pt>
                <c:pt idx="4">
                  <c:v>5315.75</c:v>
                </c:pt>
                <c:pt idx="5">
                  <c:v>772706.25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810368"/>
        <c:axId val="38811904"/>
        <c:axId val="58787136"/>
      </c:bar3DChart>
      <c:catAx>
        <c:axId val="388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1904"/>
        <c:crosses val="autoZero"/>
        <c:auto val="1"/>
        <c:lblAlgn val="ctr"/>
        <c:lblOffset val="100"/>
        <c:noMultiLvlLbl val="0"/>
      </c:catAx>
      <c:valAx>
        <c:axId val="3881190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38810368"/>
        <c:crosses val="autoZero"/>
        <c:crossBetween val="between"/>
      </c:valAx>
      <c:serAx>
        <c:axId val="58787136"/>
        <c:scaling>
          <c:orientation val="minMax"/>
        </c:scaling>
        <c:delete val="1"/>
        <c:axPos val="b"/>
        <c:majorTickMark val="none"/>
        <c:minorTickMark val="none"/>
        <c:tickLblPos val="none"/>
        <c:crossAx val="388119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zoomScale="110" zoomScaleNormal="110" workbookViewId="0">
      <selection activeCell="F52" sqref="F52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2" customWidth="1"/>
    <col min="4" max="4" width="11.28515625" style="13" customWidth="1"/>
    <col min="5" max="5" width="20.1406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45" t="s">
        <v>23</v>
      </c>
      <c r="B1" s="46"/>
      <c r="C1" s="47"/>
      <c r="D1" s="46"/>
      <c r="E1" s="46"/>
      <c r="F1" s="48"/>
    </row>
    <row r="2" spans="1:6" ht="22.5" customHeight="1" x14ac:dyDescent="0.25">
      <c r="A2" s="45" t="s">
        <v>46</v>
      </c>
      <c r="B2" s="46" t="s">
        <v>72</v>
      </c>
      <c r="C2" s="47"/>
      <c r="D2" s="46"/>
      <c r="E2" s="46"/>
      <c r="F2" s="48"/>
    </row>
    <row r="3" spans="1:6" ht="22.5" customHeight="1" x14ac:dyDescent="0.25">
      <c r="A3" s="45" t="s">
        <v>35</v>
      </c>
      <c r="B3" s="49">
        <v>2019</v>
      </c>
      <c r="C3" s="47"/>
      <c r="D3" s="46"/>
      <c r="E3" s="46"/>
      <c r="F3" s="48"/>
    </row>
    <row r="4" spans="1:6" ht="15.75" customHeight="1" x14ac:dyDescent="0.25">
      <c r="A4" s="46" t="s">
        <v>36</v>
      </c>
      <c r="B4" s="49" t="s">
        <v>47</v>
      </c>
      <c r="C4" s="46"/>
      <c r="D4" s="46"/>
      <c r="E4" s="46"/>
      <c r="F4" s="48"/>
    </row>
    <row r="5" spans="1:6" x14ac:dyDescent="0.25">
      <c r="A5" s="46" t="s">
        <v>37</v>
      </c>
      <c r="B5" s="90">
        <v>40920</v>
      </c>
      <c r="C5" s="47"/>
      <c r="D5" s="46"/>
      <c r="E5" s="46"/>
      <c r="F5" s="48"/>
    </row>
    <row r="6" spans="1:6" ht="18" customHeight="1" x14ac:dyDescent="0.25">
      <c r="A6" s="46" t="s">
        <v>22</v>
      </c>
      <c r="B6" s="49">
        <v>129</v>
      </c>
      <c r="C6" s="46"/>
      <c r="D6" s="46"/>
      <c r="E6" s="46"/>
      <c r="F6" s="48"/>
    </row>
    <row r="7" spans="1:6" ht="18" customHeight="1" x14ac:dyDescent="0.25">
      <c r="A7" s="46" t="s">
        <v>18</v>
      </c>
      <c r="B7" s="49" t="s">
        <v>48</v>
      </c>
      <c r="C7" s="48"/>
      <c r="D7" s="48"/>
      <c r="E7" s="46"/>
      <c r="F7" s="48"/>
    </row>
    <row r="8" spans="1:6" ht="18" customHeight="1" x14ac:dyDescent="0.25">
      <c r="A8" s="46" t="s">
        <v>17</v>
      </c>
      <c r="B8" s="49" t="s">
        <v>49</v>
      </c>
      <c r="C8" s="48"/>
      <c r="D8" s="48"/>
      <c r="E8" s="46"/>
      <c r="F8" s="48"/>
    </row>
    <row r="9" spans="1:6" ht="18" customHeight="1" x14ac:dyDescent="0.25">
      <c r="A9" s="46" t="s">
        <v>19</v>
      </c>
      <c r="B9" s="49" t="s">
        <v>50</v>
      </c>
      <c r="C9" s="46"/>
      <c r="D9" s="48"/>
      <c r="E9" s="46"/>
      <c r="F9" s="48"/>
    </row>
    <row r="10" spans="1:6" ht="18" customHeight="1" x14ac:dyDescent="0.25">
      <c r="A10" s="46"/>
      <c r="B10" s="46"/>
      <c r="C10" s="46"/>
      <c r="D10" s="48"/>
      <c r="E10" s="46"/>
      <c r="F10" s="48"/>
    </row>
    <row r="11" spans="1:6" ht="42" customHeight="1" x14ac:dyDescent="0.25">
      <c r="A11" s="39" t="s">
        <v>27</v>
      </c>
      <c r="B11" s="38" t="s">
        <v>5</v>
      </c>
      <c r="C11" s="38" t="s">
        <v>13</v>
      </c>
      <c r="D11" s="38" t="s">
        <v>6</v>
      </c>
      <c r="E11" s="38" t="s">
        <v>20</v>
      </c>
      <c r="F11" s="38" t="s">
        <v>41</v>
      </c>
    </row>
    <row r="12" spans="1:6" ht="26.25" customHeight="1" x14ac:dyDescent="0.25">
      <c r="A12" s="40" t="s">
        <v>42</v>
      </c>
      <c r="B12" s="77"/>
      <c r="C12" s="78"/>
      <c r="D12" s="79"/>
      <c r="E12" s="80"/>
      <c r="F12" s="81"/>
    </row>
    <row r="13" spans="1:6" ht="33" customHeight="1" x14ac:dyDescent="0.25">
      <c r="A13" s="76"/>
      <c r="B13" s="15"/>
      <c r="C13" s="16"/>
      <c r="D13" s="16"/>
      <c r="E13" s="73"/>
      <c r="F13" s="35"/>
    </row>
    <row r="14" spans="1:6" ht="27.75" customHeight="1" x14ac:dyDescent="0.25">
      <c r="A14" s="40" t="s">
        <v>28</v>
      </c>
      <c r="B14" s="35"/>
      <c r="C14" s="35"/>
      <c r="D14" s="35"/>
      <c r="E14" s="35"/>
      <c r="F14" s="35"/>
    </row>
    <row r="15" spans="1:6" ht="28.5" customHeight="1" x14ac:dyDescent="0.25">
      <c r="A15" s="85" t="s">
        <v>51</v>
      </c>
      <c r="B15" s="91" t="s">
        <v>51</v>
      </c>
      <c r="C15" s="33" t="s">
        <v>68</v>
      </c>
      <c r="D15" s="16">
        <v>320</v>
      </c>
      <c r="E15" s="93">
        <v>1109</v>
      </c>
      <c r="F15" s="89">
        <f>320*1109</f>
        <v>354880</v>
      </c>
    </row>
    <row r="16" spans="1:6" ht="28.5" customHeight="1" x14ac:dyDescent="0.25">
      <c r="A16" s="85" t="s">
        <v>59</v>
      </c>
      <c r="B16" s="86" t="s">
        <v>60</v>
      </c>
      <c r="C16" s="33" t="s">
        <v>61</v>
      </c>
      <c r="D16" s="16">
        <v>30</v>
      </c>
      <c r="E16" s="34">
        <v>18</v>
      </c>
      <c r="F16" s="70">
        <f>18*30</f>
        <v>540</v>
      </c>
    </row>
    <row r="17" spans="1:6" ht="28.5" customHeight="1" x14ac:dyDescent="0.25">
      <c r="A17" s="85"/>
      <c r="B17" s="86"/>
      <c r="C17" s="33"/>
      <c r="D17" s="16"/>
      <c r="E17" s="82"/>
      <c r="F17" s="70"/>
    </row>
    <row r="18" spans="1:6" ht="28.5" customHeight="1" x14ac:dyDescent="0.25">
      <c r="A18" s="102" t="s">
        <v>44</v>
      </c>
      <c r="B18" s="94"/>
      <c r="C18" s="94"/>
      <c r="D18" s="94"/>
      <c r="E18" s="95"/>
      <c r="F18" s="84">
        <f>SUM(F15:F17)</f>
        <v>355420</v>
      </c>
    </row>
    <row r="19" spans="1:6" ht="28.5" customHeight="1" x14ac:dyDescent="0.25">
      <c r="A19" s="98"/>
      <c r="B19" s="99"/>
      <c r="C19" s="99"/>
      <c r="D19" s="99"/>
      <c r="E19" s="99"/>
      <c r="F19" s="100"/>
    </row>
    <row r="20" spans="1:6" ht="28.5" customHeight="1" x14ac:dyDescent="0.25">
      <c r="A20" s="102" t="s">
        <v>21</v>
      </c>
      <c r="B20" s="95"/>
      <c r="C20" s="42" t="s">
        <v>13</v>
      </c>
      <c r="D20" s="43" t="s">
        <v>6</v>
      </c>
      <c r="E20" s="44" t="s">
        <v>20</v>
      </c>
      <c r="F20" s="38" t="s">
        <v>41</v>
      </c>
    </row>
    <row r="21" spans="1:6" ht="18" customHeight="1" x14ac:dyDescent="0.25">
      <c r="A21" s="96" t="s">
        <v>56</v>
      </c>
      <c r="B21" s="97"/>
      <c r="C21" s="16" t="s">
        <v>57</v>
      </c>
      <c r="D21" s="16">
        <v>7</v>
      </c>
      <c r="E21" s="25">
        <f>42526/8</f>
        <v>5315.75</v>
      </c>
      <c r="F21" s="89">
        <f>D21*E21</f>
        <v>37210.25</v>
      </c>
    </row>
    <row r="22" spans="1:6" ht="16.5" customHeight="1" x14ac:dyDescent="0.25">
      <c r="A22" s="96" t="s">
        <v>69</v>
      </c>
      <c r="B22" s="101"/>
      <c r="C22" s="16" t="s">
        <v>58</v>
      </c>
      <c r="D22" s="16">
        <v>6762</v>
      </c>
      <c r="E22" s="25">
        <v>8</v>
      </c>
      <c r="F22" s="92">
        <f>D22*E22</f>
        <v>54096</v>
      </c>
    </row>
    <row r="23" spans="1:6" x14ac:dyDescent="0.25">
      <c r="A23" s="96" t="s">
        <v>53</v>
      </c>
      <c r="B23" s="101"/>
      <c r="C23" s="16" t="s">
        <v>57</v>
      </c>
      <c r="D23" s="16">
        <v>3</v>
      </c>
      <c r="E23" s="25">
        <f t="shared" ref="E23:E26" si="0">42526/8</f>
        <v>5315.75</v>
      </c>
      <c r="F23" s="89">
        <f t="shared" ref="F23:F26" si="1">D23*E23</f>
        <v>15947.25</v>
      </c>
    </row>
    <row r="24" spans="1:6" x14ac:dyDescent="0.25">
      <c r="A24" s="96" t="s">
        <v>54</v>
      </c>
      <c r="B24" s="101"/>
      <c r="C24" s="16" t="s">
        <v>57</v>
      </c>
      <c r="D24" s="16">
        <v>2</v>
      </c>
      <c r="E24" s="25">
        <f t="shared" si="0"/>
        <v>5315.75</v>
      </c>
      <c r="F24" s="89">
        <f t="shared" si="1"/>
        <v>10631.5</v>
      </c>
    </row>
    <row r="25" spans="1:6" x14ac:dyDescent="0.25">
      <c r="A25" s="96" t="s">
        <v>55</v>
      </c>
      <c r="B25" s="101"/>
      <c r="C25" s="16" t="s">
        <v>57</v>
      </c>
      <c r="D25" s="16">
        <v>2</v>
      </c>
      <c r="E25" s="25">
        <f t="shared" si="0"/>
        <v>5315.75</v>
      </c>
      <c r="F25" s="89">
        <f t="shared" si="1"/>
        <v>10631.5</v>
      </c>
    </row>
    <row r="26" spans="1:6" x14ac:dyDescent="0.25">
      <c r="A26" s="96" t="s">
        <v>52</v>
      </c>
      <c r="B26" s="101"/>
      <c r="C26" s="16" t="s">
        <v>57</v>
      </c>
      <c r="D26" s="16">
        <v>8</v>
      </c>
      <c r="E26" s="25">
        <f t="shared" si="0"/>
        <v>5315.75</v>
      </c>
      <c r="F26" s="89">
        <f t="shared" si="1"/>
        <v>42526</v>
      </c>
    </row>
    <row r="27" spans="1:6" x14ac:dyDescent="0.25">
      <c r="A27" s="96"/>
      <c r="B27" s="101"/>
      <c r="C27" s="16"/>
      <c r="D27" s="16"/>
      <c r="E27" s="25"/>
      <c r="F27" s="36"/>
    </row>
    <row r="28" spans="1:6" x14ac:dyDescent="0.25">
      <c r="A28" s="102" t="s">
        <v>7</v>
      </c>
      <c r="B28" s="94"/>
      <c r="C28" s="94"/>
      <c r="D28" s="94"/>
      <c r="E28" s="95"/>
      <c r="F28" s="83">
        <f>SUM(F21:F27)</f>
        <v>171042.5</v>
      </c>
    </row>
    <row r="29" spans="1:6" x14ac:dyDescent="0.25">
      <c r="A29" s="98"/>
      <c r="B29" s="99"/>
      <c r="C29" s="99"/>
      <c r="D29" s="99"/>
      <c r="E29" s="99"/>
      <c r="F29" s="100"/>
    </row>
    <row r="30" spans="1:6" ht="30" customHeight="1" x14ac:dyDescent="0.25">
      <c r="A30" s="103" t="s">
        <v>8</v>
      </c>
      <c r="B30" s="104"/>
      <c r="C30" s="104"/>
      <c r="D30" s="104"/>
      <c r="E30" s="105"/>
      <c r="F30" s="56">
        <f>F18+F28</f>
        <v>526462.5</v>
      </c>
    </row>
    <row r="31" spans="1:6" x14ac:dyDescent="0.25">
      <c r="A31" s="98"/>
      <c r="B31" s="99"/>
      <c r="C31" s="99"/>
      <c r="D31" s="99"/>
      <c r="E31" s="99"/>
      <c r="F31" s="100"/>
    </row>
    <row r="32" spans="1:6" ht="38.25" customHeight="1" x14ac:dyDescent="0.25">
      <c r="A32" s="87" t="s">
        <v>24</v>
      </c>
      <c r="B32" s="38" t="s">
        <v>5</v>
      </c>
      <c r="C32" s="38" t="s">
        <v>13</v>
      </c>
      <c r="D32" s="38" t="s">
        <v>6</v>
      </c>
      <c r="E32" s="38" t="s">
        <v>20</v>
      </c>
      <c r="F32" s="38" t="s">
        <v>41</v>
      </c>
    </row>
    <row r="33" spans="1:9" x14ac:dyDescent="0.25">
      <c r="A33" s="41" t="s">
        <v>9</v>
      </c>
      <c r="B33" s="14"/>
      <c r="C33" s="21"/>
      <c r="D33" s="22"/>
      <c r="E33" s="14"/>
      <c r="F33" s="35"/>
    </row>
    <row r="34" spans="1:9" x14ac:dyDescent="0.25">
      <c r="A34" s="17" t="s">
        <v>64</v>
      </c>
      <c r="B34" s="15" t="s">
        <v>65</v>
      </c>
      <c r="C34" s="16" t="s">
        <v>67</v>
      </c>
      <c r="D34" s="16">
        <v>16</v>
      </c>
      <c r="E34" s="34">
        <v>2558</v>
      </c>
      <c r="F34" s="70">
        <f>16*2558</f>
        <v>40928</v>
      </c>
    </row>
    <row r="35" spans="1:9" x14ac:dyDescent="0.25">
      <c r="A35" s="94" t="s">
        <v>15</v>
      </c>
      <c r="B35" s="94"/>
      <c r="C35" s="94"/>
      <c r="D35" s="94"/>
      <c r="E35" s="95"/>
      <c r="F35" s="88">
        <f>F34</f>
        <v>40928</v>
      </c>
    </row>
    <row r="36" spans="1:9" ht="30" x14ac:dyDescent="0.25">
      <c r="A36" s="106" t="s">
        <v>1</v>
      </c>
      <c r="B36" s="107"/>
      <c r="C36" s="38" t="s">
        <v>13</v>
      </c>
      <c r="D36" s="38" t="s">
        <v>6</v>
      </c>
      <c r="E36" s="38" t="s">
        <v>20</v>
      </c>
      <c r="F36" s="38" t="s">
        <v>41</v>
      </c>
    </row>
    <row r="37" spans="1:9" ht="24.75" customHeight="1" x14ac:dyDescent="0.25">
      <c r="A37" s="111" t="s">
        <v>62</v>
      </c>
      <c r="B37" s="112"/>
      <c r="C37" s="23" t="s">
        <v>63</v>
      </c>
      <c r="D37" s="16">
        <v>1</v>
      </c>
      <c r="E37" s="68">
        <v>200000</v>
      </c>
      <c r="F37" s="37">
        <v>200000</v>
      </c>
    </row>
    <row r="38" spans="1:9" ht="16.5" customHeight="1" x14ac:dyDescent="0.25">
      <c r="A38" s="102" t="s">
        <v>25</v>
      </c>
      <c r="B38" s="94"/>
      <c r="C38" s="94"/>
      <c r="D38" s="94"/>
      <c r="E38" s="95"/>
      <c r="F38" s="55">
        <f>SUM(F37:F37)</f>
        <v>200000</v>
      </c>
      <c r="I38" s="69"/>
    </row>
    <row r="39" spans="1:9" x14ac:dyDescent="0.25">
      <c r="A39" s="24"/>
      <c r="B39" s="19"/>
      <c r="C39" s="20"/>
      <c r="D39" s="18"/>
      <c r="E39" s="19"/>
      <c r="F39" s="35"/>
      <c r="G39" s="54"/>
    </row>
    <row r="40" spans="1:9" ht="30" customHeight="1" x14ac:dyDescent="0.25">
      <c r="A40" s="106" t="s">
        <v>10</v>
      </c>
      <c r="B40" s="107"/>
      <c r="C40" s="38" t="s">
        <v>13</v>
      </c>
      <c r="D40" s="38" t="s">
        <v>6</v>
      </c>
      <c r="E40" s="38" t="s">
        <v>20</v>
      </c>
      <c r="F40" s="38" t="s">
        <v>41</v>
      </c>
      <c r="G40" s="54"/>
      <c r="H40" s="50"/>
    </row>
    <row r="41" spans="1:9" x14ac:dyDescent="0.25">
      <c r="A41" s="111" t="s">
        <v>66</v>
      </c>
      <c r="B41" s="112"/>
      <c r="C41" s="16" t="s">
        <v>57</v>
      </c>
      <c r="D41" s="16">
        <v>1</v>
      </c>
      <c r="E41" s="71">
        <f>42526/8</f>
        <v>5315.75</v>
      </c>
      <c r="F41" s="71">
        <f>42526/8</f>
        <v>5315.75</v>
      </c>
      <c r="G41" s="54"/>
    </row>
    <row r="42" spans="1:9" x14ac:dyDescent="0.25">
      <c r="A42" s="102" t="s">
        <v>11</v>
      </c>
      <c r="B42" s="94"/>
      <c r="C42" s="94"/>
      <c r="D42" s="94"/>
      <c r="E42" s="95"/>
      <c r="F42" s="83">
        <f>F41</f>
        <v>5315.75</v>
      </c>
      <c r="G42" s="67"/>
    </row>
    <row r="43" spans="1:9" x14ac:dyDescent="0.25">
      <c r="A43" s="98"/>
      <c r="B43" s="99"/>
      <c r="C43" s="99"/>
      <c r="D43" s="99"/>
      <c r="E43" s="99"/>
      <c r="F43" s="100"/>
    </row>
    <row r="44" spans="1:9" ht="24" customHeight="1" x14ac:dyDescent="0.25">
      <c r="A44" s="103" t="s">
        <v>26</v>
      </c>
      <c r="B44" s="104"/>
      <c r="C44" s="104"/>
      <c r="D44" s="104"/>
      <c r="E44" s="105"/>
      <c r="F44" s="56">
        <f>F35+F38+F42</f>
        <v>246243.75</v>
      </c>
      <c r="G44" s="48"/>
    </row>
    <row r="45" spans="1:9" ht="15.75" x14ac:dyDescent="0.25">
      <c r="A45" s="108"/>
      <c r="B45" s="109"/>
      <c r="C45" s="109"/>
      <c r="D45" s="109"/>
      <c r="E45" s="109"/>
      <c r="F45" s="110"/>
    </row>
    <row r="46" spans="1:9" ht="30.75" customHeight="1" x14ac:dyDescent="0.25">
      <c r="A46" s="103" t="s">
        <v>12</v>
      </c>
      <c r="B46" s="104"/>
      <c r="C46" s="104"/>
      <c r="D46" s="104"/>
      <c r="E46" s="105"/>
      <c r="F46" s="56">
        <f>F30+F44</f>
        <v>772706.25</v>
      </c>
    </row>
    <row r="47" spans="1:9" x14ac:dyDescent="0.25">
      <c r="B47" s="26"/>
      <c r="C47" s="27"/>
      <c r="D47" s="27"/>
      <c r="E47" s="28"/>
    </row>
    <row r="48" spans="1:9" ht="36.75" customHeight="1" x14ac:dyDescent="0.25">
      <c r="A48" s="116" t="s">
        <v>29</v>
      </c>
      <c r="B48" s="116"/>
      <c r="C48" s="116"/>
      <c r="D48" s="116"/>
      <c r="E48" s="116"/>
      <c r="F48" s="57">
        <v>69.2</v>
      </c>
      <c r="G48" s="26"/>
    </row>
    <row r="49" spans="1:7" ht="15.75" x14ac:dyDescent="0.25">
      <c r="A49" s="117" t="s">
        <v>30</v>
      </c>
      <c r="B49" s="118"/>
      <c r="C49" s="118"/>
      <c r="D49" s="118"/>
      <c r="E49" s="119"/>
      <c r="F49" s="72">
        <v>5651</v>
      </c>
      <c r="G49" s="26"/>
    </row>
    <row r="50" spans="1:7" x14ac:dyDescent="0.25">
      <c r="A50" s="48"/>
      <c r="B50" s="48"/>
      <c r="C50" s="53"/>
      <c r="E50" s="29"/>
    </row>
    <row r="51" spans="1:7" ht="15" customHeight="1" x14ac:dyDescent="0.25">
      <c r="A51" s="51"/>
      <c r="B51" s="52"/>
      <c r="C51" s="30"/>
      <c r="D51" s="31"/>
      <c r="E51" s="31"/>
      <c r="G51" s="26"/>
    </row>
    <row r="52" spans="1:7" ht="15" customHeight="1" x14ac:dyDescent="0.25">
      <c r="A52" s="51"/>
      <c r="B52" s="52"/>
      <c r="C52" s="30"/>
      <c r="D52" s="31"/>
      <c r="E52" s="31"/>
      <c r="F52" s="48"/>
    </row>
    <row r="53" spans="1:7" ht="15.75" x14ac:dyDescent="0.25">
      <c r="A53" s="58" t="s">
        <v>34</v>
      </c>
      <c r="B53" s="120" t="s">
        <v>71</v>
      </c>
      <c r="C53" s="120"/>
      <c r="D53" s="120"/>
      <c r="E53" s="59"/>
      <c r="F53" s="59"/>
      <c r="G53" s="26"/>
    </row>
    <row r="54" spans="1:7" ht="15.75" x14ac:dyDescent="0.25">
      <c r="A54" s="61" t="s">
        <v>31</v>
      </c>
      <c r="B54" s="121">
        <v>43698</v>
      </c>
      <c r="C54" s="122"/>
      <c r="D54" s="122"/>
      <c r="E54" s="60"/>
      <c r="F54" s="60"/>
    </row>
    <row r="55" spans="1:7" ht="15.75" x14ac:dyDescent="0.25">
      <c r="A55" s="62"/>
      <c r="B55" s="63"/>
      <c r="C55" s="63"/>
      <c r="D55" s="63"/>
      <c r="E55" s="60"/>
      <c r="F55" s="60"/>
    </row>
    <row r="56" spans="1:7" ht="15.75" x14ac:dyDescent="0.25">
      <c r="A56" s="115" t="s">
        <v>38</v>
      </c>
      <c r="B56" s="115"/>
      <c r="C56" s="115"/>
      <c r="D56" s="115"/>
      <c r="E56" s="115"/>
      <c r="F56" s="115"/>
    </row>
    <row r="57" spans="1:7" ht="47.25" x14ac:dyDescent="0.25">
      <c r="A57" s="66" t="s">
        <v>39</v>
      </c>
      <c r="B57" s="64" t="s">
        <v>32</v>
      </c>
      <c r="C57" s="123"/>
      <c r="D57" s="124"/>
      <c r="E57" s="58" t="s">
        <v>33</v>
      </c>
      <c r="F57" s="75"/>
    </row>
    <row r="58" spans="1:7" ht="15.75" x14ac:dyDescent="0.25">
      <c r="A58" s="61" t="s">
        <v>40</v>
      </c>
      <c r="B58" s="65" t="s">
        <v>31</v>
      </c>
      <c r="C58" s="113"/>
      <c r="D58" s="114"/>
      <c r="E58" s="61" t="s">
        <v>31</v>
      </c>
      <c r="F58" s="74"/>
    </row>
  </sheetData>
  <mergeCells count="32">
    <mergeCell ref="C58:D58"/>
    <mergeCell ref="A56:F56"/>
    <mergeCell ref="A48:E48"/>
    <mergeCell ref="A49:E49"/>
    <mergeCell ref="B53:D53"/>
    <mergeCell ref="B54:D54"/>
    <mergeCell ref="C57:D57"/>
    <mergeCell ref="A36:B36"/>
    <mergeCell ref="A40:B40"/>
    <mergeCell ref="A46:E46"/>
    <mergeCell ref="A45:F45"/>
    <mergeCell ref="A43:F43"/>
    <mergeCell ref="A38:E38"/>
    <mergeCell ref="A42:E42"/>
    <mergeCell ref="A44:E44"/>
    <mergeCell ref="A37:B37"/>
    <mergeCell ref="A41:B41"/>
    <mergeCell ref="A19:F19"/>
    <mergeCell ref="A29:F29"/>
    <mergeCell ref="A18:E18"/>
    <mergeCell ref="A28:E28"/>
    <mergeCell ref="A30:E30"/>
    <mergeCell ref="A20:B20"/>
    <mergeCell ref="A22:B22"/>
    <mergeCell ref="A23:B23"/>
    <mergeCell ref="A26:B26"/>
    <mergeCell ref="A35:E35"/>
    <mergeCell ref="A21:B21"/>
    <mergeCell ref="A31:F31"/>
    <mergeCell ref="A27:B27"/>
    <mergeCell ref="A24:B24"/>
    <mergeCell ref="A25:B25"/>
  </mergeCells>
  <pageMargins left="0.7" right="0.7" top="0.75" bottom="0.75" header="0.3" footer="0.3"/>
  <pageSetup paperSize="5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" sqref="I1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5" t="s">
        <v>70</v>
      </c>
      <c r="C2" s="125"/>
      <c r="D2" s="125"/>
      <c r="E2" s="125"/>
      <c r="F2" s="125"/>
      <c r="G2" s="125"/>
      <c r="H2" s="125"/>
    </row>
    <row r="3" spans="2:12" x14ac:dyDescent="0.2">
      <c r="B3" s="125"/>
      <c r="C3" s="125"/>
      <c r="D3" s="125"/>
      <c r="E3" s="125"/>
      <c r="F3" s="125"/>
      <c r="G3" s="125"/>
      <c r="H3" s="125"/>
    </row>
    <row r="4" spans="2:12" x14ac:dyDescent="0.2">
      <c r="B4" s="125"/>
      <c r="C4" s="125"/>
      <c r="D4" s="125"/>
      <c r="E4" s="125"/>
      <c r="F4" s="125"/>
      <c r="G4" s="125"/>
      <c r="H4" s="125"/>
    </row>
    <row r="5" spans="2:12" ht="51" x14ac:dyDescent="0.2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GUANABANA'!F18</f>
        <v>355420</v>
      </c>
      <c r="D6" s="3">
        <f>'COSTOS GUANABANA'!F28</f>
        <v>171042.5</v>
      </c>
      <c r="E6" s="3">
        <f>'COSTOS GUANABANA'!F35</f>
        <v>40928</v>
      </c>
      <c r="F6" s="3">
        <f>'COSTOS GUANABANA'!F38</f>
        <v>200000</v>
      </c>
      <c r="G6" s="3">
        <f>'COSTOS GUANABANA'!F42</f>
        <v>5315.75</v>
      </c>
      <c r="H6" s="3">
        <f>SUM(C6:G6)</f>
        <v>772706.25</v>
      </c>
      <c r="I6" s="1" t="s">
        <v>45</v>
      </c>
    </row>
    <row r="7" spans="2:12" x14ac:dyDescent="0.2">
      <c r="B7" s="2" t="s">
        <v>14</v>
      </c>
      <c r="C7" s="4">
        <f>C6/H6</f>
        <v>0.45996780794771625</v>
      </c>
      <c r="D7" s="4">
        <f>D6/H6</f>
        <v>0.22135513980895069</v>
      </c>
      <c r="E7" s="4">
        <f>E6/H6</f>
        <v>5.296708807519028E-2</v>
      </c>
      <c r="F7" s="4">
        <f>F6/H6</f>
        <v>0.25883057112583208</v>
      </c>
      <c r="G7" s="4">
        <f>G6/H6</f>
        <v>6.8793930423107098E-3</v>
      </c>
      <c r="H7" s="5">
        <f>SUM(C7:G7)</f>
        <v>0.99999999999999989</v>
      </c>
      <c r="I7" s="6" t="s">
        <v>45</v>
      </c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2019-08-21T15:15:15Z</cp:lastPrinted>
  <dcterms:created xsi:type="dcterms:W3CDTF">2014-09-10T02:29:02Z</dcterms:created>
  <dcterms:modified xsi:type="dcterms:W3CDTF">2019-09-11T18:56:59Z</dcterms:modified>
</cp:coreProperties>
</file>