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ranja.SENA\Desktop\Nueva carpeta\LIDER AGRICOLA III TRIMESTRE\COSTOS JULIO\"/>
    </mc:Choice>
  </mc:AlternateContent>
  <bookViews>
    <workbookView xWindow="0" yWindow="0" windowWidth="20490" windowHeight="7620"/>
  </bookViews>
  <sheets>
    <sheet name="COSTOS MANGO" sheetId="1" r:id="rId1"/>
    <sheet name="GRAFICA" sheetId="6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4" i="1" l="1"/>
  <c r="F42" i="1"/>
  <c r="F40" i="1"/>
  <c r="F36" i="1"/>
  <c r="F33" i="1"/>
  <c r="F28" i="1"/>
  <c r="F26" i="1"/>
  <c r="E39" i="1" l="1"/>
  <c r="E23" i="1"/>
  <c r="E24" i="1"/>
  <c r="E25" i="1"/>
  <c r="E22" i="1"/>
  <c r="F47" i="1" l="1"/>
  <c r="F39" i="1"/>
  <c r="F35" i="1"/>
  <c r="E32" i="1"/>
  <c r="F32" i="1" s="1"/>
  <c r="F22" i="1" l="1"/>
  <c r="F17" i="1" l="1"/>
  <c r="F18" i="1" s="1"/>
  <c r="F24" i="1" l="1"/>
  <c r="F23" i="1"/>
  <c r="F25" i="1" l="1"/>
  <c r="F5" i="6"/>
  <c r="G5" i="6" l="1"/>
  <c r="E5" i="6" l="1"/>
  <c r="D5" i="6" l="1"/>
  <c r="C5" i="6" l="1"/>
  <c r="H5" i="6" l="1"/>
  <c r="C6" i="6" s="1"/>
  <c r="F6" i="6" l="1"/>
  <c r="G6" i="6"/>
  <c r="E6" i="6"/>
  <c r="D6" i="6"/>
  <c r="H6" i="6" l="1"/>
</calcChain>
</file>

<file path=xl/comments1.xml><?xml version="1.0" encoding="utf-8"?>
<comments xmlns="http://schemas.openxmlformats.org/spreadsheetml/2006/main">
  <authors>
    <author>Asus</author>
  </authors>
  <commentList>
    <comment ref="E32" authorId="0" shapeId="0">
      <text>
        <r>
          <rPr>
            <sz val="9"/>
            <color indexed="81"/>
            <rFont val="Tahoma"/>
            <family val="2"/>
          </rPr>
          <t>1 GALON DE GASOLINA VALE $9.586 Y EQUIVALE A 3,78 LITROS</t>
        </r>
      </text>
    </comment>
  </commentList>
</comments>
</file>

<file path=xl/sharedStrings.xml><?xml version="1.0" encoding="utf-8"?>
<sst xmlns="http://schemas.openxmlformats.org/spreadsheetml/2006/main" count="92" uniqueCount="68">
  <si>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</si>
  <si>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</si>
  <si>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</si>
  <si>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</si>
  <si>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</si>
  <si>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</si>
  <si>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</si>
  <si>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</si>
  <si>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</si>
  <si>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</si>
  <si>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</si>
  <si>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</si>
  <si>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</si>
  <si>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</si>
  <si>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</si>
  <si>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</si>
  <si>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</si>
  <si>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</si>
  <si>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</si>
  <si>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</si>
  <si>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</si>
  <si>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</si>
  <si>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</si>
  <si>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</si>
  <si>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</si>
  <si>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</si>
  <si>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MANTENIMIENTO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</si>
  <si>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</si>
  <si>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</si>
  <si>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</si>
  <si>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</si>
  <si>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</si>
  <si>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</si>
  <si>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</si>
  <si>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</si>
  <si>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</si>
  <si>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</si>
  <si>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</si>
  <si>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</si>
  <si>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</si>
  <si>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</si>
  <si>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FECHA DE SIEMBRA: </t>
  </si>
  <si>
    <t>CONTROL DE DOCUMENTO</t>
  </si>
  <si>
    <t>ELABORO: MARIA INES MIÑOZ, LINA VARGAS, MIGUEL A. VILLALBA</t>
  </si>
  <si>
    <t>FECHA: 19-09-2018</t>
  </si>
  <si>
    <t>MANGO</t>
  </si>
  <si>
    <t>LOTE 9</t>
  </si>
  <si>
    <t xml:space="preserve">COSTO TOTAL MANGO </t>
  </si>
  <si>
    <t>COSTO TOTAL MANGO</t>
  </si>
  <si>
    <t>12 de Noviembre de 2015</t>
  </si>
  <si>
    <t>SUBTOTAL  MATERIA PRIMA E INSUMOS  DIRECTOS:</t>
  </si>
  <si>
    <t>MATERIA PRIMA E INSUMOS  DIRECTOS</t>
  </si>
  <si>
    <t>PRODUCCION EN KG  ( PRODUCTO DE MANGO EN PROCESO )</t>
  </si>
  <si>
    <t>GASOLINA</t>
  </si>
  <si>
    <t>lt</t>
  </si>
  <si>
    <t>Mantenimiento de la caseta (BPA)</t>
  </si>
  <si>
    <t>manejo de arvenses mecanico roto-speed</t>
  </si>
  <si>
    <t xml:space="preserve">AREA TOTAL: </t>
  </si>
  <si>
    <t>AREA SEMBRADA:</t>
  </si>
  <si>
    <t>4 ha . =  40.000 m2</t>
  </si>
  <si>
    <t xml:space="preserve">18,000 m² </t>
  </si>
  <si>
    <t>plateo</t>
  </si>
  <si>
    <t>manejo de arvenses manual (machete)</t>
  </si>
  <si>
    <t>COMBUSTIBLE</t>
  </si>
  <si>
    <t>JULIO</t>
  </si>
  <si>
    <t>COSTOS DE PRODUCCIÓN CULTIVO DE MANGO MES DE JULIO DE 2019</t>
  </si>
  <si>
    <t xml:space="preserve">control de plagas </t>
  </si>
  <si>
    <t xml:space="preserve">DANIELA ORTIZ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</si>
</sst>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0.0%"/>
    <numFmt numFmtId="166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3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5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5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9" xfId="0" applyFont="1" applyFill="1" applyBorder="1"/>
    <xf numFmtId="0" fontId="6" fillId="3" borderId="1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0" fontId="0" fillId="3" borderId="9" xfId="0" applyFont="1" applyFill="1" applyBorder="1"/>
    <xf numFmtId="164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6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44" fontId="0" fillId="0" borderId="1" xfId="1" applyFont="1" applyBorder="1"/>
    <xf numFmtId="164" fontId="1" fillId="3" borderId="3" xfId="1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6" fontId="0" fillId="0" borderId="1" xfId="0" applyNumberFormat="1" applyFont="1" applyBorder="1"/>
    <xf numFmtId="164" fontId="8" fillId="5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0" fontId="9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 wrapText="1"/>
    </xf>
    <xf numFmtId="6" fontId="0" fillId="0" borderId="4" xfId="0" applyNumberFormat="1" applyFont="1" applyFill="1" applyBorder="1"/>
    <xf numFmtId="0" fontId="0" fillId="0" borderId="2" xfId="0" applyFont="1" applyFill="1" applyBorder="1" applyAlignment="1">
      <alignment horizontal="left"/>
    </xf>
    <xf numFmtId="164" fontId="6" fillId="4" borderId="1" xfId="0" applyNumberFormat="1" applyFont="1" applyFill="1" applyBorder="1" applyAlignment="1">
      <alignment vertical="center"/>
    </xf>
    <xf numFmtId="166" fontId="6" fillId="4" borderId="1" xfId="0" applyNumberFormat="1" applyFont="1" applyFill="1" applyBorder="1" applyAlignment="1">
      <alignment vertical="center"/>
    </xf>
    <xf numFmtId="165" fontId="1" fillId="0" borderId="6" xfId="2" applyNumberFormat="1" applyFont="1" applyBorder="1" applyAlignment="1" applyProtection="1">
      <alignment horizontal="center" vertical="center"/>
      <protection hidden="1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2" fontId="0" fillId="0" borderId="0" xfId="0" applyNumberFormat="1" applyFont="1"/>
    <xf numFmtId="6" fontId="1" fillId="3" borderId="1" xfId="1" applyNumberFormat="1" applyFont="1" applyFill="1" applyBorder="1"/>
    <xf numFmtId="164" fontId="6" fillId="4" borderId="1" xfId="1" applyNumberFormat="1" applyFont="1" applyFill="1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3" borderId="9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cap="all" baseline="0">
                <a:effectLst/>
              </a:rPr>
              <a:t>COSTOS DE PRODUCCIÓN CULTIVO DE MANGO </a:t>
            </a:r>
            <a:endParaRPr lang="es-MX" b="1">
              <a:effectLst/>
            </a:endParaRPr>
          </a:p>
          <a:p>
            <a:pPr>
              <a:defRPr lang="es-E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cap="all" baseline="0">
                <a:effectLst/>
              </a:rPr>
              <a:t>MES DE julio DE 2019</a:t>
            </a:r>
            <a:endParaRPr lang="es-MX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GRAFICA!$B$5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GRAFICA!$C$5:$H$5</c:f>
              <c:numCache>
                <c:formatCode>_("$"\ * #,##0_);_("$"\ * \(#,##0\);_("$"\ * "-"??_);_(@_)</c:formatCode>
                <c:ptCount val="6"/>
                <c:pt idx="0">
                  <c:v>0</c:v>
                </c:pt>
                <c:pt idx="1">
                  <c:v>159472.5</c:v>
                </c:pt>
                <c:pt idx="2">
                  <c:v>7607.9365079365089</c:v>
                </c:pt>
                <c:pt idx="3">
                  <c:v>200000</c:v>
                </c:pt>
                <c:pt idx="4">
                  <c:v>26578.75</c:v>
                </c:pt>
                <c:pt idx="5">
                  <c:v>393659.18650793651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8-4CE7-BA2D-210900520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479650672"/>
        <c:axId val="1479643056"/>
        <c:axId val="1479748208"/>
      </c:bar3DChart>
      <c:catAx>
        <c:axId val="14796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9643056"/>
        <c:crosses val="autoZero"/>
        <c:auto val="1"/>
        <c:lblAlgn val="ctr"/>
        <c:lblOffset val="100"/>
        <c:noMultiLvlLbl val="0"/>
      </c:catAx>
      <c:valAx>
        <c:axId val="14796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9650672"/>
        <c:crosses val="autoZero"/>
        <c:crossBetween val="between"/>
      </c:valAx>
      <c:serAx>
        <c:axId val="1479748208"/>
        <c:scaling>
          <c:orientation val="minMax"/>
        </c:scaling>
        <c:delete val="1"/>
        <c:axPos val="b"/>
        <c:majorTickMark val="none"/>
        <c:minorTickMark val="none"/>
        <c:tickLblPos val="none"/>
        <c:crossAx val="147964305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17386</xdr:colOff>
      <xdr:row>7</xdr:row>
      <xdr:rowOff>0</xdr:rowOff>
    </xdr:from>
    <xdr:to>
      <xdr:col>7</xdr:col>
      <xdr:colOff>952500</xdr:colOff>
      <xdr:row>27</xdr:row>
      <xdr:rowOff>116417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95E810-0FC7-4E5C-8ABF-1F85E35E1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tabSelected="1" topLeftCell="A34" zoomScale="86" zoomScaleNormal="90" workbookViewId="0">
      <selection activeCell="F53" sqref="F53"/>
    </sheetView>
  </sheetViews>
  <sheetFormatPr baseColWidth="10" defaultColWidth="11.42578125" defaultRowHeight="15" x14ac:dyDescent="0.25"/>
  <cols>
    <col min="1" max="1" width="31.42578125" style="13" customWidth="1"/>
    <col min="2" max="2" width="25" style="13" customWidth="1"/>
    <col min="3" max="3" width="15.42578125" style="32" customWidth="1"/>
    <col min="4" max="4" width="16" style="13" customWidth="1"/>
    <col min="5" max="5" width="17.5703125" style="13" customWidth="1"/>
    <col min="6" max="6" width="18.7109375" style="13" customWidth="1"/>
    <col min="7" max="7" width="18.28515625" style="13" customWidth="1"/>
    <col min="8" max="8" width="12.140625" style="13" bestFit="1" customWidth="1"/>
    <col min="9" max="9" width="13.28515625" style="13" bestFit="1" customWidth="1"/>
    <col min="10" max="16384" width="11.42578125" style="13"/>
  </cols>
  <sheetData>
    <row r="1" spans="1:12" ht="34.5" customHeight="1" x14ac:dyDescent="0.25">
      <c r="A1" s="47" t="s">
        <v>28</v>
      </c>
      <c r="B1" s="48"/>
      <c r="C1" s="49"/>
      <c r="D1" s="48"/>
      <c r="E1" s="48"/>
      <c r="F1" s="50"/>
    </row>
    <row r="2" spans="1:12" ht="22.5" customHeight="1" x14ac:dyDescent="0.25">
      <c r="A2" s="47" t="s">
        <v>39</v>
      </c>
      <c r="B2" s="48" t="s">
        <v>64</v>
      </c>
      <c r="C2" s="49"/>
      <c r="D2" s="48"/>
      <c r="E2" s="48"/>
      <c r="F2" s="50"/>
    </row>
    <row r="3" spans="1:12" ht="22.5" customHeight="1" x14ac:dyDescent="0.25">
      <c r="A3" s="47" t="s">
        <v>40</v>
      </c>
      <c r="B3" s="51">
        <v>2019</v>
      </c>
      <c r="C3" s="49"/>
      <c r="D3" s="48"/>
      <c r="E3" s="48"/>
      <c r="F3" s="50"/>
    </row>
    <row r="4" spans="1:12" ht="15.75" customHeight="1" x14ac:dyDescent="0.25">
      <c r="A4" s="48" t="s">
        <v>57</v>
      </c>
      <c r="B4" s="51" t="s">
        <v>59</v>
      </c>
      <c r="C4" s="48"/>
      <c r="D4" s="48"/>
      <c r="E4" s="48"/>
      <c r="F4" s="50"/>
    </row>
    <row r="5" spans="1:12" ht="15.75" customHeight="1" x14ac:dyDescent="0.25">
      <c r="A5" s="48" t="s">
        <v>58</v>
      </c>
      <c r="B5" s="51" t="s">
        <v>60</v>
      </c>
      <c r="C5" s="48"/>
      <c r="D5" s="48"/>
      <c r="E5" s="48"/>
      <c r="F5" s="50"/>
    </row>
    <row r="6" spans="1:12" x14ac:dyDescent="0.25">
      <c r="A6" s="48" t="s">
        <v>41</v>
      </c>
      <c r="B6" s="48" t="s">
        <v>49</v>
      </c>
      <c r="C6" s="49"/>
      <c r="D6" s="48"/>
      <c r="E6" s="48"/>
      <c r="F6" s="50"/>
    </row>
    <row r="7" spans="1:12" ht="18" customHeight="1" x14ac:dyDescent="0.25">
      <c r="A7" s="48" t="s">
        <v>27</v>
      </c>
      <c r="B7" s="51">
        <v>283</v>
      </c>
      <c r="C7" s="48"/>
      <c r="D7" s="48"/>
      <c r="E7" s="48"/>
      <c r="F7" s="50"/>
    </row>
    <row r="8" spans="1:12" ht="18" customHeight="1" x14ac:dyDescent="0.25">
      <c r="A8" s="48" t="s">
        <v>20</v>
      </c>
      <c r="B8" s="48" t="s">
        <v>21</v>
      </c>
      <c r="C8" s="50"/>
      <c r="D8" s="50"/>
      <c r="E8" s="48"/>
      <c r="F8" s="50"/>
    </row>
    <row r="9" spans="1:12" ht="18" customHeight="1" x14ac:dyDescent="0.25">
      <c r="A9" s="48" t="s">
        <v>19</v>
      </c>
      <c r="B9" s="48" t="s">
        <v>46</v>
      </c>
      <c r="C9" s="50"/>
      <c r="D9" s="48"/>
      <c r="E9" s="48"/>
      <c r="F9" s="50"/>
    </row>
    <row r="10" spans="1:12" ht="18" customHeight="1" x14ac:dyDescent="0.25">
      <c r="A10" s="48" t="s">
        <v>22</v>
      </c>
      <c r="B10" s="48" t="s">
        <v>45</v>
      </c>
      <c r="C10" s="48"/>
      <c r="D10" s="48"/>
      <c r="E10" s="48"/>
      <c r="F10" s="50"/>
      <c r="I10"/>
    </row>
    <row r="11" spans="1:12" ht="18" customHeight="1" x14ac:dyDescent="0.25">
      <c r="A11" s="48"/>
      <c r="B11" s="48"/>
      <c r="C11" s="48"/>
      <c r="D11" s="50"/>
      <c r="E11" s="48"/>
      <c r="F11" s="50"/>
    </row>
    <row r="12" spans="1:12" ht="18" customHeight="1" x14ac:dyDescent="0.25">
      <c r="A12" s="48"/>
      <c r="B12" s="48"/>
      <c r="C12" s="49"/>
      <c r="D12" s="48"/>
      <c r="E12" s="48"/>
      <c r="F12" s="50"/>
    </row>
    <row r="13" spans="1:12" ht="42" customHeight="1" x14ac:dyDescent="0.25">
      <c r="A13" s="41" t="s">
        <v>32</v>
      </c>
      <c r="B13" s="40" t="s">
        <v>5</v>
      </c>
      <c r="C13" s="40" t="s">
        <v>13</v>
      </c>
      <c r="D13" s="40" t="s">
        <v>6</v>
      </c>
      <c r="E13" s="40" t="s">
        <v>23</v>
      </c>
      <c r="F13" s="40" t="s">
        <v>47</v>
      </c>
    </row>
    <row r="14" spans="1:12" ht="27.75" customHeight="1" x14ac:dyDescent="0.25">
      <c r="A14" s="42" t="s">
        <v>33</v>
      </c>
      <c r="B14" s="37"/>
      <c r="C14" s="37"/>
      <c r="D14" s="37"/>
      <c r="E14" s="37"/>
      <c r="F14" s="37"/>
    </row>
    <row r="15" spans="1:12" ht="28.5" customHeight="1" x14ac:dyDescent="0.25">
      <c r="A15" s="78"/>
      <c r="B15" s="83"/>
      <c r="C15" s="77"/>
      <c r="D15" s="84"/>
      <c r="E15" s="80"/>
      <c r="F15" s="57"/>
      <c r="G15"/>
      <c r="I15"/>
      <c r="J15"/>
      <c r="L15" s="79"/>
    </row>
    <row r="16" spans="1:12" ht="28.5" customHeight="1" x14ac:dyDescent="0.25">
      <c r="A16" s="42"/>
      <c r="B16" s="15"/>
      <c r="C16" s="33"/>
      <c r="D16" s="16"/>
      <c r="E16" s="36"/>
      <c r="F16" s="37"/>
    </row>
    <row r="17" spans="1:7" ht="28.5" customHeight="1" x14ac:dyDescent="0.25">
      <c r="A17" s="72"/>
      <c r="B17" s="24"/>
      <c r="C17" s="34"/>
      <c r="D17" s="35"/>
      <c r="E17" s="53"/>
      <c r="F17" s="52">
        <f>D17*E17</f>
        <v>0</v>
      </c>
      <c r="G17"/>
    </row>
    <row r="18" spans="1:7" ht="28.5" customHeight="1" x14ac:dyDescent="0.25">
      <c r="A18" s="108" t="s">
        <v>50</v>
      </c>
      <c r="B18" s="109"/>
      <c r="C18" s="109"/>
      <c r="D18" s="109"/>
      <c r="E18" s="110"/>
      <c r="F18" s="73">
        <f>SUM(F15:F17)</f>
        <v>0</v>
      </c>
      <c r="G18"/>
    </row>
    <row r="19" spans="1:7" ht="28.5" customHeight="1" x14ac:dyDescent="0.25">
      <c r="A19" s="105"/>
      <c r="B19" s="106"/>
      <c r="C19" s="106"/>
      <c r="D19" s="106"/>
      <c r="E19" s="106"/>
      <c r="F19" s="107"/>
    </row>
    <row r="20" spans="1:7" ht="36.75" customHeight="1" x14ac:dyDescent="0.25">
      <c r="A20" s="108" t="s">
        <v>24</v>
      </c>
      <c r="B20" s="110"/>
      <c r="C20" s="44" t="s">
        <v>13</v>
      </c>
      <c r="D20" s="45" t="s">
        <v>6</v>
      </c>
      <c r="E20" s="46" t="s">
        <v>23</v>
      </c>
      <c r="F20" s="40" t="s">
        <v>48</v>
      </c>
    </row>
    <row r="21" spans="1:7" x14ac:dyDescent="0.25">
      <c r="A21" s="118" t="s">
        <v>26</v>
      </c>
      <c r="B21" s="119"/>
      <c r="C21" s="16"/>
      <c r="D21" s="16"/>
      <c r="E21" s="25"/>
      <c r="F21" s="37"/>
    </row>
    <row r="22" spans="1:7" x14ac:dyDescent="0.25">
      <c r="A22" s="115" t="s">
        <v>61</v>
      </c>
      <c r="B22" s="116"/>
      <c r="C22" s="77" t="s">
        <v>25</v>
      </c>
      <c r="D22" s="16">
        <v>20</v>
      </c>
      <c r="E22" s="25">
        <f>42526/8</f>
        <v>5315.75</v>
      </c>
      <c r="F22" s="38">
        <f t="shared" ref="F22:F24" si="0">D22*E22</f>
        <v>106315</v>
      </c>
      <c r="G22"/>
    </row>
    <row r="23" spans="1:7" x14ac:dyDescent="0.25">
      <c r="A23" s="115" t="s">
        <v>62</v>
      </c>
      <c r="B23" s="117"/>
      <c r="C23" s="77" t="s">
        <v>25</v>
      </c>
      <c r="D23" s="16">
        <v>4</v>
      </c>
      <c r="E23" s="25">
        <f t="shared" ref="E23:E25" si="1">42526/8</f>
        <v>5315.75</v>
      </c>
      <c r="F23" s="38">
        <f t="shared" si="0"/>
        <v>21263</v>
      </c>
      <c r="G23"/>
    </row>
    <row r="24" spans="1:7" x14ac:dyDescent="0.25">
      <c r="A24" s="115" t="s">
        <v>66</v>
      </c>
      <c r="B24" s="116"/>
      <c r="C24" s="77" t="s">
        <v>25</v>
      </c>
      <c r="D24" s="16">
        <v>4</v>
      </c>
      <c r="E24" s="25">
        <f t="shared" si="1"/>
        <v>5315.75</v>
      </c>
      <c r="F24" s="38">
        <f t="shared" si="0"/>
        <v>21263</v>
      </c>
      <c r="G24"/>
    </row>
    <row r="25" spans="1:7" x14ac:dyDescent="0.25">
      <c r="A25" s="115" t="s">
        <v>56</v>
      </c>
      <c r="B25" s="116"/>
      <c r="C25" s="16" t="s">
        <v>25</v>
      </c>
      <c r="D25" s="16">
        <v>2</v>
      </c>
      <c r="E25" s="25">
        <f t="shared" si="1"/>
        <v>5315.75</v>
      </c>
      <c r="F25" s="38">
        <f>D25*E25</f>
        <v>10631.5</v>
      </c>
      <c r="G25"/>
    </row>
    <row r="26" spans="1:7" ht="30" customHeight="1" x14ac:dyDescent="0.25">
      <c r="A26" s="108" t="s">
        <v>7</v>
      </c>
      <c r="B26" s="109"/>
      <c r="C26" s="109"/>
      <c r="D26" s="109"/>
      <c r="E26" s="110"/>
      <c r="F26" s="73">
        <f>SUM(F22:F25)</f>
        <v>159472.5</v>
      </c>
      <c r="G26"/>
    </row>
    <row r="27" spans="1:7" x14ac:dyDescent="0.25">
      <c r="A27" s="120"/>
      <c r="B27" s="120"/>
      <c r="C27" s="120"/>
      <c r="D27" s="120"/>
      <c r="E27" s="120"/>
      <c r="F27" s="121"/>
    </row>
    <row r="28" spans="1:7" ht="38.25" customHeight="1" x14ac:dyDescent="0.25">
      <c r="A28" s="99" t="s">
        <v>8</v>
      </c>
      <c r="B28" s="100"/>
      <c r="C28" s="100"/>
      <c r="D28" s="100"/>
      <c r="E28" s="101"/>
      <c r="F28" s="58">
        <f>F18+F26</f>
        <v>159472.5</v>
      </c>
    </row>
    <row r="29" spans="1:7" x14ac:dyDescent="0.25">
      <c r="A29" s="105"/>
      <c r="B29" s="106"/>
      <c r="C29" s="106"/>
      <c r="D29" s="106"/>
      <c r="E29" s="106"/>
      <c r="F29" s="107"/>
    </row>
    <row r="30" spans="1:7" ht="30" x14ac:dyDescent="0.25">
      <c r="A30" s="43" t="s">
        <v>29</v>
      </c>
      <c r="B30" s="40" t="s">
        <v>5</v>
      </c>
      <c r="C30" s="40" t="s">
        <v>13</v>
      </c>
      <c r="D30" s="40" t="s">
        <v>6</v>
      </c>
      <c r="E30" s="40" t="s">
        <v>23</v>
      </c>
      <c r="F30" s="40" t="s">
        <v>48</v>
      </c>
    </row>
    <row r="31" spans="1:7" x14ac:dyDescent="0.25">
      <c r="A31" s="43" t="s">
        <v>9</v>
      </c>
      <c r="B31" s="14"/>
      <c r="C31" s="20"/>
      <c r="D31" s="21"/>
      <c r="E31" s="14"/>
      <c r="F31" s="38"/>
    </row>
    <row r="32" spans="1:7" x14ac:dyDescent="0.25">
      <c r="A32" s="76" t="s">
        <v>63</v>
      </c>
      <c r="B32" s="33" t="s">
        <v>53</v>
      </c>
      <c r="C32" s="22" t="s">
        <v>54</v>
      </c>
      <c r="D32" s="16">
        <v>3</v>
      </c>
      <c r="E32" s="25">
        <f>9586/3.78</f>
        <v>2535.9788359788363</v>
      </c>
      <c r="F32" s="38">
        <f>D32*E32</f>
        <v>7607.9365079365089</v>
      </c>
      <c r="G32"/>
    </row>
    <row r="33" spans="1:9" ht="24.75" customHeight="1" x14ac:dyDescent="0.25">
      <c r="A33" s="109" t="s">
        <v>17</v>
      </c>
      <c r="B33" s="109"/>
      <c r="C33" s="109"/>
      <c r="D33" s="109"/>
      <c r="E33" s="110"/>
      <c r="F33" s="81">
        <f>SUM(F31:F32)</f>
        <v>7607.9365079365089</v>
      </c>
      <c r="G33"/>
    </row>
    <row r="34" spans="1:9" ht="30" x14ac:dyDescent="0.25">
      <c r="A34" s="97" t="s">
        <v>1</v>
      </c>
      <c r="B34" s="98"/>
      <c r="C34" s="40" t="s">
        <v>13</v>
      </c>
      <c r="D34" s="40" t="s">
        <v>6</v>
      </c>
      <c r="E34" s="40" t="s">
        <v>23</v>
      </c>
      <c r="F34" s="40" t="s">
        <v>48</v>
      </c>
    </row>
    <row r="35" spans="1:9" ht="16.5" customHeight="1" x14ac:dyDescent="0.25">
      <c r="A35" s="111" t="s">
        <v>15</v>
      </c>
      <c r="B35" s="112"/>
      <c r="C35" s="22" t="s">
        <v>16</v>
      </c>
      <c r="D35" s="16">
        <v>1</v>
      </c>
      <c r="E35" s="71">
        <v>200000</v>
      </c>
      <c r="F35" s="39">
        <f>(D35*E35)</f>
        <v>200000</v>
      </c>
      <c r="G35"/>
    </row>
    <row r="36" spans="1:9" ht="30" customHeight="1" x14ac:dyDescent="0.25">
      <c r="A36" s="108" t="s">
        <v>30</v>
      </c>
      <c r="B36" s="109"/>
      <c r="C36" s="109"/>
      <c r="D36" s="109"/>
      <c r="E36" s="110"/>
      <c r="F36" s="74">
        <f>SUM(F35:F35)</f>
        <v>200000</v>
      </c>
      <c r="G36" s="82"/>
    </row>
    <row r="37" spans="1:9" x14ac:dyDescent="0.25">
      <c r="A37" s="23"/>
      <c r="B37" s="18"/>
      <c r="C37" s="19"/>
      <c r="D37" s="17"/>
      <c r="E37" s="18"/>
      <c r="F37" s="38"/>
    </row>
    <row r="38" spans="1:9" ht="30" x14ac:dyDescent="0.25">
      <c r="A38" s="97" t="s">
        <v>10</v>
      </c>
      <c r="B38" s="98"/>
      <c r="C38" s="40" t="s">
        <v>13</v>
      </c>
      <c r="D38" s="40" t="s">
        <v>6</v>
      </c>
      <c r="E38" s="40" t="s">
        <v>23</v>
      </c>
      <c r="F38" s="40" t="s">
        <v>48</v>
      </c>
      <c r="G38" s="68"/>
      <c r="H38" s="68"/>
      <c r="I38" s="68"/>
    </row>
    <row r="39" spans="1:9" x14ac:dyDescent="0.25">
      <c r="A39" s="113" t="s">
        <v>55</v>
      </c>
      <c r="B39" s="114"/>
      <c r="C39" s="16" t="s">
        <v>25</v>
      </c>
      <c r="D39" s="16">
        <v>5</v>
      </c>
      <c r="E39" s="25">
        <f>42526/8</f>
        <v>5315.75</v>
      </c>
      <c r="F39" s="38">
        <f>D39*E39</f>
        <v>26578.75</v>
      </c>
    </row>
    <row r="40" spans="1:9" ht="24" customHeight="1" x14ac:dyDescent="0.25">
      <c r="A40" s="108" t="s">
        <v>11</v>
      </c>
      <c r="B40" s="109"/>
      <c r="C40" s="109"/>
      <c r="D40" s="109"/>
      <c r="E40" s="110"/>
      <c r="F40" s="73">
        <f>SUM(F39:F39)</f>
        <v>26578.75</v>
      </c>
      <c r="G40" s="50"/>
    </row>
    <row r="41" spans="1:9" x14ac:dyDescent="0.25">
      <c r="A41" s="105"/>
      <c r="B41" s="106"/>
      <c r="C41" s="106"/>
      <c r="D41" s="106"/>
      <c r="E41" s="106"/>
      <c r="F41" s="107"/>
    </row>
    <row r="42" spans="1:9" ht="30.75" customHeight="1" x14ac:dyDescent="0.25">
      <c r="A42" s="99" t="s">
        <v>31</v>
      </c>
      <c r="B42" s="100"/>
      <c r="C42" s="100"/>
      <c r="D42" s="100"/>
      <c r="E42" s="101"/>
      <c r="F42" s="58">
        <f>F33+F36+F40</f>
        <v>234186.68650793651</v>
      </c>
      <c r="G42"/>
    </row>
    <row r="43" spans="1:9" ht="15.75" x14ac:dyDescent="0.25">
      <c r="A43" s="102"/>
      <c r="B43" s="103"/>
      <c r="C43" s="103"/>
      <c r="D43" s="103"/>
      <c r="E43" s="103"/>
      <c r="F43" s="104"/>
    </row>
    <row r="44" spans="1:9" ht="36.75" customHeight="1" x14ac:dyDescent="0.25">
      <c r="A44" s="99" t="s">
        <v>12</v>
      </c>
      <c r="B44" s="100"/>
      <c r="C44" s="100"/>
      <c r="D44" s="100"/>
      <c r="E44" s="101"/>
      <c r="F44" s="58">
        <f>F28+F42</f>
        <v>393659.18650793651</v>
      </c>
    </row>
    <row r="45" spans="1:9" x14ac:dyDescent="0.25">
      <c r="B45" s="26"/>
      <c r="C45" s="27"/>
      <c r="D45" s="27"/>
      <c r="E45" s="28"/>
    </row>
    <row r="46" spans="1:9" ht="15.75" x14ac:dyDescent="0.25">
      <c r="A46" s="88" t="s">
        <v>52</v>
      </c>
      <c r="B46" s="88"/>
      <c r="C46" s="88"/>
      <c r="D46" s="88"/>
      <c r="E46" s="88"/>
      <c r="F46" s="62">
        <v>0</v>
      </c>
      <c r="G46"/>
    </row>
    <row r="47" spans="1:9" ht="15" customHeight="1" x14ac:dyDescent="0.25">
      <c r="A47" s="89" t="s">
        <v>34</v>
      </c>
      <c r="B47" s="90"/>
      <c r="C47" s="90"/>
      <c r="D47" s="90"/>
      <c r="E47" s="91"/>
      <c r="F47" s="75" t="str">
        <f>IF(F46=0,"--",F44/F46)</f>
        <v>--</v>
      </c>
      <c r="G47"/>
    </row>
    <row r="48" spans="1:9" ht="15" customHeight="1" x14ac:dyDescent="0.25">
      <c r="A48" s="50"/>
      <c r="B48" s="50"/>
      <c r="C48" s="56"/>
      <c r="E48" s="29"/>
    </row>
    <row r="49" spans="1:6" x14ac:dyDescent="0.25">
      <c r="A49" s="54"/>
      <c r="B49" s="55"/>
      <c r="C49" s="30"/>
      <c r="D49" s="31"/>
      <c r="E49" s="31"/>
    </row>
    <row r="50" spans="1:6" x14ac:dyDescent="0.25">
      <c r="A50" s="54"/>
      <c r="B50" s="55"/>
      <c r="C50" s="30"/>
      <c r="D50" s="31"/>
      <c r="E50" s="31"/>
    </row>
    <row r="51" spans="1:6" ht="15.75" x14ac:dyDescent="0.25">
      <c r="A51" s="59" t="s">
        <v>38</v>
      </c>
      <c r="B51" s="92" t="s">
        <v>67</v>
      </c>
      <c r="C51" s="92"/>
      <c r="D51" s="92"/>
      <c r="E51" s="60"/>
      <c r="F51"/>
    </row>
    <row r="52" spans="1:6" ht="15.75" x14ac:dyDescent="0.25">
      <c r="A52" s="62" t="s">
        <v>35</v>
      </c>
      <c r="B52" s="93">
        <v>43698</v>
      </c>
      <c r="C52" s="94"/>
      <c r="D52" s="94"/>
      <c r="E52" s="61"/>
      <c r="F52" s="61"/>
    </row>
    <row r="53" spans="1:6" ht="15.75" x14ac:dyDescent="0.25">
      <c r="A53" s="63"/>
      <c r="B53" s="64"/>
      <c r="C53" s="64"/>
      <c r="D53" s="64"/>
      <c r="E53" s="61"/>
      <c r="F53" s="61"/>
    </row>
    <row r="54" spans="1:6" ht="15.75" x14ac:dyDescent="0.25">
      <c r="A54" s="87" t="s">
        <v>42</v>
      </c>
      <c r="B54" s="87"/>
      <c r="C54" s="87"/>
      <c r="D54" s="87"/>
      <c r="E54" s="87"/>
      <c r="F54" s="87"/>
    </row>
    <row r="55" spans="1:6" ht="47.25" x14ac:dyDescent="0.25">
      <c r="A55" s="67" t="s">
        <v>43</v>
      </c>
      <c r="B55" s="65" t="s">
        <v>36</v>
      </c>
      <c r="C55" s="95"/>
      <c r="D55" s="96"/>
      <c r="E55" s="59" t="s">
        <v>37</v>
      </c>
      <c r="F55" s="70"/>
    </row>
    <row r="56" spans="1:6" ht="15.75" x14ac:dyDescent="0.25">
      <c r="A56" s="62" t="s">
        <v>44</v>
      </c>
      <c r="B56" s="66" t="s">
        <v>35</v>
      </c>
      <c r="C56" s="85"/>
      <c r="D56" s="86"/>
      <c r="E56" s="62" t="s">
        <v>35</v>
      </c>
      <c r="F56" s="69"/>
    </row>
  </sheetData>
  <mergeCells count="30">
    <mergeCell ref="A33:E33"/>
    <mergeCell ref="A21:B21"/>
    <mergeCell ref="A29:F29"/>
    <mergeCell ref="A19:F19"/>
    <mergeCell ref="A27:F27"/>
    <mergeCell ref="A18:E18"/>
    <mergeCell ref="A26:E26"/>
    <mergeCell ref="A28:E28"/>
    <mergeCell ref="A20:B20"/>
    <mergeCell ref="A22:B22"/>
    <mergeCell ref="A25:B25"/>
    <mergeCell ref="A23:B23"/>
    <mergeCell ref="A24:B24"/>
    <mergeCell ref="A34:B34"/>
    <mergeCell ref="A38:B38"/>
    <mergeCell ref="A44:E44"/>
    <mergeCell ref="A43:F43"/>
    <mergeCell ref="A41:F41"/>
    <mergeCell ref="A36:E36"/>
    <mergeCell ref="A40:E40"/>
    <mergeCell ref="A42:E42"/>
    <mergeCell ref="A35:B35"/>
    <mergeCell ref="A39:B39"/>
    <mergeCell ref="C56:D56"/>
    <mergeCell ref="A54:F54"/>
    <mergeCell ref="A46:E46"/>
    <mergeCell ref="A47:E47"/>
    <mergeCell ref="B51:D51"/>
    <mergeCell ref="B52:D52"/>
    <mergeCell ref="C55:D55"/>
  </mergeCells>
  <pageMargins left="0.7" right="0.7" top="0.75" bottom="0.75" header="0.3" footer="0.3"/>
  <pageSetup paperSize="5" scale="6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opLeftCell="B1" workbookViewId="0">
      <selection activeCell="B1" sqref="B1:H3"/>
    </sheetView>
  </sheetViews>
  <sheetFormatPr baseColWidth="10" defaultColWidth="11.42578125" defaultRowHeight="12.75" x14ac:dyDescent="0.2"/>
  <cols>
    <col min="1" max="1" width="11.42578125" style="1"/>
    <col min="2" max="2" width="29" style="1" customWidth="1"/>
    <col min="3" max="3" width="13.85546875" style="1" customWidth="1"/>
    <col min="4" max="6" width="13" style="1" bestFit="1" customWidth="1"/>
    <col min="7" max="7" width="12" style="1" bestFit="1" customWidth="1"/>
    <col min="8" max="8" width="14.5703125" style="1" bestFit="1" customWidth="1"/>
    <col min="9" max="16384" width="11.42578125" style="1"/>
  </cols>
  <sheetData>
    <row r="1" spans="2:12" x14ac:dyDescent="0.2">
      <c r="B1" s="122" t="s">
        <v>65</v>
      </c>
      <c r="C1" s="122"/>
      <c r="D1" s="122"/>
      <c r="E1" s="122"/>
      <c r="F1" s="122"/>
      <c r="G1" s="122"/>
      <c r="H1" s="122"/>
    </row>
    <row r="2" spans="2:12" x14ac:dyDescent="0.2">
      <c r="B2" s="122"/>
      <c r="C2" s="122"/>
      <c r="D2" s="122"/>
      <c r="E2" s="122"/>
      <c r="F2" s="122"/>
      <c r="G2" s="122"/>
      <c r="H2" s="122"/>
    </row>
    <row r="3" spans="2:12" x14ac:dyDescent="0.2">
      <c r="B3" s="122"/>
      <c r="C3" s="122"/>
      <c r="D3" s="122"/>
      <c r="E3" s="122"/>
      <c r="F3" s="122"/>
      <c r="G3" s="122"/>
      <c r="H3" s="122"/>
    </row>
    <row r="4" spans="2:12" ht="38.25" x14ac:dyDescent="0.2">
      <c r="B4" s="10" t="s">
        <v>18</v>
      </c>
      <c r="C4" s="11" t="s">
        <v>51</v>
      </c>
      <c r="D4" s="11" t="s">
        <v>0</v>
      </c>
      <c r="E4" s="11" t="s">
        <v>2</v>
      </c>
      <c r="F4" s="11" t="s">
        <v>1</v>
      </c>
      <c r="G4" s="11" t="s">
        <v>10</v>
      </c>
      <c r="H4" s="11" t="s">
        <v>3</v>
      </c>
    </row>
    <row r="5" spans="2:12" x14ac:dyDescent="0.2">
      <c r="B5" s="2" t="s">
        <v>4</v>
      </c>
      <c r="C5" s="3">
        <f>'COSTOS MANGO'!F18</f>
        <v>0</v>
      </c>
      <c r="D5" s="3">
        <f>'COSTOS MANGO'!F26</f>
        <v>159472.5</v>
      </c>
      <c r="E5" s="3">
        <f>'COSTOS MANGO'!F33</f>
        <v>7607.9365079365089</v>
      </c>
      <c r="F5" s="3">
        <f>'COSTOS MANGO'!F36</f>
        <v>200000</v>
      </c>
      <c r="G5" s="3">
        <f>'COSTOS MANGO'!F40</f>
        <v>26578.75</v>
      </c>
      <c r="H5" s="3">
        <f>SUM(C5:G5)</f>
        <v>393659.18650793651</v>
      </c>
    </row>
    <row r="6" spans="2:12" x14ac:dyDescent="0.2">
      <c r="B6" s="2" t="s">
        <v>14</v>
      </c>
      <c r="C6" s="4">
        <f>C5/H5</f>
        <v>0</v>
      </c>
      <c r="D6" s="4">
        <f>D5/H5</f>
        <v>0.4051029557182324</v>
      </c>
      <c r="E6" s="4">
        <f>E5/H5</f>
        <v>1.9326200857713569E-2</v>
      </c>
      <c r="F6" s="4">
        <f>F5/H5</f>
        <v>0.50805368413768193</v>
      </c>
      <c r="G6" s="4">
        <f>G5/H5</f>
        <v>6.7517159286372072E-2</v>
      </c>
      <c r="H6" s="5">
        <f>SUM(C6:G6)</f>
        <v>0.99999999999999989</v>
      </c>
      <c r="I6" s="6"/>
    </row>
    <row r="8" spans="2:12" x14ac:dyDescent="0.2">
      <c r="D8" s="9"/>
      <c r="J8" s="7"/>
    </row>
    <row r="10" spans="2:12" x14ac:dyDescent="0.2">
      <c r="L10" s="12"/>
    </row>
    <row r="13" spans="2:12" x14ac:dyDescent="0.2">
      <c r="L13" s="12"/>
    </row>
    <row r="14" spans="2:12" x14ac:dyDescent="0.2">
      <c r="K14" s="8"/>
    </row>
    <row r="21" spans="12:12" x14ac:dyDescent="0.2">
      <c r="L21" s="12"/>
    </row>
  </sheetData>
  <mergeCells count="1">
    <mergeCell ref="B1:H3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MANGO</vt:lpstr>
      <vt:lpstr>GRAFICA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Aprendiz Centro Agropecuario LaGranja</cp:lastModifiedBy>
  <cp:lastPrinted>2019-08-22T14:20:17Z</cp:lastPrinted>
  <dcterms:created xsi:type="dcterms:W3CDTF">2014-09-10T02:29:02Z</dcterms:created>
  <dcterms:modified xsi:type="dcterms:W3CDTF">2019-09-11T18:59:56Z</dcterms:modified>
</cp:coreProperties>
</file>