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50"/>
  </bookViews>
  <sheets>
    <sheet name="COSTOS PLATANO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0" i="1"/>
  <c r="F26" i="1"/>
  <c r="F38" i="1" l="1"/>
  <c r="F34" i="1"/>
  <c r="F24" i="1"/>
  <c r="E37" i="1" l="1"/>
  <c r="E20" i="1"/>
  <c r="E21" i="1"/>
  <c r="E22" i="1"/>
  <c r="E23" i="1"/>
  <c r="E19" i="1"/>
  <c r="F33" i="1" l="1"/>
  <c r="F23" i="1" l="1"/>
  <c r="F22" i="1"/>
  <c r="F21" i="1"/>
  <c r="F19" i="1"/>
  <c r="F20" i="1"/>
  <c r="D13" i="1" l="1"/>
  <c r="F13" i="1" l="1"/>
  <c r="F16" i="1" s="1"/>
  <c r="F46" i="1" l="1"/>
  <c r="F37" i="1" l="1"/>
  <c r="G6" i="6" l="1"/>
  <c r="E6" i="6"/>
  <c r="F6" i="6"/>
  <c r="D6" i="6" l="1"/>
  <c r="C6" i="6"/>
  <c r="H6" i="6" l="1"/>
  <c r="F7" i="6" l="1"/>
  <c r="D7" i="6"/>
  <c r="G7" i="6"/>
  <c r="E7" i="6"/>
  <c r="C7" i="6"/>
  <c r="H7" i="6" l="1"/>
</calcChain>
</file>

<file path=xl/comments1.xml><?xml version="1.0" encoding="utf-8"?>
<comments xmlns="http://schemas.openxmlformats.org/spreadsheetml/2006/main">
  <authors>
    <author>majo useche</author>
    <author>Miguel Angel Villalba Rubiano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PRODUCTO DE UVA EN PROCESO</t>
        </r>
      </text>
    </comment>
  </commentList>
</comments>
</file>

<file path=xl/sharedStrings.xml><?xml version="1.0" encoding="utf-8"?>
<sst xmlns="http://schemas.openxmlformats.org/spreadsheetml/2006/main" count="93" uniqueCount="68">
  <si>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</si>
  <si>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</si>
  <si>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</si>
  <si>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</si>
  <si>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</si>
  <si>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</si>
  <si>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</si>
  <si>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</si>
  <si>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</si>
  <si>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</si>
  <si>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</si>
  <si>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</si>
  <si>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</si>
  <si>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</si>
  <si>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</si>
  <si>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</si>
  <si>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</si>
  <si>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</si>
  <si>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</si>
  <si>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</si>
  <si>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</si>
  <si>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</si>
  <si>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</si>
  <si>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</si>
  <si>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</si>
  <si>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</si>
  <si>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</si>
  <si>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</si>
  <si>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</si>
  <si>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</si>
  <si>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</si>
  <si>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</si>
  <si>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</si>
  <si>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</si>
  <si>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</si>
  <si>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</si>
  <si>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</si>
  <si>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</si>
  <si>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</si>
  <si>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</si>
  <si>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</si>
  <si>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</si>
  <si>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MATERIA PRIMA E INSUMOS  DIRECTOS</t>
  </si>
  <si>
    <t>SUBTOTAL  MATERIA PRIMA E INSUMOS   DIRECTOS:</t>
  </si>
  <si>
    <t>OK</t>
  </si>
  <si>
    <t>JULIO</t>
  </si>
  <si>
    <t xml:space="preserve">AGRICOLA </t>
  </si>
  <si>
    <t>LOTE 2</t>
  </si>
  <si>
    <t>AGUA PARA RIEGO</t>
  </si>
  <si>
    <t>AGUA</t>
  </si>
  <si>
    <t>m3</t>
  </si>
  <si>
    <t xml:space="preserve">horas </t>
  </si>
  <si>
    <t>CONTROL DE ARVENCES ( MACHETE)</t>
  </si>
  <si>
    <t>Asistencia tecnica</t>
  </si>
  <si>
    <t>Mes</t>
  </si>
  <si>
    <t>MANTENIMIENTO CASETA BPA</t>
  </si>
  <si>
    <t>HORA</t>
  </si>
  <si>
    <t xml:space="preserve">COSTO TOTAL PLATANO </t>
  </si>
  <si>
    <t>COSTO TOTAL PLATANO</t>
  </si>
  <si>
    <t>PLATANO</t>
  </si>
  <si>
    <t>1982 m2</t>
  </si>
  <si>
    <t>PRODUCCION EN KG DE PLATANO EN PROCESO</t>
  </si>
  <si>
    <t>PLATEO</t>
  </si>
  <si>
    <t xml:space="preserve">DESOJE </t>
  </si>
  <si>
    <t xml:space="preserve">LIMPIEZA DE CANALES </t>
  </si>
  <si>
    <t>ORNATO</t>
  </si>
  <si>
    <t>COSTOS DE PRODUCCIÓN CULTIVO DE PLATANO MES DE JULIO DE 2019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</si>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</sst>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&quot;$&quot;\ #,##0;[Red]\-&quot;$&quot;\ #,##0"/>
    <numFmt numFmtId="165" formatCode="_-&quot;$&quot;\ * #,##0_-;\-&quot;$&quot;\ * #,##0_-;_-&quot;$&quot;\ 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  <numFmt numFmtId="174" formatCode="&quot;$&quot;\ 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6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8" fontId="6" fillId="4" borderId="1" xfId="0" applyNumberFormat="1" applyFont="1" applyFill="1" applyBorder="1"/>
    <xf numFmtId="166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6" fontId="6" fillId="4" borderId="1" xfId="0" applyNumberFormat="1" applyFont="1" applyFill="1" applyBorder="1"/>
    <xf numFmtId="166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6" fillId="4" borderId="1" xfId="0" applyFont="1" applyFill="1" applyBorder="1" applyAlignment="1">
      <alignment horizontal="left" vertical="center"/>
    </xf>
    <xf numFmtId="166" fontId="6" fillId="4" borderId="1" xfId="1" applyNumberFormat="1" applyFont="1" applyFill="1" applyBorder="1"/>
    <xf numFmtId="165" fontId="0" fillId="0" borderId="1" xfId="12" applyFont="1" applyBorder="1"/>
    <xf numFmtId="165" fontId="6" fillId="4" borderId="1" xfId="12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6" fontId="0" fillId="3" borderId="4" xfId="0" applyNumberFormat="1" applyFill="1" applyBorder="1"/>
    <xf numFmtId="0" fontId="0" fillId="3" borderId="5" xfId="0" applyFill="1" applyBorder="1" applyAlignment="1">
      <alignment horizontal="center"/>
    </xf>
    <xf numFmtId="166" fontId="0" fillId="3" borderId="7" xfId="1" applyNumberFormat="1" applyFont="1" applyFill="1" applyBorder="1"/>
    <xf numFmtId="167" fontId="1" fillId="0" borderId="9" xfId="2" applyNumberFormat="1" applyBorder="1" applyAlignment="1" applyProtection="1">
      <alignment horizontal="center" vertical="center"/>
      <protection hidden="1"/>
    </xf>
    <xf numFmtId="164" fontId="0" fillId="3" borderId="3" xfId="12" applyNumberFormat="1" applyFont="1" applyFill="1" applyBorder="1" applyAlignment="1"/>
    <xf numFmtId="6" fontId="0" fillId="3" borderId="1" xfId="0" applyNumberFormat="1" applyFill="1" applyBorder="1"/>
    <xf numFmtId="14" fontId="6" fillId="0" borderId="0" xfId="0" applyNumberFormat="1" applyFont="1" applyFill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174" fontId="0" fillId="0" borderId="1" xfId="0" applyNumberFormat="1" applyFont="1" applyBorder="1"/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PLATANO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JULIO DE  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212.99199999999999</c:v>
                </c:pt>
                <c:pt idx="1">
                  <c:v>212630</c:v>
                </c:pt>
                <c:pt idx="2">
                  <c:v>0</c:v>
                </c:pt>
                <c:pt idx="3">
                  <c:v>200000</c:v>
                </c:pt>
                <c:pt idx="4">
                  <c:v>10631.5</c:v>
                </c:pt>
                <c:pt idx="5">
                  <c:v>423474.49199999997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7229232"/>
        <c:axId val="327223352"/>
        <c:axId val="325420400"/>
      </c:bar3DChart>
      <c:catAx>
        <c:axId val="3272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223352"/>
        <c:crosses val="autoZero"/>
        <c:auto val="1"/>
        <c:lblAlgn val="ctr"/>
        <c:lblOffset val="100"/>
        <c:noMultiLvlLbl val="0"/>
      </c:catAx>
      <c:valAx>
        <c:axId val="32722335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327229232"/>
        <c:crosses val="autoZero"/>
        <c:crossBetween val="between"/>
      </c:valAx>
      <c:serAx>
        <c:axId val="325420400"/>
        <c:scaling>
          <c:orientation val="minMax"/>
        </c:scaling>
        <c:delete val="1"/>
        <c:axPos val="b"/>
        <c:majorTickMark val="none"/>
        <c:minorTickMark val="none"/>
        <c:tickLblPos val="none"/>
        <c:crossAx val="3272233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abSelected="1" topLeftCell="A37" zoomScale="110" zoomScaleNormal="110" workbookViewId="0">
      <selection activeCell="A53" sqref="A53:F53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30" customWidth="1"/>
    <col min="4" max="4" width="11.28515625" style="13" customWidth="1"/>
    <col min="5" max="5" width="17.5703125" style="13" customWidth="1"/>
    <col min="6" max="6" width="18.85546875" style="13" customWidth="1"/>
    <col min="7" max="20" width="11.42578125" style="13"/>
    <col min="21" max="21" width="17.140625" style="13" customWidth="1"/>
    <col min="22" max="22" width="14.140625" style="13" customWidth="1"/>
    <col min="23" max="16384" width="11.42578125" style="13"/>
  </cols>
  <sheetData>
    <row r="1" spans="1:6" ht="34.5" customHeight="1" x14ac:dyDescent="0.25">
      <c r="A1" s="41" t="s">
        <v>23</v>
      </c>
      <c r="B1" s="42"/>
      <c r="C1" s="43"/>
      <c r="D1" s="42"/>
      <c r="E1" s="42"/>
      <c r="F1" s="44"/>
    </row>
    <row r="2" spans="1:6" ht="22.5" customHeight="1" x14ac:dyDescent="0.25">
      <c r="A2" s="41" t="s">
        <v>34</v>
      </c>
      <c r="B2" s="42" t="s">
        <v>45</v>
      </c>
      <c r="C2" s="43"/>
      <c r="D2" s="42"/>
      <c r="E2" s="42"/>
      <c r="F2" s="44"/>
    </row>
    <row r="3" spans="1:6" ht="22.5" customHeight="1" x14ac:dyDescent="0.25">
      <c r="A3" s="41" t="s">
        <v>35</v>
      </c>
      <c r="B3" s="45">
        <v>2019</v>
      </c>
      <c r="C3" s="43"/>
      <c r="D3" s="42"/>
      <c r="E3" s="42"/>
      <c r="F3" s="44"/>
    </row>
    <row r="4" spans="1:6" ht="15.75" customHeight="1" x14ac:dyDescent="0.25">
      <c r="A4" s="42" t="s">
        <v>36</v>
      </c>
      <c r="B4" s="42" t="s">
        <v>60</v>
      </c>
      <c r="C4" s="42"/>
      <c r="D4" s="42"/>
      <c r="E4" s="42"/>
      <c r="F4" s="44"/>
    </row>
    <row r="5" spans="1:6" x14ac:dyDescent="0.25">
      <c r="A5" s="42" t="s">
        <v>37</v>
      </c>
      <c r="B5" s="86">
        <v>42327</v>
      </c>
      <c r="C5" s="43"/>
      <c r="D5" s="42"/>
      <c r="E5" s="42"/>
      <c r="F5" s="44"/>
    </row>
    <row r="6" spans="1:6" ht="18" customHeight="1" x14ac:dyDescent="0.25">
      <c r="A6" s="42" t="s">
        <v>22</v>
      </c>
      <c r="B6" s="45">
        <v>220</v>
      </c>
      <c r="C6" s="42"/>
      <c r="D6" s="42"/>
      <c r="E6" s="42"/>
      <c r="F6" s="44"/>
    </row>
    <row r="7" spans="1:6" ht="18" customHeight="1" x14ac:dyDescent="0.25">
      <c r="A7" s="42" t="s">
        <v>18</v>
      </c>
      <c r="B7" s="42" t="s">
        <v>46</v>
      </c>
      <c r="C7" s="44"/>
      <c r="D7" s="44"/>
      <c r="E7" s="42"/>
      <c r="F7" s="44"/>
    </row>
    <row r="8" spans="1:6" ht="18" customHeight="1" x14ac:dyDescent="0.25">
      <c r="A8" s="42" t="s">
        <v>17</v>
      </c>
      <c r="B8" s="42" t="s">
        <v>47</v>
      </c>
      <c r="C8" s="44"/>
      <c r="D8" s="44"/>
      <c r="E8" s="42"/>
      <c r="F8" s="44"/>
    </row>
    <row r="9" spans="1:6" ht="18" customHeight="1" x14ac:dyDescent="0.25">
      <c r="A9" s="42" t="s">
        <v>19</v>
      </c>
      <c r="B9" s="42" t="s">
        <v>59</v>
      </c>
      <c r="C9" s="42"/>
      <c r="D9" s="44"/>
      <c r="E9" s="42"/>
      <c r="F9" s="44"/>
    </row>
    <row r="10" spans="1:6" ht="18" customHeight="1" x14ac:dyDescent="0.25">
      <c r="A10" s="42"/>
      <c r="B10" s="42"/>
      <c r="C10" s="42"/>
      <c r="D10" s="44"/>
      <c r="E10" s="42"/>
      <c r="F10" s="44"/>
    </row>
    <row r="11" spans="1:6" ht="42" customHeight="1" x14ac:dyDescent="0.25">
      <c r="A11" s="35" t="s">
        <v>27</v>
      </c>
      <c r="B11" s="34" t="s">
        <v>5</v>
      </c>
      <c r="C11" s="34" t="s">
        <v>13</v>
      </c>
      <c r="D11" s="34" t="s">
        <v>6</v>
      </c>
      <c r="E11" s="34" t="s">
        <v>20</v>
      </c>
      <c r="F11" s="34" t="s">
        <v>58</v>
      </c>
    </row>
    <row r="12" spans="1:6" ht="26.25" customHeight="1" x14ac:dyDescent="0.25">
      <c r="A12" s="36" t="s">
        <v>41</v>
      </c>
      <c r="B12" s="65"/>
      <c r="C12" s="66"/>
      <c r="D12" s="67"/>
      <c r="E12" s="68"/>
      <c r="F12" s="69"/>
    </row>
    <row r="13" spans="1:6" ht="33" customHeight="1" x14ac:dyDescent="0.25">
      <c r="A13" s="64" t="s">
        <v>48</v>
      </c>
      <c r="B13" s="15" t="s">
        <v>49</v>
      </c>
      <c r="C13" s="16" t="s">
        <v>50</v>
      </c>
      <c r="D13" s="16">
        <f>(4*416)*(4)/1000</f>
        <v>6.6559999999999997</v>
      </c>
      <c r="E13" s="61">
        <v>32</v>
      </c>
      <c r="F13" s="60">
        <f>E13*D13</f>
        <v>212.99199999999999</v>
      </c>
    </row>
    <row r="14" spans="1:6" ht="27.75" customHeight="1" x14ac:dyDescent="0.25">
      <c r="A14" s="36" t="s">
        <v>28</v>
      </c>
      <c r="B14" s="33"/>
      <c r="C14" s="33"/>
      <c r="D14" s="33"/>
      <c r="E14" s="33"/>
      <c r="F14" s="33"/>
    </row>
    <row r="15" spans="1:6" ht="28.5" customHeight="1" x14ac:dyDescent="0.25">
      <c r="A15" s="72"/>
      <c r="B15" s="73"/>
      <c r="C15" s="31"/>
      <c r="D15" s="16"/>
      <c r="E15" s="32"/>
      <c r="F15" s="60"/>
    </row>
    <row r="16" spans="1:6" ht="28.5" customHeight="1" x14ac:dyDescent="0.25">
      <c r="A16" s="94" t="s">
        <v>43</v>
      </c>
      <c r="B16" s="87"/>
      <c r="C16" s="87"/>
      <c r="D16" s="87"/>
      <c r="E16" s="88"/>
      <c r="F16" s="71">
        <f>F13</f>
        <v>212.99199999999999</v>
      </c>
    </row>
    <row r="17" spans="1:6" ht="28.5" customHeight="1" x14ac:dyDescent="0.25">
      <c r="A17" s="89"/>
      <c r="B17" s="90"/>
      <c r="C17" s="90"/>
      <c r="D17" s="90"/>
      <c r="E17" s="90"/>
      <c r="F17" s="91"/>
    </row>
    <row r="18" spans="1:6" ht="28.5" customHeight="1" x14ac:dyDescent="0.25">
      <c r="A18" s="94" t="s">
        <v>21</v>
      </c>
      <c r="B18" s="88"/>
      <c r="C18" s="38" t="s">
        <v>13</v>
      </c>
      <c r="D18" s="39" t="s">
        <v>6</v>
      </c>
      <c r="E18" s="40" t="s">
        <v>20</v>
      </c>
      <c r="F18" s="34" t="s">
        <v>58</v>
      </c>
    </row>
    <row r="19" spans="1:6" ht="16.5" customHeight="1" x14ac:dyDescent="0.25">
      <c r="A19" s="92" t="s">
        <v>52</v>
      </c>
      <c r="B19" s="93"/>
      <c r="C19" s="16" t="s">
        <v>51</v>
      </c>
      <c r="D19" s="16">
        <v>16</v>
      </c>
      <c r="E19" s="84">
        <f>42526/8</f>
        <v>5315.75</v>
      </c>
      <c r="F19" s="117">
        <f t="shared" ref="F19:F23" si="0">E19*D19</f>
        <v>85052</v>
      </c>
    </row>
    <row r="20" spans="1:6" x14ac:dyDescent="0.25">
      <c r="A20" s="92" t="s">
        <v>62</v>
      </c>
      <c r="B20" s="93"/>
      <c r="C20" s="16" t="s">
        <v>51</v>
      </c>
      <c r="D20" s="16">
        <v>14</v>
      </c>
      <c r="E20" s="84">
        <f t="shared" ref="E20:E23" si="1">42526/8</f>
        <v>5315.75</v>
      </c>
      <c r="F20" s="117">
        <f t="shared" si="0"/>
        <v>74420.5</v>
      </c>
    </row>
    <row r="21" spans="1:6" x14ac:dyDescent="0.25">
      <c r="A21" s="92" t="s">
        <v>63</v>
      </c>
      <c r="B21" s="93"/>
      <c r="C21" s="16" t="s">
        <v>51</v>
      </c>
      <c r="D21" s="16">
        <v>4</v>
      </c>
      <c r="E21" s="84">
        <f t="shared" si="1"/>
        <v>5315.75</v>
      </c>
      <c r="F21" s="117">
        <f t="shared" si="0"/>
        <v>21263</v>
      </c>
    </row>
    <row r="22" spans="1:6" x14ac:dyDescent="0.25">
      <c r="A22" s="92" t="s">
        <v>64</v>
      </c>
      <c r="B22" s="93"/>
      <c r="C22" s="16" t="s">
        <v>51</v>
      </c>
      <c r="D22" s="16">
        <v>4</v>
      </c>
      <c r="E22" s="84">
        <f t="shared" si="1"/>
        <v>5315.75</v>
      </c>
      <c r="F22" s="117">
        <f t="shared" si="0"/>
        <v>21263</v>
      </c>
    </row>
    <row r="23" spans="1:6" x14ac:dyDescent="0.25">
      <c r="A23" s="92" t="s">
        <v>65</v>
      </c>
      <c r="B23" s="93"/>
      <c r="C23" s="16" t="s">
        <v>51</v>
      </c>
      <c r="D23" s="16">
        <v>2</v>
      </c>
      <c r="E23" s="84">
        <f t="shared" si="1"/>
        <v>5315.75</v>
      </c>
      <c r="F23" s="117">
        <f t="shared" si="0"/>
        <v>10631.5</v>
      </c>
    </row>
    <row r="24" spans="1:6" x14ac:dyDescent="0.25">
      <c r="A24" s="94" t="s">
        <v>7</v>
      </c>
      <c r="B24" s="87"/>
      <c r="C24" s="87"/>
      <c r="D24" s="87"/>
      <c r="E24" s="88"/>
      <c r="F24" s="70">
        <f>SUM(F19:F23)</f>
        <v>212630</v>
      </c>
    </row>
    <row r="25" spans="1:6" x14ac:dyDescent="0.25">
      <c r="A25" s="89"/>
      <c r="B25" s="90"/>
      <c r="C25" s="90"/>
      <c r="D25" s="90"/>
      <c r="E25" s="90"/>
      <c r="F25" s="91"/>
    </row>
    <row r="26" spans="1:6" ht="30" customHeight="1" x14ac:dyDescent="0.25">
      <c r="A26" s="95" t="s">
        <v>8</v>
      </c>
      <c r="B26" s="96"/>
      <c r="C26" s="96"/>
      <c r="D26" s="96"/>
      <c r="E26" s="97"/>
      <c r="F26" s="50">
        <f>F16+F24</f>
        <v>212842.992</v>
      </c>
    </row>
    <row r="27" spans="1:6" x14ac:dyDescent="0.25">
      <c r="A27" s="89"/>
      <c r="B27" s="90"/>
      <c r="C27" s="90"/>
      <c r="D27" s="90"/>
      <c r="E27" s="90"/>
      <c r="F27" s="91"/>
    </row>
    <row r="28" spans="1:6" ht="38.25" customHeight="1" x14ac:dyDescent="0.25">
      <c r="A28" s="74" t="s">
        <v>24</v>
      </c>
      <c r="B28" s="34" t="s">
        <v>5</v>
      </c>
      <c r="C28" s="34" t="s">
        <v>13</v>
      </c>
      <c r="D28" s="34" t="s">
        <v>6</v>
      </c>
      <c r="E28" s="34" t="s">
        <v>20</v>
      </c>
      <c r="F28" s="77" t="s">
        <v>58</v>
      </c>
    </row>
    <row r="29" spans="1:6" x14ac:dyDescent="0.25">
      <c r="A29" s="37" t="s">
        <v>9</v>
      </c>
      <c r="B29" s="14"/>
      <c r="C29" s="21"/>
      <c r="D29" s="22"/>
      <c r="E29" s="14"/>
      <c r="F29" s="33"/>
    </row>
    <row r="30" spans="1:6" x14ac:dyDescent="0.25">
      <c r="A30" s="17"/>
      <c r="B30" s="15"/>
      <c r="C30" s="16"/>
      <c r="D30" s="16"/>
      <c r="E30" s="32"/>
      <c r="F30" s="60"/>
    </row>
    <row r="31" spans="1:6" x14ac:dyDescent="0.25">
      <c r="A31" s="87" t="s">
        <v>15</v>
      </c>
      <c r="B31" s="87"/>
      <c r="C31" s="87"/>
      <c r="D31" s="87"/>
      <c r="E31" s="88"/>
      <c r="F31" s="75"/>
    </row>
    <row r="32" spans="1:6" ht="30" x14ac:dyDescent="0.25">
      <c r="A32" s="98" t="s">
        <v>1</v>
      </c>
      <c r="B32" s="99"/>
      <c r="C32" s="34" t="s">
        <v>13</v>
      </c>
      <c r="D32" s="34" t="s">
        <v>6</v>
      </c>
      <c r="E32" s="34" t="s">
        <v>20</v>
      </c>
      <c r="F32" s="34" t="s">
        <v>57</v>
      </c>
    </row>
    <row r="33" spans="1:6" ht="24.75" customHeight="1" x14ac:dyDescent="0.25">
      <c r="A33" s="103" t="s">
        <v>53</v>
      </c>
      <c r="B33" s="104"/>
      <c r="C33" s="78" t="s">
        <v>54</v>
      </c>
      <c r="D33" s="79">
        <v>1</v>
      </c>
      <c r="E33" s="80">
        <v>200000</v>
      </c>
      <c r="F33" s="85">
        <f>E33*D33</f>
        <v>200000</v>
      </c>
    </row>
    <row r="34" spans="1:6" ht="16.5" customHeight="1" x14ac:dyDescent="0.25">
      <c r="A34" s="94" t="s">
        <v>25</v>
      </c>
      <c r="B34" s="87"/>
      <c r="C34" s="87"/>
      <c r="D34" s="87"/>
      <c r="E34" s="88"/>
      <c r="F34" s="49">
        <f>F33</f>
        <v>200000</v>
      </c>
    </row>
    <row r="35" spans="1:6" x14ac:dyDescent="0.25">
      <c r="A35" s="23"/>
      <c r="B35" s="19"/>
      <c r="C35" s="20"/>
      <c r="D35" s="18"/>
      <c r="E35" s="19"/>
      <c r="F35" s="33"/>
    </row>
    <row r="36" spans="1:6" ht="30" customHeight="1" x14ac:dyDescent="0.25">
      <c r="A36" s="98" t="s">
        <v>10</v>
      </c>
      <c r="B36" s="99"/>
      <c r="C36" s="34" t="s">
        <v>13</v>
      </c>
      <c r="D36" s="34" t="s">
        <v>6</v>
      </c>
      <c r="E36" s="34" t="s">
        <v>20</v>
      </c>
      <c r="F36" s="34" t="s">
        <v>57</v>
      </c>
    </row>
    <row r="37" spans="1:6" x14ac:dyDescent="0.25">
      <c r="A37" s="103" t="s">
        <v>55</v>
      </c>
      <c r="B37" s="104"/>
      <c r="C37" s="79" t="s">
        <v>56</v>
      </c>
      <c r="D37" s="81">
        <v>2</v>
      </c>
      <c r="E37" s="82">
        <f>42526/8</f>
        <v>5315.75</v>
      </c>
      <c r="F37" s="76">
        <f>(D37*E37)</f>
        <v>10631.5</v>
      </c>
    </row>
    <row r="38" spans="1:6" x14ac:dyDescent="0.25">
      <c r="A38" s="94" t="s">
        <v>11</v>
      </c>
      <c r="B38" s="87"/>
      <c r="C38" s="87"/>
      <c r="D38" s="87"/>
      <c r="E38" s="88"/>
      <c r="F38" s="70">
        <f>F37</f>
        <v>10631.5</v>
      </c>
    </row>
    <row r="39" spans="1:6" x14ac:dyDescent="0.25">
      <c r="A39" s="89"/>
      <c r="B39" s="90"/>
      <c r="C39" s="90"/>
      <c r="D39" s="90"/>
      <c r="E39" s="90"/>
      <c r="F39" s="91"/>
    </row>
    <row r="40" spans="1:6" ht="24" customHeight="1" x14ac:dyDescent="0.25">
      <c r="A40" s="95" t="s">
        <v>26</v>
      </c>
      <c r="B40" s="96"/>
      <c r="C40" s="96"/>
      <c r="D40" s="96"/>
      <c r="E40" s="97"/>
      <c r="F40" s="50">
        <f>F34+F38</f>
        <v>210631.5</v>
      </c>
    </row>
    <row r="41" spans="1:6" ht="15.75" x14ac:dyDescent="0.25">
      <c r="A41" s="100"/>
      <c r="B41" s="101"/>
      <c r="C41" s="101"/>
      <c r="D41" s="101"/>
      <c r="E41" s="101"/>
      <c r="F41" s="102"/>
    </row>
    <row r="42" spans="1:6" ht="30.75" customHeight="1" x14ac:dyDescent="0.25">
      <c r="A42" s="95" t="s">
        <v>12</v>
      </c>
      <c r="B42" s="96"/>
      <c r="C42" s="96"/>
      <c r="D42" s="96"/>
      <c r="E42" s="97"/>
      <c r="F42" s="50">
        <f>F26+F40</f>
        <v>423474.49199999997</v>
      </c>
    </row>
    <row r="43" spans="1:6" x14ac:dyDescent="0.25">
      <c r="B43" s="24"/>
      <c r="C43" s="25"/>
      <c r="D43" s="25"/>
      <c r="E43" s="26"/>
    </row>
    <row r="44" spans="1:6" ht="36.75" customHeight="1" x14ac:dyDescent="0.25">
      <c r="B44" s="24"/>
      <c r="C44" s="25"/>
      <c r="D44" s="25"/>
      <c r="E44" s="26"/>
    </row>
    <row r="45" spans="1:6" ht="15.75" x14ac:dyDescent="0.25">
      <c r="A45" s="108" t="s">
        <v>61</v>
      </c>
      <c r="B45" s="109"/>
      <c r="C45" s="109"/>
      <c r="D45" s="109"/>
      <c r="E45" s="110"/>
      <c r="F45" s="54">
        <v>0</v>
      </c>
    </row>
    <row r="46" spans="1:6" ht="15.75" x14ac:dyDescent="0.25">
      <c r="A46" s="108" t="s">
        <v>29</v>
      </c>
      <c r="B46" s="109"/>
      <c r="C46" s="109"/>
      <c r="D46" s="109"/>
      <c r="E46" s="110"/>
      <c r="F46" s="83" t="str">
        <f>IF(F45=0,"--",F43/F45)</f>
        <v>--</v>
      </c>
    </row>
    <row r="47" spans="1:6" ht="15" customHeight="1" x14ac:dyDescent="0.25">
      <c r="A47" s="44"/>
      <c r="B47" s="44"/>
      <c r="C47" s="48"/>
      <c r="E47" s="27"/>
    </row>
    <row r="48" spans="1:6" ht="15" customHeight="1" x14ac:dyDescent="0.25">
      <c r="A48" s="46"/>
      <c r="B48" s="47"/>
      <c r="C48" s="28"/>
      <c r="D48" s="29"/>
      <c r="E48" s="29"/>
    </row>
    <row r="49" spans="1:6" x14ac:dyDescent="0.25">
      <c r="A49" s="46"/>
      <c r="B49" s="47"/>
      <c r="C49" s="28"/>
      <c r="D49" s="29"/>
      <c r="E49" s="29"/>
      <c r="F49" s="44"/>
    </row>
    <row r="50" spans="1:6" ht="15.75" x14ac:dyDescent="0.25">
      <c r="A50" s="51" t="s">
        <v>33</v>
      </c>
      <c r="B50" s="111" t="s">
        <v>67</v>
      </c>
      <c r="C50" s="111"/>
      <c r="D50" s="111"/>
      <c r="E50" s="52"/>
      <c r="F50" s="52"/>
    </row>
    <row r="51" spans="1:6" ht="15.75" x14ac:dyDescent="0.25">
      <c r="A51" s="54" t="s">
        <v>30</v>
      </c>
      <c r="B51" s="112">
        <v>43698</v>
      </c>
      <c r="C51" s="113"/>
      <c r="D51" s="113"/>
      <c r="E51" s="53"/>
      <c r="F51" s="53"/>
    </row>
    <row r="52" spans="1:6" ht="15.75" x14ac:dyDescent="0.25">
      <c r="A52" s="55"/>
      <c r="B52" s="56"/>
      <c r="C52" s="56"/>
      <c r="D52" s="56"/>
      <c r="E52" s="53"/>
      <c r="F52" s="53"/>
    </row>
    <row r="53" spans="1:6" ht="15.75" x14ac:dyDescent="0.25">
      <c r="A53" s="107" t="s">
        <v>38</v>
      </c>
      <c r="B53" s="107"/>
      <c r="C53" s="107"/>
      <c r="D53" s="107"/>
      <c r="E53" s="107"/>
      <c r="F53" s="107"/>
    </row>
    <row r="54" spans="1:6" ht="47.25" x14ac:dyDescent="0.25">
      <c r="A54" s="59" t="s">
        <v>39</v>
      </c>
      <c r="B54" s="57" t="s">
        <v>31</v>
      </c>
      <c r="C54" s="114"/>
      <c r="D54" s="115"/>
      <c r="E54" s="51" t="s">
        <v>32</v>
      </c>
      <c r="F54" s="63"/>
    </row>
    <row r="55" spans="1:6" ht="15.75" x14ac:dyDescent="0.25">
      <c r="A55" s="54" t="s">
        <v>40</v>
      </c>
      <c r="B55" s="58" t="s">
        <v>30</v>
      </c>
      <c r="C55" s="105"/>
      <c r="D55" s="106"/>
      <c r="E55" s="54" t="s">
        <v>30</v>
      </c>
      <c r="F55" s="62"/>
    </row>
  </sheetData>
  <mergeCells count="30">
    <mergeCell ref="C55:D55"/>
    <mergeCell ref="A53:F53"/>
    <mergeCell ref="A45:E45"/>
    <mergeCell ref="A46:E46"/>
    <mergeCell ref="B50:D50"/>
    <mergeCell ref="B51:D51"/>
    <mergeCell ref="C54:D54"/>
    <mergeCell ref="A32:B32"/>
    <mergeCell ref="A36:B36"/>
    <mergeCell ref="A42:E42"/>
    <mergeCell ref="A41:F41"/>
    <mergeCell ref="A39:F39"/>
    <mergeCell ref="A34:E34"/>
    <mergeCell ref="A38:E38"/>
    <mergeCell ref="A40:E40"/>
    <mergeCell ref="A33:B33"/>
    <mergeCell ref="A37:B37"/>
    <mergeCell ref="A17:F17"/>
    <mergeCell ref="A25:F25"/>
    <mergeCell ref="A16:E16"/>
    <mergeCell ref="A24:E24"/>
    <mergeCell ref="A26:E26"/>
    <mergeCell ref="A18:B18"/>
    <mergeCell ref="A19:B19"/>
    <mergeCell ref="A20:B20"/>
    <mergeCell ref="A23:B23"/>
    <mergeCell ref="A31:E31"/>
    <mergeCell ref="A27:F27"/>
    <mergeCell ref="A21:B21"/>
    <mergeCell ref="A22:B22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opLeftCell="A2" workbookViewId="0">
      <selection activeCell="B2" sqref="B2:H4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16" t="s">
        <v>66</v>
      </c>
      <c r="C2" s="116"/>
      <c r="D2" s="116"/>
      <c r="E2" s="116"/>
      <c r="F2" s="116"/>
      <c r="G2" s="116"/>
      <c r="H2" s="116"/>
    </row>
    <row r="3" spans="2:12" x14ac:dyDescent="0.2">
      <c r="B3" s="116"/>
      <c r="C3" s="116"/>
      <c r="D3" s="116"/>
      <c r="E3" s="116"/>
      <c r="F3" s="116"/>
      <c r="G3" s="116"/>
      <c r="H3" s="116"/>
    </row>
    <row r="4" spans="2:12" x14ac:dyDescent="0.2">
      <c r="B4" s="116"/>
      <c r="C4" s="116"/>
      <c r="D4" s="116"/>
      <c r="E4" s="116"/>
      <c r="F4" s="116"/>
      <c r="G4" s="116"/>
      <c r="H4" s="116"/>
    </row>
    <row r="5" spans="2:12" ht="51" x14ac:dyDescent="0.2">
      <c r="B5" s="10" t="s">
        <v>16</v>
      </c>
      <c r="C5" s="11" t="s">
        <v>42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PLATANO'!F16</f>
        <v>212.99199999999999</v>
      </c>
      <c r="D6" s="3">
        <f>'COSTOS PLATANO'!F24</f>
        <v>212630</v>
      </c>
      <c r="E6" s="3">
        <f>'COSTOS PLATANO'!F31</f>
        <v>0</v>
      </c>
      <c r="F6" s="3">
        <f>'COSTOS PLATANO'!F34</f>
        <v>200000</v>
      </c>
      <c r="G6" s="3">
        <f>'COSTOS PLATANO'!F38</f>
        <v>10631.5</v>
      </c>
      <c r="H6" s="3">
        <f>SUM(C6:G6)</f>
        <v>423474.49199999997</v>
      </c>
      <c r="I6" s="1" t="s">
        <v>44</v>
      </c>
    </row>
    <row r="7" spans="2:12" x14ac:dyDescent="0.2">
      <c r="B7" s="2" t="s">
        <v>14</v>
      </c>
      <c r="C7" s="4">
        <f>C6/H6</f>
        <v>5.0296299782797782E-4</v>
      </c>
      <c r="D7" s="4">
        <f>D6/H6</f>
        <v>0.5021081647581267</v>
      </c>
      <c r="E7" s="4">
        <f>E6/H6</f>
        <v>0</v>
      </c>
      <c r="F7" s="4">
        <f>F6/H6</f>
        <v>0.47228346400613902</v>
      </c>
      <c r="G7" s="4">
        <f>G6/H6</f>
        <v>2.5105408237906336E-2</v>
      </c>
      <c r="H7" s="5">
        <f>SUM(C7:G7)</f>
        <v>1</v>
      </c>
      <c r="I7" s="6" t="s">
        <v>44</v>
      </c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PLATANO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2019-04-30T14:39:17Z</cp:lastPrinted>
  <dcterms:created xsi:type="dcterms:W3CDTF">2014-09-10T02:29:02Z</dcterms:created>
  <dcterms:modified xsi:type="dcterms:W3CDTF">2019-09-11T19:08:09Z</dcterms:modified>
</cp:coreProperties>
</file>