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 sena\"/>
    </mc:Choice>
  </mc:AlternateContent>
  <xr:revisionPtr revIDLastSave="0" documentId="13_ncr:1_{CA13B28F-FB63-4270-BF53-9EB673ABF344}" xr6:coauthVersionLast="46" xr6:coauthVersionMax="46" xr10:uidLastSave="{00000000-0000-0000-0000-000000000000}"/>
  <bookViews>
    <workbookView xWindow="-108" yWindow="-108" windowWidth="23256" windowHeight="12576" activeTab="4" xr2:uid="{92226BCC-D352-4151-B325-9468F096BF4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agama" sheetId="6" r:id="rId6"/>
  </sheets>
  <definedNames>
    <definedName name="agama_array">agama!$B$2:$C$8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5" l="1"/>
  <c r="H4" i="5"/>
  <c r="H5" i="5"/>
  <c r="H6" i="5"/>
  <c r="H7" i="5"/>
  <c r="H3" i="5"/>
  <c r="E8" i="6"/>
  <c r="E3" i="6"/>
  <c r="E4" i="6"/>
  <c r="E5" i="6"/>
  <c r="E6" i="6"/>
  <c r="E7" i="6"/>
  <c r="B12" i="5"/>
  <c r="D4" i="5"/>
  <c r="D5" i="5"/>
  <c r="D6" i="5"/>
  <c r="D7" i="5"/>
  <c r="D3" i="5"/>
  <c r="C3" i="5"/>
  <c r="B14" i="5"/>
  <c r="B13" i="5"/>
  <c r="B16" i="5" s="1"/>
  <c r="C4" i="5"/>
  <c r="C5" i="5"/>
  <c r="C6" i="5"/>
  <c r="C7" i="5"/>
  <c r="E3" i="5"/>
  <c r="E4" i="5"/>
  <c r="E5" i="5"/>
  <c r="E6" i="5"/>
  <c r="E7" i="5"/>
  <c r="F4" i="5"/>
  <c r="F5" i="5"/>
  <c r="F6" i="5"/>
  <c r="F7" i="5"/>
  <c r="F3" i="5"/>
  <c r="D20" i="4"/>
  <c r="J16" i="4"/>
  <c r="J15" i="4"/>
  <c r="J14" i="4"/>
  <c r="J13" i="4"/>
  <c r="G14" i="4"/>
  <c r="G13" i="4"/>
  <c r="D17" i="4"/>
  <c r="D16" i="4"/>
  <c r="D15" i="4"/>
  <c r="D14" i="4"/>
  <c r="D13" i="4"/>
  <c r="I8" i="4"/>
  <c r="G6" i="4"/>
  <c r="G7" i="4"/>
  <c r="G8" i="4"/>
  <c r="G9" i="4"/>
  <c r="G5" i="4"/>
  <c r="E9" i="4"/>
  <c r="H9" i="4" s="1"/>
  <c r="I9" i="4" s="1"/>
  <c r="J9" i="4" s="1"/>
  <c r="E6" i="4"/>
  <c r="H6" i="4" s="1"/>
  <c r="I6" i="4" s="1"/>
  <c r="E7" i="4"/>
  <c r="H7" i="4" s="1"/>
  <c r="I7" i="4" s="1"/>
  <c r="E8" i="4"/>
  <c r="E5" i="4"/>
  <c r="E5" i="3"/>
  <c r="E6" i="3"/>
  <c r="E7" i="3"/>
  <c r="E8" i="3"/>
  <c r="E9" i="3"/>
  <c r="E4" i="3"/>
  <c r="D13" i="2"/>
  <c r="D12" i="2"/>
  <c r="D11" i="2"/>
  <c r="D10" i="2"/>
  <c r="D5" i="2"/>
  <c r="D6" i="2"/>
  <c r="D7" i="2"/>
  <c r="D8" i="2"/>
  <c r="D9" i="2"/>
  <c r="D4" i="2"/>
  <c r="B15" i="5" l="1"/>
  <c r="H8" i="4"/>
  <c r="J8" i="4" s="1"/>
  <c r="K9" i="4"/>
  <c r="J7" i="4"/>
  <c r="K7" i="4"/>
  <c r="J6" i="4"/>
  <c r="K6" i="4"/>
  <c r="H5" i="4"/>
  <c r="I5" i="4" s="1"/>
  <c r="D17" i="1"/>
  <c r="D16" i="1"/>
  <c r="D6" i="1"/>
  <c r="D7" i="1"/>
  <c r="D8" i="1"/>
  <c r="D9" i="1"/>
  <c r="D10" i="1"/>
  <c r="D11" i="1"/>
  <c r="D12" i="1"/>
  <c r="D13" i="1"/>
  <c r="D5" i="1"/>
  <c r="K8" i="4" l="1"/>
  <c r="J5" i="4"/>
  <c r="K5" i="4"/>
</calcChain>
</file>

<file path=xl/sharedStrings.xml><?xml version="1.0" encoding="utf-8"?>
<sst xmlns="http://schemas.openxmlformats.org/spreadsheetml/2006/main" count="135" uniqueCount="92">
  <si>
    <t>Saklar Lampu</t>
  </si>
  <si>
    <t>Status Lab</t>
  </si>
  <si>
    <t>ON</t>
  </si>
  <si>
    <t>OFF</t>
  </si>
  <si>
    <t>Lampu Lalu Lintas</t>
  </si>
  <si>
    <t>Status Lampu</t>
  </si>
  <si>
    <t>Merah</t>
  </si>
  <si>
    <t>Kuning</t>
  </si>
  <si>
    <t>Hijau</t>
  </si>
  <si>
    <t>Berhenti</t>
  </si>
  <si>
    <t>Berhati-hati</t>
  </si>
  <si>
    <t>Berjalan</t>
  </si>
  <si>
    <t>IF(C4="Merah";"Berhenti";"Berhati-hati";"Berjalan")</t>
  </si>
  <si>
    <t>Jenis Kelamin</t>
  </si>
  <si>
    <t>Status</t>
  </si>
  <si>
    <t>Nama</t>
  </si>
  <si>
    <t>Keterangan</t>
  </si>
  <si>
    <t>Pria</t>
  </si>
  <si>
    <t>Wanita</t>
  </si>
  <si>
    <t>Sendiri</t>
  </si>
  <si>
    <t>Kawin</t>
  </si>
  <si>
    <t>Cerai</t>
  </si>
  <si>
    <t>Amin</t>
  </si>
  <si>
    <t>Rahman</t>
  </si>
  <si>
    <t>Luki</t>
  </si>
  <si>
    <t>Dea</t>
  </si>
  <si>
    <t>Yani</t>
  </si>
  <si>
    <t>Endah</t>
  </si>
  <si>
    <t>Nilai</t>
  </si>
  <si>
    <t>Teori</t>
  </si>
  <si>
    <t>Praktek</t>
  </si>
  <si>
    <t>M. Septiawan</t>
  </si>
  <si>
    <t>Nyata</t>
  </si>
  <si>
    <t>Total</t>
  </si>
  <si>
    <t>Grade</t>
  </si>
  <si>
    <t>Catatan</t>
  </si>
  <si>
    <t>Prosentase teori di dapat dari nilai nyata</t>
  </si>
  <si>
    <t>Prosentase praktek di dapat dari nilai nyata</t>
  </si>
  <si>
    <t>Total nilai di dapat dari Prosentase Teori dan praktek</t>
  </si>
  <si>
    <t>Grade Total Nilai lebih dari 90 adalah A</t>
  </si>
  <si>
    <t>Kompetensi didapat dari Total Nilai Lebih dari 80</t>
  </si>
  <si>
    <t>Keterangan Grade A adalah memuaskan</t>
  </si>
  <si>
    <t>Keterangan Grade D dan E adalah bloón</t>
  </si>
  <si>
    <t>Kompetensi</t>
  </si>
  <si>
    <t>A</t>
  </si>
  <si>
    <t>B</t>
  </si>
  <si>
    <t>C</t>
  </si>
  <si>
    <t>D</t>
  </si>
  <si>
    <t>E</t>
  </si>
  <si>
    <t>K</t>
  </si>
  <si>
    <t>TK</t>
  </si>
  <si>
    <t>Baik</t>
  </si>
  <si>
    <t>Cukup</t>
  </si>
  <si>
    <t>Kurang</t>
  </si>
  <si>
    <t>Bloon</t>
  </si>
  <si>
    <t>Grade Total Nilai lebih dari 80 adalah B</t>
  </si>
  <si>
    <t>Grade Total Nilai lebih dari 70 adalah C</t>
  </si>
  <si>
    <t>Grade Total Nilai lebih dari 50 adalah D</t>
  </si>
  <si>
    <t>Grade Total Nilai dibawah 50 adalah E</t>
  </si>
  <si>
    <t>Keterangan Grade B adalah Baik</t>
  </si>
  <si>
    <t>Keterangan Grade C adalah Cukup</t>
  </si>
  <si>
    <t>Keterangan Grade D adalah Kurang</t>
  </si>
  <si>
    <t>NIP</t>
  </si>
  <si>
    <t>Lahir</t>
  </si>
  <si>
    <t>Pengangkatan</t>
  </si>
  <si>
    <t>Tanggal</t>
  </si>
  <si>
    <t>No. Urut</t>
  </si>
  <si>
    <t>Damayanti</t>
  </si>
  <si>
    <t>M. N Dzakiy</t>
  </si>
  <si>
    <t>M. N Dzaka</t>
  </si>
  <si>
    <t>N. Tsalsa N</t>
  </si>
  <si>
    <t>197209172005011002</t>
  </si>
  <si>
    <t>198201312010052001</t>
  </si>
  <si>
    <t>200901202015071004</t>
  </si>
  <si>
    <t>201507142019031002</t>
  </si>
  <si>
    <t>201411142020102003</t>
  </si>
  <si>
    <t xml:space="preserve">Bulan </t>
  </si>
  <si>
    <t>Tahun</t>
  </si>
  <si>
    <t>Penanggalan</t>
  </si>
  <si>
    <t>Konversi Lahir</t>
  </si>
  <si>
    <t>Konversi Pengangkatan</t>
  </si>
  <si>
    <t>Kode Agama</t>
  </si>
  <si>
    <t>Nama Agama</t>
  </si>
  <si>
    <t>Islam</t>
  </si>
  <si>
    <t>Katholik</t>
  </si>
  <si>
    <t>Protestan</t>
  </si>
  <si>
    <t>Hindu</t>
  </si>
  <si>
    <t>Budha</t>
  </si>
  <si>
    <t>Kepercayaan</t>
  </si>
  <si>
    <t>Agama</t>
  </si>
  <si>
    <t>Agama Lain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</si>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</sst>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dddd\,\ dd\ mmmm\ yyyy"/>
    <numFmt numFmtId="166" formatCode="mmmm\ yy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5195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/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5" fontId="0" fillId="0" borderId="0" xfId="0" applyNumberFormat="1"/>
    <xf numFmtId="16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19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80E5-9FA2-4B7F-A9D8-8D757C3C2B55}">
  <dimension ref="C3:D17"/>
  <sheetViews>
    <sheetView workbookViewId="0">
      <selection activeCell="D10" sqref="D10"/>
    </sheetView>
  </sheetViews>
  <sheetFormatPr defaultRowHeight="14.4" x14ac:dyDescent="0.3"/>
  <cols>
    <col min="3" max="3" width="12.44140625" customWidth="1"/>
    <col min="4" max="4" width="9.5546875" customWidth="1"/>
  </cols>
  <sheetData>
    <row r="3" spans="3:4" x14ac:dyDescent="0.3">
      <c r="C3" t="s">
        <v>0</v>
      </c>
      <c r="D3" t="s">
        <v>1</v>
      </c>
    </row>
    <row r="4" spans="3:4" x14ac:dyDescent="0.3">
      <c r="C4" t="s">
        <v>2</v>
      </c>
      <c r="D4" t="s">
        <v>12</v>
      </c>
    </row>
    <row r="5" spans="3:4" x14ac:dyDescent="0.3">
      <c r="C5" t="s">
        <v>3</v>
      </c>
      <c r="D5" t="str">
        <f>IF(C5="ON","Menyala","Mati")</f>
        <v>Mati</v>
      </c>
    </row>
    <row r="6" spans="3:4" x14ac:dyDescent="0.3">
      <c r="C6" t="s">
        <v>3</v>
      </c>
      <c r="D6" t="str">
        <f t="shared" ref="D6:D13" si="0">IF(C6="ON","Menyala","Mati")</f>
        <v>Mati</v>
      </c>
    </row>
    <row r="7" spans="3:4" x14ac:dyDescent="0.3">
      <c r="C7" t="s">
        <v>2</v>
      </c>
      <c r="D7" t="str">
        <f t="shared" si="0"/>
        <v>Menyala</v>
      </c>
    </row>
    <row r="8" spans="3:4" x14ac:dyDescent="0.3">
      <c r="C8" t="s">
        <v>2</v>
      </c>
      <c r="D8" t="str">
        <f t="shared" si="0"/>
        <v>Menyala</v>
      </c>
    </row>
    <row r="9" spans="3:4" x14ac:dyDescent="0.3">
      <c r="C9" t="s">
        <v>2</v>
      </c>
      <c r="D9" t="str">
        <f t="shared" si="0"/>
        <v>Menyala</v>
      </c>
    </row>
    <row r="10" spans="3:4" x14ac:dyDescent="0.3">
      <c r="C10" t="s">
        <v>3</v>
      </c>
      <c r="D10" t="str">
        <f t="shared" si="0"/>
        <v>Mati</v>
      </c>
    </row>
    <row r="11" spans="3:4" x14ac:dyDescent="0.3">
      <c r="C11" t="s">
        <v>2</v>
      </c>
      <c r="D11" t="str">
        <f t="shared" si="0"/>
        <v>Menyala</v>
      </c>
    </row>
    <row r="12" spans="3:4" x14ac:dyDescent="0.3">
      <c r="C12" t="s">
        <v>3</v>
      </c>
      <c r="D12" t="str">
        <f t="shared" si="0"/>
        <v>Mati</v>
      </c>
    </row>
    <row r="13" spans="3:4" x14ac:dyDescent="0.3">
      <c r="C13" t="s">
        <v>3</v>
      </c>
      <c r="D13" t="str">
        <f t="shared" si="0"/>
        <v>Mati</v>
      </c>
    </row>
    <row r="16" spans="3:4" x14ac:dyDescent="0.3">
      <c r="C16" t="s">
        <v>2</v>
      </c>
      <c r="D16">
        <f>COUNTIF(C4:$C$13,C16)</f>
        <v>5</v>
      </c>
    </row>
    <row r="17" spans="3:4" x14ac:dyDescent="0.3">
      <c r="C17" t="s">
        <v>3</v>
      </c>
      <c r="D17">
        <f>COUNTIF(C5:$C$13,C17)</f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99DA-4BDB-4C4D-A7DE-BF68354AB0D8}">
  <dimension ref="C3:E13"/>
  <sheetViews>
    <sheetView workbookViewId="0">
      <selection activeCell="D4" sqref="D4"/>
    </sheetView>
  </sheetViews>
  <sheetFormatPr defaultRowHeight="14.4" x14ac:dyDescent="0.3"/>
  <cols>
    <col min="3" max="3" width="16.5546875" customWidth="1"/>
    <col min="4" max="4" width="12.6640625" customWidth="1"/>
    <col min="5" max="5" width="12" customWidth="1"/>
    <col min="6" max="6" width="11.33203125" customWidth="1"/>
  </cols>
  <sheetData>
    <row r="3" spans="3:5" x14ac:dyDescent="0.3">
      <c r="C3" s="3" t="s">
        <v>4</v>
      </c>
      <c r="D3" s="3" t="s">
        <v>5</v>
      </c>
    </row>
    <row r="4" spans="3:5" x14ac:dyDescent="0.3">
      <c r="C4" s="4" t="s">
        <v>6</v>
      </c>
      <c r="D4" s="4" t="str">
        <f t="shared" ref="D4:D13" si="0">IF(C4="Merah","Berhenti",IF(C4="Kuning","Berhati-hati","Berjalan"))</f>
        <v>Berhenti</v>
      </c>
      <c r="E4" s="5" t="s">
        <v>9</v>
      </c>
    </row>
    <row r="5" spans="3:5" x14ac:dyDescent="0.3">
      <c r="C5" s="4" t="s">
        <v>7</v>
      </c>
      <c r="D5" s="4" t="str">
        <f t="shared" si="0"/>
        <v>Berhati-hati</v>
      </c>
      <c r="E5" s="5" t="s">
        <v>10</v>
      </c>
    </row>
    <row r="6" spans="3:5" x14ac:dyDescent="0.3">
      <c r="C6" s="4" t="s">
        <v>8</v>
      </c>
      <c r="D6" s="4" t="str">
        <f t="shared" si="0"/>
        <v>Berjalan</v>
      </c>
      <c r="E6" s="5" t="s">
        <v>11</v>
      </c>
    </row>
    <row r="7" spans="3:5" x14ac:dyDescent="0.3">
      <c r="C7" s="4" t="s">
        <v>6</v>
      </c>
      <c r="D7" s="4" t="str">
        <f t="shared" si="0"/>
        <v>Berhenti</v>
      </c>
    </row>
    <row r="8" spans="3:5" x14ac:dyDescent="0.3">
      <c r="C8" s="4" t="s">
        <v>6</v>
      </c>
      <c r="D8" s="4" t="str">
        <f t="shared" si="0"/>
        <v>Berhenti</v>
      </c>
    </row>
    <row r="9" spans="3:5" x14ac:dyDescent="0.3">
      <c r="C9" s="4" t="s">
        <v>7</v>
      </c>
      <c r="D9" s="4" t="str">
        <f t="shared" si="0"/>
        <v>Berhati-hati</v>
      </c>
    </row>
    <row r="10" spans="3:5" x14ac:dyDescent="0.3">
      <c r="C10" s="4" t="s">
        <v>8</v>
      </c>
      <c r="D10" s="4" t="str">
        <f t="shared" si="0"/>
        <v>Berjalan</v>
      </c>
    </row>
    <row r="11" spans="3:5" x14ac:dyDescent="0.3">
      <c r="C11" s="4" t="s">
        <v>7</v>
      </c>
      <c r="D11" s="4" t="str">
        <f t="shared" si="0"/>
        <v>Berhati-hati</v>
      </c>
    </row>
    <row r="12" spans="3:5" x14ac:dyDescent="0.3">
      <c r="C12" s="4" t="s">
        <v>8</v>
      </c>
      <c r="D12" s="4" t="str">
        <f t="shared" si="0"/>
        <v>Berjalan</v>
      </c>
    </row>
    <row r="13" spans="3:5" x14ac:dyDescent="0.3">
      <c r="C13" s="4" t="s">
        <v>7</v>
      </c>
      <c r="D13" s="4" t="str">
        <f t="shared" si="0"/>
        <v>Berhati-hati</v>
      </c>
    </row>
  </sheetData>
  <dataValidations xWindow="202" yWindow="485" count="2">
    <dataValidation type="list" allowBlank="1" showInputMessage="1" showErrorMessage="1" sqref="G23" xr:uid="{CCCFA123-8506-42D9-B09A-9E45D30FEB60}">
      <formula1>"Merah,Kuning,Hijau"</formula1>
    </dataValidation>
    <dataValidation type="list" allowBlank="1" showInputMessage="1" showErrorMessage="1" errorTitle="Pemberitahuan" error="Masukan hanya warna Merah, Kuning, dan Hijau" promptTitle="Lampu Lalulintas" prompt="Masukan warna yang tersedia pada lampu lalulintas" sqref="C13" xr:uid="{0FF7D8D4-29A9-4117-B015-242BC346C581}">
      <formula1>"Merah,Kuning,Hijau"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41C7-894B-4070-B099-1F4E1909063B}">
  <dimension ref="B3:F9"/>
  <sheetViews>
    <sheetView workbookViewId="0">
      <selection activeCell="E4" sqref="E4"/>
    </sheetView>
  </sheetViews>
  <sheetFormatPr defaultRowHeight="14.4" x14ac:dyDescent="0.3"/>
  <cols>
    <col min="3" max="3" width="12.88671875" customWidth="1"/>
    <col min="5" max="5" width="10.88671875" customWidth="1"/>
  </cols>
  <sheetData>
    <row r="3" spans="2:6" x14ac:dyDescent="0.3">
      <c r="B3" s="2" t="s">
        <v>15</v>
      </c>
      <c r="C3" s="2" t="s">
        <v>13</v>
      </c>
      <c r="D3" s="2" t="s">
        <v>14</v>
      </c>
      <c r="E3" s="2" t="s">
        <v>16</v>
      </c>
    </row>
    <row r="4" spans="2:6" x14ac:dyDescent="0.3">
      <c r="B4" s="1" t="s">
        <v>22</v>
      </c>
      <c r="C4" s="1" t="s">
        <v>17</v>
      </c>
      <c r="D4" s="1" t="s">
        <v>19</v>
      </c>
      <c r="E4" s="1" t="str">
        <f>IF(C4="Pria",IF(D4="Sendiri","Perjaka",IF(D4="Kawin","Menikah","Duda")),IF(D4="Sendiri","Perawan",IF(D4="Kawin","Menikah","Janda")))</f>
        <v>Perjaka</v>
      </c>
      <c r="F4" s="1"/>
    </row>
    <row r="5" spans="2:6" x14ac:dyDescent="0.3">
      <c r="B5" s="1" t="s">
        <v>23</v>
      </c>
      <c r="C5" s="1" t="s">
        <v>17</v>
      </c>
      <c r="D5" s="1" t="s">
        <v>20</v>
      </c>
      <c r="E5" s="1" t="str">
        <f t="shared" ref="E5:E9" si="0">IF(C5="Pria",IF(D5="Sendiri","Perjaka",IF(D5="Kawin","Menikah","Duda")),IF(D5="Sendiri","Perawan",IF(D5="Kawin","Menikah","Janda")))</f>
        <v>Menikah</v>
      </c>
      <c r="F5" s="1"/>
    </row>
    <row r="6" spans="2:6" x14ac:dyDescent="0.3">
      <c r="B6" s="1" t="s">
        <v>24</v>
      </c>
      <c r="C6" s="1" t="s">
        <v>17</v>
      </c>
      <c r="D6" s="1" t="s">
        <v>21</v>
      </c>
      <c r="E6" s="1" t="str">
        <f t="shared" si="0"/>
        <v>Duda</v>
      </c>
      <c r="F6" s="1"/>
    </row>
    <row r="7" spans="2:6" x14ac:dyDescent="0.3">
      <c r="B7" s="1" t="s">
        <v>25</v>
      </c>
      <c r="C7" s="1" t="s">
        <v>18</v>
      </c>
      <c r="D7" s="1" t="s">
        <v>19</v>
      </c>
      <c r="E7" s="1" t="str">
        <f t="shared" si="0"/>
        <v>Perawan</v>
      </c>
      <c r="F7" s="1"/>
    </row>
    <row r="8" spans="2:6" x14ac:dyDescent="0.3">
      <c r="B8" s="1" t="s">
        <v>26</v>
      </c>
      <c r="C8" s="1" t="s">
        <v>18</v>
      </c>
      <c r="D8" s="1" t="s">
        <v>20</v>
      </c>
      <c r="E8" s="1" t="str">
        <f t="shared" si="0"/>
        <v>Menikah</v>
      </c>
      <c r="F8" s="1"/>
    </row>
    <row r="9" spans="2:6" x14ac:dyDescent="0.3">
      <c r="B9" s="1" t="s">
        <v>27</v>
      </c>
      <c r="C9" s="1" t="s">
        <v>18</v>
      </c>
      <c r="D9" s="1" t="s">
        <v>21</v>
      </c>
      <c r="E9" s="1" t="str">
        <f t="shared" si="0"/>
        <v>Janda</v>
      </c>
      <c r="F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2CA3-D71F-4529-A2B3-0892A5CF64F2}">
  <dimension ref="B2:M23"/>
  <sheetViews>
    <sheetView workbookViewId="0">
      <selection activeCell="I5" sqref="I5"/>
    </sheetView>
  </sheetViews>
  <sheetFormatPr defaultRowHeight="14.4" x14ac:dyDescent="0.3"/>
  <cols>
    <col min="3" max="3" width="13.77734375" customWidth="1"/>
    <col min="6" max="6" width="10.109375" customWidth="1"/>
    <col min="10" max="11" width="15.88671875" customWidth="1"/>
    <col min="12" max="12" width="15.5546875" customWidth="1"/>
  </cols>
  <sheetData>
    <row r="2" spans="2:13" x14ac:dyDescent="0.3">
      <c r="B2" s="20" t="s">
        <v>28</v>
      </c>
      <c r="C2" s="21"/>
      <c r="D2" s="21"/>
      <c r="E2" s="21"/>
      <c r="F2" s="21"/>
      <c r="G2" s="21"/>
      <c r="H2" s="21"/>
      <c r="I2" s="21"/>
      <c r="J2" s="21"/>
      <c r="K2" s="5"/>
      <c r="M2" t="s">
        <v>35</v>
      </c>
    </row>
    <row r="3" spans="2:13" x14ac:dyDescent="0.3">
      <c r="B3" s="18" t="s">
        <v>15</v>
      </c>
      <c r="C3" s="18"/>
      <c r="D3" s="26" t="s">
        <v>29</v>
      </c>
      <c r="E3" s="26"/>
      <c r="F3" s="26" t="s">
        <v>30</v>
      </c>
      <c r="G3" s="26"/>
      <c r="H3" s="18" t="s">
        <v>33</v>
      </c>
      <c r="I3" s="18" t="s">
        <v>34</v>
      </c>
      <c r="J3" s="22" t="s">
        <v>16</v>
      </c>
      <c r="K3" s="18" t="s">
        <v>43</v>
      </c>
      <c r="M3" t="s">
        <v>36</v>
      </c>
    </row>
    <row r="4" spans="2:13" x14ac:dyDescent="0.3">
      <c r="B4" s="18"/>
      <c r="C4" s="18"/>
      <c r="D4" s="8" t="s">
        <v>32</v>
      </c>
      <c r="E4" s="9">
        <v>0.3</v>
      </c>
      <c r="F4" s="8" t="s">
        <v>32</v>
      </c>
      <c r="G4" s="9">
        <v>0.7</v>
      </c>
      <c r="H4" s="18"/>
      <c r="I4" s="18"/>
      <c r="J4" s="23"/>
      <c r="K4" s="18"/>
      <c r="M4" t="s">
        <v>37</v>
      </c>
    </row>
    <row r="5" spans="2:13" x14ac:dyDescent="0.3">
      <c r="B5" s="19" t="s">
        <v>31</v>
      </c>
      <c r="C5" s="19"/>
      <c r="D5" s="7">
        <v>90</v>
      </c>
      <c r="E5" s="7">
        <f>D5*30%</f>
        <v>27</v>
      </c>
      <c r="F5" s="7">
        <v>90</v>
      </c>
      <c r="G5" s="7">
        <f>F5*70%</f>
        <v>62.999999999999993</v>
      </c>
      <c r="H5" s="7">
        <f>SUM(E5,G5)</f>
        <v>90</v>
      </c>
      <c r="I5" s="6" t="str">
        <f>IF(H5&gt;90,"A",IF(H5&gt;80,"B",IF(H5&gt;70,"C",IF(H5&gt;50,"D",IF(H5&lt;50,"E")))))</f>
        <v>B</v>
      </c>
      <c r="J5" s="6" t="str">
        <f>IF(I5="A","Memuaskan",IF(I5="B","Baik",IF(I5="C","Cukup",IF(I5="D","Kurang",IF(I5="E","Bloon")))))</f>
        <v>Baik</v>
      </c>
      <c r="K5" s="6" t="str">
        <f>IF(I5="A","Kompeten",IF(I5="B","Kompeten",IF(I5="C","Kompeten",IF(I5="D","Tidak Kompeten",IF(I5="E","Tidak Kompeten")))))</f>
        <v>Kompeten</v>
      </c>
      <c r="M5" t="s">
        <v>38</v>
      </c>
    </row>
    <row r="6" spans="2:13" x14ac:dyDescent="0.3">
      <c r="B6" s="19" t="s">
        <v>31</v>
      </c>
      <c r="C6" s="19"/>
      <c r="D6" s="7">
        <v>80</v>
      </c>
      <c r="E6" s="7">
        <f t="shared" ref="E6:E9" si="0">D6*30%</f>
        <v>24</v>
      </c>
      <c r="F6" s="7">
        <v>80</v>
      </c>
      <c r="G6" s="7">
        <f t="shared" ref="G6:G9" si="1">F6*70%</f>
        <v>56</v>
      </c>
      <c r="H6" s="7">
        <f t="shared" ref="H6:H9" si="2">SUM(E6,G6)</f>
        <v>80</v>
      </c>
      <c r="I6" s="6" t="str">
        <f t="shared" ref="I6:I9" si="3">IF(H6&gt;90,"A",IF(H6&gt;80,"B",IF(H6&gt;70,"C",IF(H6&gt;50,"D",IF(H6&lt;50,"E")))))</f>
        <v>C</v>
      </c>
      <c r="J6" s="6" t="str">
        <f t="shared" ref="J6:J9" si="4">IF(I6="A","Memuaskan",IF(I6="B","Baik",IF(I6="C","Cukup",IF(I6="D","Kurang",IF(I6="E","Bloon")))))</f>
        <v>Cukup</v>
      </c>
      <c r="K6" s="6" t="str">
        <f t="shared" ref="K6:K9" si="5">IF(I6="A","Kompeten",IF(I6="B","Kompeten",IF(I6="C","Kompeten",IF(I6="D","Tidak Kompeten",IF(I6="E","Tidak Kompeten")))))</f>
        <v>Kompeten</v>
      </c>
      <c r="M6" t="s">
        <v>39</v>
      </c>
    </row>
    <row r="7" spans="2:13" x14ac:dyDescent="0.3">
      <c r="B7" s="19" t="s">
        <v>31</v>
      </c>
      <c r="C7" s="19"/>
      <c r="D7" s="7">
        <v>70</v>
      </c>
      <c r="E7" s="7">
        <f t="shared" si="0"/>
        <v>21</v>
      </c>
      <c r="F7" s="7">
        <v>70</v>
      </c>
      <c r="G7" s="7">
        <f t="shared" si="1"/>
        <v>49</v>
      </c>
      <c r="H7" s="7">
        <f t="shared" si="2"/>
        <v>70</v>
      </c>
      <c r="I7" s="6" t="str">
        <f t="shared" si="3"/>
        <v>D</v>
      </c>
      <c r="J7" s="6" t="str">
        <f t="shared" si="4"/>
        <v>Kurang</v>
      </c>
      <c r="K7" s="6" t="str">
        <f t="shared" si="5"/>
        <v>Tidak Kompeten</v>
      </c>
      <c r="M7" t="s">
        <v>55</v>
      </c>
    </row>
    <row r="8" spans="2:13" x14ac:dyDescent="0.3">
      <c r="B8" s="19" t="s">
        <v>31</v>
      </c>
      <c r="C8" s="19"/>
      <c r="D8" s="7">
        <v>50</v>
      </c>
      <c r="E8" s="7">
        <f t="shared" si="0"/>
        <v>15</v>
      </c>
      <c r="F8" s="7">
        <v>50</v>
      </c>
      <c r="G8" s="7">
        <f t="shared" si="1"/>
        <v>35</v>
      </c>
      <c r="H8" s="7">
        <f t="shared" si="2"/>
        <v>50</v>
      </c>
      <c r="I8" s="6" t="str">
        <f>IF(H8&gt;90,"A",IF(H8&gt;80,"B",IF(H8&gt;70,"C",IF(H8&gt;=50,"D",IF(H8&lt;50,"E")))))</f>
        <v>D</v>
      </c>
      <c r="J8" s="6" t="str">
        <f t="shared" si="4"/>
        <v>Kurang</v>
      </c>
      <c r="K8" s="6" t="str">
        <f t="shared" si="5"/>
        <v>Tidak Kompeten</v>
      </c>
      <c r="M8" t="s">
        <v>56</v>
      </c>
    </row>
    <row r="9" spans="2:13" x14ac:dyDescent="0.3">
      <c r="B9" s="19" t="s">
        <v>31</v>
      </c>
      <c r="C9" s="19"/>
      <c r="D9" s="7">
        <v>50</v>
      </c>
      <c r="E9" s="7">
        <f t="shared" si="0"/>
        <v>15</v>
      </c>
      <c r="F9" s="7">
        <v>49</v>
      </c>
      <c r="G9" s="7">
        <f t="shared" si="1"/>
        <v>34.299999999999997</v>
      </c>
      <c r="H9" s="7">
        <f t="shared" si="2"/>
        <v>49.3</v>
      </c>
      <c r="I9" s="6" t="str">
        <f t="shared" si="3"/>
        <v>E</v>
      </c>
      <c r="J9" s="6" t="str">
        <f t="shared" si="4"/>
        <v>Bloon</v>
      </c>
      <c r="K9" s="6" t="str">
        <f t="shared" si="5"/>
        <v>Tidak Kompeten</v>
      </c>
      <c r="M9" t="s">
        <v>57</v>
      </c>
    </row>
    <row r="10" spans="2:13" x14ac:dyDescent="0.3">
      <c r="M10" t="s">
        <v>58</v>
      </c>
    </row>
    <row r="11" spans="2:13" x14ac:dyDescent="0.3">
      <c r="M11" t="s">
        <v>40</v>
      </c>
    </row>
    <row r="12" spans="2:13" x14ac:dyDescent="0.3">
      <c r="C12" s="24" t="s">
        <v>34</v>
      </c>
      <c r="D12" s="25"/>
      <c r="F12" s="24" t="s">
        <v>43</v>
      </c>
      <c r="G12" s="25"/>
      <c r="I12" s="19" t="s">
        <v>16</v>
      </c>
      <c r="J12" s="19"/>
      <c r="M12" t="s">
        <v>41</v>
      </c>
    </row>
    <row r="13" spans="2:13" x14ac:dyDescent="0.3">
      <c r="C13" s="7" t="s">
        <v>44</v>
      </c>
      <c r="D13" s="7">
        <f>COUNTIF(I5:I9,"A")</f>
        <v>0</v>
      </c>
      <c r="F13" s="7" t="s">
        <v>49</v>
      </c>
      <c r="G13" s="7">
        <f>COUNTIF(K5:K9,"Kompeten")</f>
        <v>2</v>
      </c>
      <c r="I13" s="7" t="s">
        <v>51</v>
      </c>
      <c r="J13" s="7">
        <f>COUNTIF(J5:J9,"Baik")</f>
        <v>1</v>
      </c>
      <c r="M13" t="s">
        <v>59</v>
      </c>
    </row>
    <row r="14" spans="2:13" x14ac:dyDescent="0.3">
      <c r="C14" s="7" t="s">
        <v>45</v>
      </c>
      <c r="D14" s="7">
        <f>COUNTIF(I5:I9,"B")</f>
        <v>1</v>
      </c>
      <c r="F14" s="7" t="s">
        <v>50</v>
      </c>
      <c r="G14" s="7">
        <f>COUNTIF(K1:K9,"Tidak Kompeten")</f>
        <v>3</v>
      </c>
      <c r="I14" s="7" t="s">
        <v>52</v>
      </c>
      <c r="J14" s="7">
        <f>COUNTIF(J5:J9,"Cukup")</f>
        <v>1</v>
      </c>
      <c r="M14" t="s">
        <v>60</v>
      </c>
    </row>
    <row r="15" spans="2:13" x14ac:dyDescent="0.3">
      <c r="C15" s="7" t="s">
        <v>46</v>
      </c>
      <c r="D15" s="7">
        <f>COUNTIF(I5:I9,"C")</f>
        <v>1</v>
      </c>
      <c r="I15" s="7" t="s">
        <v>53</v>
      </c>
      <c r="J15" s="7">
        <f>COUNTIF(J5:J9,"Kurang")</f>
        <v>2</v>
      </c>
      <c r="M15" t="s">
        <v>61</v>
      </c>
    </row>
    <row r="16" spans="2:13" x14ac:dyDescent="0.3">
      <c r="C16" s="7" t="s">
        <v>47</v>
      </c>
      <c r="D16" s="7">
        <f>COUNTIF(I5:I9,"D")</f>
        <v>2</v>
      </c>
      <c r="I16" s="7" t="s">
        <v>54</v>
      </c>
      <c r="J16" s="7">
        <f>COUNTIF(J5:J9,"Bloon")</f>
        <v>1</v>
      </c>
      <c r="M16" t="s">
        <v>42</v>
      </c>
    </row>
    <row r="17" spans="3:7" x14ac:dyDescent="0.3">
      <c r="C17" s="7" t="s">
        <v>48</v>
      </c>
      <c r="D17" s="7">
        <f>COUNTIF(I5:I9,"E")</f>
        <v>1</v>
      </c>
    </row>
    <row r="20" spans="3:7" x14ac:dyDescent="0.3">
      <c r="D20">
        <f>50-10/2+5</f>
        <v>50</v>
      </c>
    </row>
    <row r="21" spans="3:7" x14ac:dyDescent="0.3">
      <c r="F21" s="10"/>
      <c r="G21" s="10"/>
    </row>
    <row r="22" spans="3:7" x14ac:dyDescent="0.3">
      <c r="G22" s="11"/>
    </row>
    <row r="23" spans="3:7" x14ac:dyDescent="0.3">
      <c r="G23" s="11"/>
    </row>
  </sheetData>
  <mergeCells count="16">
    <mergeCell ref="B2:J2"/>
    <mergeCell ref="J3:J4"/>
    <mergeCell ref="C12:D12"/>
    <mergeCell ref="F12:G12"/>
    <mergeCell ref="B9:C9"/>
    <mergeCell ref="D3:E3"/>
    <mergeCell ref="F3:G3"/>
    <mergeCell ref="H3:H4"/>
    <mergeCell ref="B3:C4"/>
    <mergeCell ref="I12:J12"/>
    <mergeCell ref="K3:K4"/>
    <mergeCell ref="B5:C5"/>
    <mergeCell ref="B6:C6"/>
    <mergeCell ref="B7:C7"/>
    <mergeCell ref="B8:C8"/>
    <mergeCell ref="I3:I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4B1A-616A-4114-B3CF-A14245F18674}">
  <dimension ref="A1:I17"/>
  <sheetViews>
    <sheetView tabSelected="1" topLeftCell="B1" workbookViewId="0">
      <selection activeCell="G1" sqref="G1:H7"/>
    </sheetView>
  </sheetViews>
  <sheetFormatPr defaultRowHeight="14.4" x14ac:dyDescent="0.3"/>
  <cols>
    <col min="1" max="1" width="22.6640625" customWidth="1"/>
    <col min="2" max="2" width="24" customWidth="1"/>
    <col min="3" max="3" width="21.21875" customWidth="1"/>
    <col min="4" max="4" width="18.33203125" customWidth="1"/>
    <col min="5" max="5" width="14.5546875" customWidth="1"/>
    <col min="6" max="6" width="8.88671875" customWidth="1"/>
    <col min="8" max="8" width="12.109375" customWidth="1"/>
    <col min="9" max="9" width="11.109375" customWidth="1"/>
  </cols>
  <sheetData>
    <row r="1" spans="1:9" x14ac:dyDescent="0.3">
      <c r="A1" s="29" t="s">
        <v>62</v>
      </c>
      <c r="B1" s="29" t="s">
        <v>15</v>
      </c>
      <c r="C1" s="29" t="s">
        <v>65</v>
      </c>
      <c r="D1" s="29"/>
      <c r="E1" s="29" t="s">
        <v>13</v>
      </c>
      <c r="F1" s="29" t="s">
        <v>66</v>
      </c>
      <c r="G1" s="27" t="s">
        <v>89</v>
      </c>
      <c r="H1" s="28" t="s">
        <v>90</v>
      </c>
      <c r="I1" s="28" t="s">
        <v>91</v>
      </c>
    </row>
    <row r="2" spans="1:9" x14ac:dyDescent="0.3">
      <c r="A2" s="29"/>
      <c r="B2" s="29"/>
      <c r="C2" s="15" t="s">
        <v>63</v>
      </c>
      <c r="D2" s="15" t="s">
        <v>64</v>
      </c>
      <c r="E2" s="29"/>
      <c r="F2" s="29"/>
      <c r="G2" s="27"/>
      <c r="H2" s="28"/>
      <c r="I2" s="28"/>
    </row>
    <row r="3" spans="1:9" x14ac:dyDescent="0.3">
      <c r="A3" s="12" t="s">
        <v>71</v>
      </c>
      <c r="B3" s="7" t="s">
        <v>31</v>
      </c>
      <c r="C3" s="14">
        <f>DATEVALUE(CONCATENATE(MID(A3,7,2),"/",MID(A3,5,2),"/",B13))</f>
        <v>26559</v>
      </c>
      <c r="D3" s="17">
        <f>DATEVALUE(CONCATENATE("1/",MID(A3,13,2),"/",MID(A3,9,4)))</f>
        <v>38353</v>
      </c>
      <c r="E3" s="7" t="str">
        <f>IF(MID(A3,15,1)="1","Pria","Wanita")</f>
        <v>Pria</v>
      </c>
      <c r="F3" s="7" t="str">
        <f>RIGHT(A3,3)</f>
        <v>002</v>
      </c>
      <c r="G3" t="s">
        <v>83</v>
      </c>
      <c r="H3" t="str">
        <f>VLOOKUP(I3,agama_array,2)</f>
        <v>Islam</v>
      </c>
      <c r="I3">
        <v>1</v>
      </c>
    </row>
    <row r="4" spans="1:9" x14ac:dyDescent="0.3">
      <c r="A4" s="13" t="s">
        <v>72</v>
      </c>
      <c r="B4" s="7" t="s">
        <v>67</v>
      </c>
      <c r="C4" s="14">
        <f t="shared" ref="C4:C7" si="0">DATE(LEFT(A4,4),MID(A4,5,2),MID(A4,7,2))</f>
        <v>29982</v>
      </c>
      <c r="D4" s="17">
        <f t="shared" ref="D4:D7" si="1">DATEVALUE(CONCATENATE("1/",MID(A4,13,2),"/",MID(A4,9,4)))</f>
        <v>40299</v>
      </c>
      <c r="E4" s="7" t="str">
        <f t="shared" ref="E4:E7" si="2">IF(MID(A4,15,1)="1","Pria","Wanita")</f>
        <v>Wanita</v>
      </c>
      <c r="F4" s="7" t="str">
        <f t="shared" ref="F4:F7" si="3">RIGHT(A4,3)</f>
        <v>001</v>
      </c>
      <c r="G4" t="s">
        <v>83</v>
      </c>
      <c r="H4" t="str">
        <f>VLOOKUP(I4,agama_array,2)</f>
        <v>Katholik</v>
      </c>
      <c r="I4">
        <v>2</v>
      </c>
    </row>
    <row r="5" spans="1:9" x14ac:dyDescent="0.3">
      <c r="A5" s="13" t="s">
        <v>73</v>
      </c>
      <c r="B5" s="7" t="s">
        <v>68</v>
      </c>
      <c r="C5" s="14">
        <f t="shared" si="0"/>
        <v>39833</v>
      </c>
      <c r="D5" s="17">
        <f t="shared" si="1"/>
        <v>42186</v>
      </c>
      <c r="E5" s="7" t="str">
        <f t="shared" si="2"/>
        <v>Pria</v>
      </c>
      <c r="F5" s="7" t="str">
        <f t="shared" si="3"/>
        <v>004</v>
      </c>
      <c r="G5" t="s">
        <v>83</v>
      </c>
      <c r="H5" t="str">
        <f>VLOOKUP(I5,agama_array,2)</f>
        <v>Protestan</v>
      </c>
      <c r="I5">
        <v>3</v>
      </c>
    </row>
    <row r="6" spans="1:9" x14ac:dyDescent="0.3">
      <c r="A6" s="13" t="s">
        <v>74</v>
      </c>
      <c r="B6" s="7" t="s">
        <v>69</v>
      </c>
      <c r="C6" s="14">
        <f t="shared" si="0"/>
        <v>42199</v>
      </c>
      <c r="D6" s="17">
        <f t="shared" si="1"/>
        <v>43525</v>
      </c>
      <c r="E6" s="7" t="str">
        <f t="shared" si="2"/>
        <v>Pria</v>
      </c>
      <c r="F6" s="7" t="str">
        <f t="shared" si="3"/>
        <v>002</v>
      </c>
      <c r="G6" t="s">
        <v>83</v>
      </c>
      <c r="H6" t="str">
        <f>VLOOKUP(I6,agama_array,2)</f>
        <v>Hindu</v>
      </c>
      <c r="I6">
        <v>4</v>
      </c>
    </row>
    <row r="7" spans="1:9" x14ac:dyDescent="0.3">
      <c r="A7" s="13" t="s">
        <v>75</v>
      </c>
      <c r="B7" s="7" t="s">
        <v>70</v>
      </c>
      <c r="C7" s="14">
        <f t="shared" si="0"/>
        <v>41957</v>
      </c>
      <c r="D7" s="17">
        <f t="shared" si="1"/>
        <v>44105</v>
      </c>
      <c r="E7" s="7" t="str">
        <f t="shared" si="2"/>
        <v>Wanita</v>
      </c>
      <c r="F7" s="7" t="str">
        <f t="shared" si="3"/>
        <v>003</v>
      </c>
      <c r="G7" t="s">
        <v>83</v>
      </c>
      <c r="H7" t="str">
        <f>VLOOKUP(I7,agama_array,2)</f>
        <v>Budha</v>
      </c>
      <c r="I7">
        <v>5</v>
      </c>
    </row>
    <row r="8" spans="1:9" x14ac:dyDescent="0.3">
      <c r="H8" t="str">
        <f>VLOOKUP(I8,agama_array,2)</f>
        <v>Kepercayaan</v>
      </c>
      <c r="I8">
        <v>6</v>
      </c>
    </row>
    <row r="12" spans="1:9" x14ac:dyDescent="0.3">
      <c r="A12" t="s">
        <v>65</v>
      </c>
      <c r="B12" t="str">
        <f>MID(A3,7,2)</f>
        <v>17</v>
      </c>
    </row>
    <row r="13" spans="1:9" x14ac:dyDescent="0.3">
      <c r="A13" t="s">
        <v>76</v>
      </c>
      <c r="B13" t="str">
        <f>LEFT(A3,4)</f>
        <v>1972</v>
      </c>
    </row>
    <row r="14" spans="1:9" x14ac:dyDescent="0.3">
      <c r="A14" t="s">
        <v>77</v>
      </c>
      <c r="B14" t="str">
        <f>MID(A3,5,2)</f>
        <v>09</v>
      </c>
    </row>
    <row r="15" spans="1:9" x14ac:dyDescent="0.3">
      <c r="A15" t="s">
        <v>78</v>
      </c>
      <c r="B15" t="str">
        <f>CONCATENATE(B12,"/",B14,"/",B13)</f>
        <v>17/09/1972</v>
      </c>
    </row>
    <row r="16" spans="1:9" x14ac:dyDescent="0.3">
      <c r="A16" t="s">
        <v>79</v>
      </c>
      <c r="B16" s="16">
        <f>DATEVALUE(CONCATENATE(MID(A3,7,2),"/",MID(A3,5,2),"/",B13))</f>
        <v>26559</v>
      </c>
    </row>
    <row r="17" spans="1:1" x14ac:dyDescent="0.3">
      <c r="A17" t="s">
        <v>80</v>
      </c>
    </row>
  </sheetData>
  <mergeCells count="8">
    <mergeCell ref="G1:G2"/>
    <mergeCell ref="H1:H2"/>
    <mergeCell ref="I1:I2"/>
    <mergeCell ref="C1:D1"/>
    <mergeCell ref="A1:A2"/>
    <mergeCell ref="B1:B2"/>
    <mergeCell ref="E1:E2"/>
    <mergeCell ref="F1:F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665F-083C-48CD-A2DE-206721AA3306}">
  <dimension ref="B2:E8"/>
  <sheetViews>
    <sheetView workbookViewId="0">
      <selection activeCell="B2" sqref="B2:C8"/>
    </sheetView>
  </sheetViews>
  <sheetFormatPr defaultRowHeight="14.4" x14ac:dyDescent="0.3"/>
  <cols>
    <col min="2" max="2" width="11.77734375" customWidth="1"/>
    <col min="3" max="3" width="14.21875" customWidth="1"/>
    <col min="4" max="4" width="9.6640625" customWidth="1"/>
    <col min="5" max="5" width="13.21875" customWidth="1"/>
  </cols>
  <sheetData>
    <row r="2" spans="2:5" x14ac:dyDescent="0.3">
      <c r="B2" s="2" t="s">
        <v>81</v>
      </c>
      <c r="C2" s="2" t="s">
        <v>82</v>
      </c>
      <c r="D2" s="2"/>
      <c r="E2" s="2"/>
    </row>
    <row r="3" spans="2:5" x14ac:dyDescent="0.3">
      <c r="B3" s="2">
        <v>1</v>
      </c>
      <c r="C3" s="2" t="s">
        <v>83</v>
      </c>
      <c r="D3" s="2">
        <v>2</v>
      </c>
      <c r="E3" s="2" t="str">
        <f>VLOOKUP(D3,B3:C8,2)</f>
        <v>Katholik</v>
      </c>
    </row>
    <row r="4" spans="2:5" x14ac:dyDescent="0.3">
      <c r="B4" s="2">
        <v>2</v>
      </c>
      <c r="C4" s="2" t="s">
        <v>84</v>
      </c>
      <c r="D4" s="2">
        <v>3</v>
      </c>
      <c r="E4" s="2" t="str">
        <f t="shared" ref="E4:E7" si="0">VLOOKUP(D4,B4:C9,2)</f>
        <v>Protestan</v>
      </c>
    </row>
    <row r="5" spans="2:5" x14ac:dyDescent="0.3">
      <c r="B5" s="2">
        <v>3</v>
      </c>
      <c r="C5" s="2" t="s">
        <v>85</v>
      </c>
      <c r="D5" s="2">
        <v>5</v>
      </c>
      <c r="E5" s="2" t="str">
        <f t="shared" si="0"/>
        <v>Budha</v>
      </c>
    </row>
    <row r="6" spans="2:5" x14ac:dyDescent="0.3">
      <c r="B6" s="2">
        <v>4</v>
      </c>
      <c r="C6" s="2" t="s">
        <v>86</v>
      </c>
      <c r="D6" s="2">
        <v>5</v>
      </c>
      <c r="E6" s="2" t="str">
        <f t="shared" si="0"/>
        <v>Budha</v>
      </c>
    </row>
    <row r="7" spans="2:5" x14ac:dyDescent="0.3">
      <c r="B7" s="2">
        <v>5</v>
      </c>
      <c r="C7" s="2" t="s">
        <v>87</v>
      </c>
      <c r="D7" s="2">
        <v>6</v>
      </c>
      <c r="E7" s="2" t="str">
        <f t="shared" si="0"/>
        <v>Kepercayaan</v>
      </c>
    </row>
    <row r="8" spans="2:5" x14ac:dyDescent="0.3">
      <c r="B8" s="2">
        <v>6</v>
      </c>
      <c r="C8" s="2" t="s">
        <v>88</v>
      </c>
      <c r="D8" s="2">
        <v>1</v>
      </c>
      <c r="E8" s="2" t="str">
        <f>VLOOKUP(D8,B3:C8,2)</f>
        <v>Islam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agama</vt:lpstr>
      <vt:lpstr>agama_array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R5Y</dc:creator>
  <cp:lastModifiedBy>PC-09-5</cp:lastModifiedBy>
  <dcterms:created xsi:type="dcterms:W3CDTF">2021-03-01T07:28:07Z</dcterms:created>
  <dcterms:modified xsi:type="dcterms:W3CDTF">2021-03-08T09:50:27Z</dcterms:modified>
</cp:coreProperties>
</file>