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rels" ContentType="application/vnd.openxmlformats-package.relationships+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907"/>
  <workbookPr filterPrivacy="1"/>
  <mc:AlternateContent xmlns:mc="http://schemas.openxmlformats.org/markup-compatibility/2006">
    <mc:Choice Requires="x15">
      <x15ac:absPath xmlns:x15ac="http://schemas.microsoft.com/office/spreadsheetml/2010/11/ac" url="/Users/meliskayaciklioglu/Downloads/BUS101 week1/"/>
    </mc:Choice>
  </mc:AlternateContent>
  <bookViews>
    <workbookView xWindow="0" yWindow="460" windowWidth="25600" windowHeight="14720" tabRatio="716" activeTab="1"/>
  </bookViews>
  <sheets>
    <sheet name="Macuncu" sheetId="2" r:id="rId1"/>
    <sheet name="OzU Store" sheetId="5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8" i="5" l="1"/>
  <c r="I9" i="5"/>
  <c r="I10" i="5"/>
  <c r="I11" i="5"/>
  <c r="I12" i="5"/>
  <c r="I13" i="5"/>
  <c r="E17" i="5"/>
  <c r="I14" i="5"/>
  <c r="G14" i="5"/>
  <c r="G9" i="5"/>
  <c r="G10" i="5"/>
  <c r="G11" i="5"/>
  <c r="G12" i="5"/>
  <c r="G8" i="5"/>
  <c r="F9" i="5"/>
  <c r="F10" i="5"/>
  <c r="F11" i="5"/>
  <c r="F12" i="5"/>
  <c r="F8" i="5"/>
  <c r="E23" i="2"/>
  <c r="E22" i="2"/>
  <c r="D21" i="2"/>
  <c r="E20" i="2"/>
  <c r="E19" i="2"/>
  <c r="D18" i="2"/>
  <c r="D15" i="2"/>
  <c r="D24" i="2"/>
  <c r="E17" i="2"/>
  <c r="E16" i="2"/>
  <c r="E24" i="2"/>
  <c r="C26" i="2"/>
  <c r="C27" i="2"/>
  <c r="G13" i="5"/>
  <c r="D11" i="2"/>
  <c r="E15" i="5"/>
  <c r="E18" i="5"/>
  <c r="H9" i="5"/>
  <c r="H8" i="5"/>
  <c r="H10" i="5"/>
  <c r="H11" i="5"/>
  <c r="H12" i="5"/>
</calcChain>
</file>

<file path=xl/sharedStrings.xml><?xml version="1.0" encoding="utf-8"?>
<sst xmlns="http://schemas.openxmlformats.org/spreadsheetml/2006/main" count="44" uniqueCount="42">
  <si>
    <t>Costs:</t>
  </si>
  <si>
    <t xml:space="preserve">Fixed </t>
  </si>
  <si>
    <t>Variable</t>
  </si>
  <si>
    <t>Totals:</t>
  </si>
  <si>
    <t>Shortcut:</t>
  </si>
  <si>
    <t>Contribution Margin</t>
  </si>
  <si>
    <t>TL</t>
  </si>
  <si>
    <t>Cost of each stick</t>
  </si>
  <si>
    <t>Cost of spices per stick</t>
  </si>
  <si>
    <t>Cost of gum per stick</t>
  </si>
  <si>
    <t>Cost of coconut per stick</t>
  </si>
  <si>
    <t>Cost of orange per stick</t>
  </si>
  <si>
    <t>Cost of strawberry per stick</t>
  </si>
  <si>
    <t>*Each hand truck has only one macun plate.</t>
  </si>
  <si>
    <t>** Only 3 different flavors (orange, strawberry, coconut) are available.</t>
  </si>
  <si>
    <t>sticks</t>
  </si>
  <si>
    <r>
      <t xml:space="preserve">Macuncu: </t>
    </r>
    <r>
      <rPr>
        <sz val="10"/>
        <rFont val="Arial"/>
        <family val="2"/>
      </rPr>
      <t>Macun is a traditional Ottoman desert. Traditionally it is sold on streets, in a hand truck. Dealer usually wears an Ottoman costume to attract tourists.</t>
    </r>
  </si>
  <si>
    <t xml:space="preserve">Revenue </t>
  </si>
  <si>
    <t>Sweatshirt</t>
  </si>
  <si>
    <t>T-shirt</t>
  </si>
  <si>
    <t>Mug</t>
  </si>
  <si>
    <t>Car Sticker</t>
  </si>
  <si>
    <t>Key Chain</t>
  </si>
  <si>
    <t>Price</t>
  </si>
  <si>
    <t>Price (per stick)</t>
  </si>
  <si>
    <t xml:space="preserve">Unit Margin </t>
  </si>
  <si>
    <t xml:space="preserve">% of Revenue </t>
  </si>
  <si>
    <t xml:space="preserve">Production Cost </t>
  </si>
  <si>
    <t>Overhead</t>
  </si>
  <si>
    <t>Unit Sales</t>
  </si>
  <si>
    <t>Total Cost</t>
  </si>
  <si>
    <t>total:</t>
  </si>
  <si>
    <t>shortcut</t>
  </si>
  <si>
    <t>*Assuming that all produced goods are sold.</t>
  </si>
  <si>
    <t>Revenue</t>
  </si>
  <si>
    <t>Profit</t>
  </si>
  <si>
    <t>Products</t>
  </si>
  <si>
    <t>Unit Production Cost</t>
  </si>
  <si>
    <t>Leasing of Ottoman Costume (Monthly)</t>
  </si>
  <si>
    <t>Monthly Break-Even Point</t>
  </si>
  <si>
    <t>Leasing of Macuncu Hand Truck (Monthly)</t>
  </si>
  <si>
    <t>Leasing of Macun Plate (Monthly)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</si>
</sst>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\ [$TL-41F]_-;\-* #,##0.00\ [$TL-41F]_-;_-* &quot;-&quot;??\ [$TL-41F]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b/>
      <sz val="10"/>
      <name val="Arial"/>
      <family val="2"/>
      <charset val="162"/>
    </font>
    <font>
      <b/>
      <sz val="10"/>
      <color indexed="17"/>
      <name val="Arial"/>
      <family val="2"/>
      <charset val="162"/>
    </font>
    <font>
      <sz val="10"/>
      <name val="Arial"/>
      <family val="2"/>
    </font>
    <font>
      <b/>
      <sz val="10"/>
      <color indexed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theme="3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0">
    <xf numFmtId="0" fontId="0" fillId="0" borderId="0" xfId="0"/>
    <xf numFmtId="0" fontId="3" fillId="0" borderId="0" xfId="0" applyFont="1"/>
    <xf numFmtId="0" fontId="4" fillId="0" borderId="0" xfId="0" applyFont="1"/>
    <xf numFmtId="2" fontId="5" fillId="0" borderId="0" xfId="0" applyNumberFormat="1" applyFont="1"/>
    <xf numFmtId="0" fontId="4" fillId="0" borderId="1" xfId="0" applyFont="1" applyBorder="1"/>
    <xf numFmtId="0" fontId="5" fillId="0" borderId="1" xfId="0" applyFont="1" applyBorder="1"/>
    <xf numFmtId="0" fontId="6" fillId="0" borderId="0" xfId="0" applyFont="1"/>
    <xf numFmtId="0" fontId="6" fillId="0" borderId="1" xfId="0" applyFont="1" applyBorder="1"/>
    <xf numFmtId="2" fontId="4" fillId="3" borderId="0" xfId="0" applyNumberFormat="1" applyFont="1" applyFill="1"/>
    <xf numFmtId="0" fontId="2" fillId="0" borderId="0" xfId="0" applyFont="1"/>
    <xf numFmtId="2" fontId="0" fillId="0" borderId="0" xfId="0" applyNumberFormat="1"/>
    <xf numFmtId="2" fontId="7" fillId="4" borderId="2" xfId="0" applyNumberFormat="1" applyFont="1" applyFill="1" applyBorder="1"/>
    <xf numFmtId="2" fontId="0" fillId="0" borderId="0" xfId="0" applyNumberFormat="1" applyBorder="1"/>
    <xf numFmtId="164" fontId="5" fillId="0" borderId="0" xfId="1" applyNumberFormat="1" applyFont="1"/>
    <xf numFmtId="164" fontId="0" fillId="2" borderId="0" xfId="1" applyNumberFormat="1" applyFont="1" applyFill="1"/>
    <xf numFmtId="164" fontId="5" fillId="0" borderId="1" xfId="1" applyNumberFormat="1" applyFont="1" applyBorder="1"/>
    <xf numFmtId="164" fontId="4" fillId="0" borderId="0" xfId="1" applyNumberFormat="1" applyFont="1" applyAlignment="1">
      <alignment horizontal="center"/>
    </xf>
    <xf numFmtId="164" fontId="0" fillId="3" borderId="0" xfId="1" applyNumberFormat="1" applyFont="1" applyFill="1"/>
    <xf numFmtId="164" fontId="5" fillId="0" borderId="0" xfId="0" applyNumberFormat="1" applyFont="1"/>
    <xf numFmtId="2" fontId="3" fillId="0" borderId="6" xfId="0" applyNumberFormat="1" applyFont="1" applyBorder="1"/>
    <xf numFmtId="164" fontId="0" fillId="0" borderId="7" xfId="0" applyNumberFormat="1" applyBorder="1"/>
    <xf numFmtId="2" fontId="3" fillId="0" borderId="7" xfId="0" applyNumberFormat="1" applyFont="1" applyBorder="1"/>
    <xf numFmtId="164" fontId="0" fillId="0" borderId="8" xfId="0" applyNumberFormat="1" applyBorder="1"/>
    <xf numFmtId="164" fontId="0" fillId="0" borderId="9" xfId="0" applyNumberFormat="1" applyBorder="1"/>
    <xf numFmtId="164" fontId="0" fillId="0" borderId="10" xfId="0" applyNumberFormat="1" applyBorder="1"/>
    <xf numFmtId="0" fontId="7" fillId="4" borderId="11" xfId="0" applyFont="1" applyFill="1" applyBorder="1" applyAlignment="1">
      <alignment horizontal="center" vertical="center"/>
    </xf>
    <xf numFmtId="0" fontId="7" fillId="4" borderId="12" xfId="0" applyFont="1" applyFill="1" applyBorder="1" applyAlignment="1">
      <alignment horizontal="center" vertical="center"/>
    </xf>
    <xf numFmtId="0" fontId="7" fillId="4" borderId="13" xfId="0" applyFont="1" applyFill="1" applyBorder="1" applyAlignment="1">
      <alignment horizontal="center" vertical="center"/>
    </xf>
    <xf numFmtId="2" fontId="3" fillId="0" borderId="14" xfId="0" applyNumberFormat="1" applyFont="1" applyBorder="1"/>
    <xf numFmtId="164" fontId="0" fillId="0" borderId="0" xfId="0" applyNumberFormat="1" applyBorder="1"/>
    <xf numFmtId="2" fontId="3" fillId="0" borderId="0" xfId="0" applyNumberFormat="1" applyFont="1" applyBorder="1"/>
    <xf numFmtId="164" fontId="0" fillId="0" borderId="15" xfId="0" applyNumberFormat="1" applyBorder="1"/>
    <xf numFmtId="0" fontId="3" fillId="0" borderId="3" xfId="0" applyFont="1" applyBorder="1" applyAlignment="1">
      <alignment horizontal="left" vertical="center"/>
    </xf>
    <xf numFmtId="164" fontId="0" fillId="0" borderId="4" xfId="0" applyNumberFormat="1" applyBorder="1" applyAlignment="1">
      <alignment horizontal="center" vertical="center"/>
    </xf>
    <xf numFmtId="1" fontId="0" fillId="0" borderId="4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0" fontId="3" fillId="0" borderId="14" xfId="0" applyFont="1" applyBorder="1" applyAlignment="1">
      <alignment horizontal="left" vertical="center"/>
    </xf>
    <xf numFmtId="164" fontId="0" fillId="0" borderId="0" xfId="0" applyNumberFormat="1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164" fontId="0" fillId="0" borderId="15" xfId="0" applyNumberFormat="1" applyBorder="1" applyAlignment="1">
      <alignment horizontal="center" vertical="center"/>
    </xf>
    <xf numFmtId="0" fontId="3" fillId="0" borderId="6" xfId="0" applyFont="1" applyBorder="1" applyAlignment="1">
      <alignment horizontal="left" vertical="center"/>
    </xf>
    <xf numFmtId="164" fontId="0" fillId="0" borderId="7" xfId="0" applyNumberFormat="1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2" fontId="7" fillId="4" borderId="16" xfId="0" applyNumberFormat="1" applyFont="1" applyFill="1" applyBorder="1"/>
    <xf numFmtId="2" fontId="7" fillId="4" borderId="17" xfId="0" applyNumberFormat="1" applyFont="1" applyFill="1" applyBorder="1"/>
    <xf numFmtId="164" fontId="0" fillId="0" borderId="17" xfId="0" applyNumberFormat="1" applyBorder="1"/>
    <xf numFmtId="10" fontId="0" fillId="0" borderId="4" xfId="1" applyNumberFormat="1" applyFont="1" applyBorder="1" applyAlignment="1">
      <alignment horizontal="center" vertical="center"/>
    </xf>
    <xf numFmtId="10" fontId="0" fillId="0" borderId="0" xfId="1" applyNumberFormat="1" applyFont="1" applyBorder="1" applyAlignment="1">
      <alignment horizontal="center" vertical="center"/>
    </xf>
    <xf numFmtId="10" fontId="0" fillId="0" borderId="7" xfId="1" applyNumberFormat="1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image" Target="../media/image2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161925</xdr:colOff>
      <xdr:row>7</xdr:row>
      <xdr:rowOff>104775</xdr:rowOff>
    </xdr:from>
    <xdr:to>
      <xdr:col>18</xdr:col>
      <xdr:colOff>142875</xdr:colOff>
      <xdr:row>23</xdr:row>
      <xdr:rowOff>57150</xdr:rowOff>
    </xdr:to>
    <xdr:pic>
      <xdr:nvPicPr>
        <xdr:cNvPr id="2" name="Picture 1" descr="http://www.masasandalyekiralama.com/macuncu_kiralama.jp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093" t="4405" r="6452" b="2331"/>
        <a:stretch/>
      </xdr:blipFill>
      <xdr:spPr bwMode="auto">
        <a:xfrm>
          <a:off x="9677400" y="1438275"/>
          <a:ext cx="2419350" cy="3000375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  <a:extLst/>
      </xdr:spPr>
    </xdr:pic>
    <xdr:clientData/>
  </xdr:twoCellAnchor>
  <xdr:twoCellAnchor editAs="oneCell">
    <xdr:from>
      <xdr:col>6</xdr:col>
      <xdr:colOff>9525</xdr:colOff>
      <xdr:row>7</xdr:row>
      <xdr:rowOff>171450</xdr:rowOff>
    </xdr:from>
    <xdr:to>
      <xdr:col>13</xdr:col>
      <xdr:colOff>504825</xdr:colOff>
      <xdr:row>22</xdr:row>
      <xdr:rowOff>180975</xdr:rowOff>
    </xdr:to>
    <xdr:pic>
      <xdr:nvPicPr>
        <xdr:cNvPr id="4" name="Picture 3" descr="http://www.panayiryiyecekleri.com/images/osmanli-macunu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0" y="1504950"/>
          <a:ext cx="4762500" cy="2867025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  <a:ex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95250</xdr:rowOff>
    </xdr:from>
    <xdr:to>
      <xdr:col>3</xdr:col>
      <xdr:colOff>28574</xdr:colOff>
      <xdr:row>5</xdr:row>
      <xdr:rowOff>126999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95250"/>
          <a:ext cx="1476374" cy="9842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27"/>
  <sheetViews>
    <sheetView workbookViewId="0">
      <selection activeCell="B7" sqref="B7"/>
    </sheetView>
  </sheetViews>
  <sheetFormatPr baseColWidth="10" defaultColWidth="8.83203125" defaultRowHeight="15" x14ac:dyDescent="0.2"/>
  <cols>
    <col min="2" max="2" width="34.5" customWidth="1"/>
    <col min="3" max="3" width="10.5" bestFit="1" customWidth="1"/>
    <col min="4" max="4" width="10.33203125" bestFit="1" customWidth="1"/>
    <col min="5" max="5" width="8.83203125" bestFit="1" customWidth="1"/>
  </cols>
  <sheetData>
    <row r="3" spans="2:5" x14ac:dyDescent="0.2">
      <c r="B3" s="2" t="s">
        <v>16</v>
      </c>
    </row>
    <row r="5" spans="2:5" x14ac:dyDescent="0.2">
      <c r="B5" t="s">
        <v>13</v>
      </c>
    </row>
    <row r="6" spans="2:5" x14ac:dyDescent="0.2">
      <c r="B6" t="s">
        <v>14</v>
      </c>
    </row>
    <row r="10" spans="2:5" x14ac:dyDescent="0.2">
      <c r="B10" s="2"/>
      <c r="C10" s="3"/>
    </row>
    <row r="11" spans="2:5" x14ac:dyDescent="0.2">
      <c r="B11" s="1"/>
      <c r="D11" s="9">
        <f>132/30</f>
        <v>4.4000000000000004</v>
      </c>
    </row>
    <row r="12" spans="2:5" x14ac:dyDescent="0.2">
      <c r="B12" s="2" t="s">
        <v>24</v>
      </c>
      <c r="C12" s="18">
        <v>3</v>
      </c>
    </row>
    <row r="13" spans="2:5" x14ac:dyDescent="0.2">
      <c r="B13" s="1"/>
    </row>
    <row r="14" spans="2:5" x14ac:dyDescent="0.2">
      <c r="B14" s="4" t="s">
        <v>0</v>
      </c>
      <c r="C14" s="5"/>
      <c r="D14" s="4" t="s">
        <v>1</v>
      </c>
      <c r="E14" s="4" t="s">
        <v>2</v>
      </c>
    </row>
    <row r="15" spans="2:5" x14ac:dyDescent="0.2">
      <c r="B15" s="6" t="s">
        <v>40</v>
      </c>
      <c r="C15" s="13">
        <v>210</v>
      </c>
      <c r="D15" s="14">
        <f>C15</f>
        <v>210</v>
      </c>
      <c r="E15" s="14"/>
    </row>
    <row r="16" spans="2:5" x14ac:dyDescent="0.2">
      <c r="B16" s="6" t="s">
        <v>9</v>
      </c>
      <c r="C16" s="13">
        <v>0.08</v>
      </c>
      <c r="D16" s="14"/>
      <c r="E16" s="14">
        <f>C16</f>
        <v>0.08</v>
      </c>
    </row>
    <row r="17" spans="2:5" x14ac:dyDescent="0.2">
      <c r="B17" s="6" t="s">
        <v>8</v>
      </c>
      <c r="C17" s="13">
        <v>0.12</v>
      </c>
      <c r="D17" s="14"/>
      <c r="E17" s="14">
        <f>C17</f>
        <v>0.12</v>
      </c>
    </row>
    <row r="18" spans="2:5" x14ac:dyDescent="0.2">
      <c r="B18" s="6" t="s">
        <v>38</v>
      </c>
      <c r="C18" s="13">
        <v>70</v>
      </c>
      <c r="D18" s="14">
        <f>C18</f>
        <v>70</v>
      </c>
      <c r="E18" s="14"/>
    </row>
    <row r="19" spans="2:5" x14ac:dyDescent="0.2">
      <c r="B19" s="6" t="s">
        <v>11</v>
      </c>
      <c r="C19" s="13">
        <v>0.05</v>
      </c>
      <c r="D19" s="14"/>
      <c r="E19" s="14">
        <f>C19</f>
        <v>0.05</v>
      </c>
    </row>
    <row r="20" spans="2:5" x14ac:dyDescent="0.2">
      <c r="B20" s="6" t="s">
        <v>12</v>
      </c>
      <c r="C20" s="13">
        <v>0.2</v>
      </c>
      <c r="D20" s="14"/>
      <c r="E20" s="14">
        <f>C20</f>
        <v>0.2</v>
      </c>
    </row>
    <row r="21" spans="2:5" x14ac:dyDescent="0.2">
      <c r="B21" s="6" t="s">
        <v>41</v>
      </c>
      <c r="C21" s="13">
        <v>20</v>
      </c>
      <c r="D21" s="14">
        <f>C21</f>
        <v>20</v>
      </c>
      <c r="E21" s="14"/>
    </row>
    <row r="22" spans="2:5" x14ac:dyDescent="0.2">
      <c r="B22" s="6" t="s">
        <v>10</v>
      </c>
      <c r="C22" s="13">
        <v>0.17</v>
      </c>
      <c r="D22" s="14"/>
      <c r="E22" s="14">
        <f>C22</f>
        <v>0.17</v>
      </c>
    </row>
    <row r="23" spans="2:5" x14ac:dyDescent="0.2">
      <c r="B23" s="7" t="s">
        <v>7</v>
      </c>
      <c r="C23" s="15">
        <v>0.08</v>
      </c>
      <c r="D23" s="14"/>
      <c r="E23" s="14">
        <f>C23</f>
        <v>0.08</v>
      </c>
    </row>
    <row r="24" spans="2:5" x14ac:dyDescent="0.2">
      <c r="B24" s="6"/>
      <c r="C24" s="16" t="s">
        <v>3</v>
      </c>
      <c r="D24" s="17">
        <f>SUM(D15:D23)</f>
        <v>300</v>
      </c>
      <c r="E24" s="17">
        <f>SUM(E15:E23)</f>
        <v>0.7</v>
      </c>
    </row>
    <row r="25" spans="2:5" x14ac:dyDescent="0.2">
      <c r="B25" s="2" t="s">
        <v>4</v>
      </c>
    </row>
    <row r="26" spans="2:5" x14ac:dyDescent="0.2">
      <c r="B26" t="s">
        <v>5</v>
      </c>
      <c r="C26" s="8">
        <f>C12-E24</f>
        <v>2.2999999999999998</v>
      </c>
      <c r="D26" s="6" t="s">
        <v>6</v>
      </c>
    </row>
    <row r="27" spans="2:5" x14ac:dyDescent="0.2">
      <c r="B27" t="s">
        <v>39</v>
      </c>
      <c r="C27" s="8">
        <f>D24/C26</f>
        <v>130.43478260869566</v>
      </c>
      <c r="D27" t="s">
        <v>15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20"/>
  <sheetViews>
    <sheetView tabSelected="1" workbookViewId="0">
      <selection activeCell="D6" sqref="D6"/>
    </sheetView>
  </sheetViews>
  <sheetFormatPr baseColWidth="10" defaultColWidth="8.83203125" defaultRowHeight="15" x14ac:dyDescent="0.2"/>
  <cols>
    <col min="2" max="2" width="12.5" customWidth="1"/>
    <col min="3" max="3" width="9.33203125" bestFit="1" customWidth="1"/>
    <col min="4" max="4" width="22.6640625" bestFit="1" customWidth="1"/>
    <col min="5" max="5" width="14" bestFit="1" customWidth="1"/>
    <col min="6" max="6" width="12" bestFit="1" customWidth="1"/>
    <col min="7" max="7" width="12.83203125" bestFit="1" customWidth="1"/>
    <col min="8" max="8" width="14" bestFit="1" customWidth="1"/>
    <col min="9" max="9" width="16" bestFit="1" customWidth="1"/>
  </cols>
  <sheetData>
    <row r="3" spans="2:9" x14ac:dyDescent="0.2">
      <c r="E3" t="s">
        <v>33</v>
      </c>
    </row>
    <row r="7" spans="2:9" ht="16" thickBot="1" x14ac:dyDescent="0.25">
      <c r="B7" s="25" t="s">
        <v>36</v>
      </c>
      <c r="C7" s="26" t="s">
        <v>23</v>
      </c>
      <c r="D7" s="26" t="s">
        <v>37</v>
      </c>
      <c r="E7" s="26" t="s">
        <v>29</v>
      </c>
      <c r="F7" s="26" t="s">
        <v>25</v>
      </c>
      <c r="G7" s="26" t="s">
        <v>17</v>
      </c>
      <c r="H7" s="26" t="s">
        <v>26</v>
      </c>
      <c r="I7" s="27" t="s">
        <v>27</v>
      </c>
    </row>
    <row r="8" spans="2:9" x14ac:dyDescent="0.2">
      <c r="B8" s="32" t="s">
        <v>18</v>
      </c>
      <c r="C8" s="33">
        <v>80</v>
      </c>
      <c r="D8" s="33">
        <v>40</v>
      </c>
      <c r="E8" s="34">
        <v>800</v>
      </c>
      <c r="F8" s="33">
        <f>C8-D8</f>
        <v>40</v>
      </c>
      <c r="G8" s="33">
        <f>C8*E8</f>
        <v>64000</v>
      </c>
      <c r="H8" s="47">
        <f>G8/$G$13</f>
        <v>0.69376693766937669</v>
      </c>
      <c r="I8" s="35">
        <f>D8*E8</f>
        <v>32000</v>
      </c>
    </row>
    <row r="9" spans="2:9" x14ac:dyDescent="0.2">
      <c r="B9" s="36" t="s">
        <v>19</v>
      </c>
      <c r="C9" s="37">
        <v>30</v>
      </c>
      <c r="D9" s="37">
        <v>12.5</v>
      </c>
      <c r="E9" s="38">
        <v>600</v>
      </c>
      <c r="F9" s="37">
        <f t="shared" ref="F9:F12" si="0">C9-D9</f>
        <v>17.5</v>
      </c>
      <c r="G9" s="37">
        <f t="shared" ref="G9:G12" si="1">C9*E9</f>
        <v>18000</v>
      </c>
      <c r="H9" s="48">
        <f t="shared" ref="H9:H12" si="2">G9/$G$13</f>
        <v>0.1951219512195122</v>
      </c>
      <c r="I9" s="39">
        <f t="shared" ref="I9:I12" si="3">D9*E9</f>
        <v>7500</v>
      </c>
    </row>
    <row r="10" spans="2:9" x14ac:dyDescent="0.2">
      <c r="B10" s="36" t="s">
        <v>20</v>
      </c>
      <c r="C10" s="37">
        <v>15</v>
      </c>
      <c r="D10" s="37">
        <v>7</v>
      </c>
      <c r="E10" s="38">
        <v>500</v>
      </c>
      <c r="F10" s="37">
        <f t="shared" si="0"/>
        <v>8</v>
      </c>
      <c r="G10" s="37">
        <f t="shared" si="1"/>
        <v>7500</v>
      </c>
      <c r="H10" s="48">
        <f t="shared" si="2"/>
        <v>8.1300813008130079E-2</v>
      </c>
      <c r="I10" s="39">
        <f t="shared" si="3"/>
        <v>3500</v>
      </c>
    </row>
    <row r="11" spans="2:9" x14ac:dyDescent="0.2">
      <c r="B11" s="36" t="s">
        <v>21</v>
      </c>
      <c r="C11" s="37">
        <v>5</v>
      </c>
      <c r="D11" s="37">
        <v>2</v>
      </c>
      <c r="E11" s="38">
        <v>250</v>
      </c>
      <c r="F11" s="37">
        <f t="shared" si="0"/>
        <v>3</v>
      </c>
      <c r="G11" s="37">
        <f t="shared" si="1"/>
        <v>1250</v>
      </c>
      <c r="H11" s="48">
        <f t="shared" si="2"/>
        <v>1.3550135501355014E-2</v>
      </c>
      <c r="I11" s="39">
        <f t="shared" si="3"/>
        <v>500</v>
      </c>
    </row>
    <row r="12" spans="2:9" ht="16" thickBot="1" x14ac:dyDescent="0.25">
      <c r="B12" s="40" t="s">
        <v>22</v>
      </c>
      <c r="C12" s="41">
        <v>5</v>
      </c>
      <c r="D12" s="41">
        <v>3</v>
      </c>
      <c r="E12" s="42">
        <v>300</v>
      </c>
      <c r="F12" s="41">
        <f t="shared" si="0"/>
        <v>2</v>
      </c>
      <c r="G12" s="41">
        <f t="shared" si="1"/>
        <v>1500</v>
      </c>
      <c r="H12" s="49">
        <f t="shared" si="2"/>
        <v>1.6260162601626018E-2</v>
      </c>
      <c r="I12" s="43">
        <f t="shared" si="3"/>
        <v>900</v>
      </c>
    </row>
    <row r="13" spans="2:9" x14ac:dyDescent="0.2">
      <c r="C13" s="10"/>
      <c r="D13" s="10"/>
      <c r="E13" s="10"/>
      <c r="F13" s="28" t="s">
        <v>31</v>
      </c>
      <c r="G13" s="29">
        <f>SUM(G8:G12)</f>
        <v>92250</v>
      </c>
      <c r="H13" s="30" t="s">
        <v>31</v>
      </c>
      <c r="I13" s="31">
        <f>SUM(I8:I12)</f>
        <v>44400</v>
      </c>
    </row>
    <row r="14" spans="2:9" ht="16" thickBot="1" x14ac:dyDescent="0.25">
      <c r="C14" s="10"/>
      <c r="D14" s="10"/>
      <c r="E14" s="10"/>
      <c r="F14" s="19" t="s">
        <v>32</v>
      </c>
      <c r="G14" s="20">
        <f>SUMPRODUCT(C8:C12,E8:E12)</f>
        <v>92250</v>
      </c>
      <c r="H14" s="21" t="s">
        <v>32</v>
      </c>
      <c r="I14" s="22">
        <f>SUMPRODUCT(D8:D12,E8:E12)</f>
        <v>44400</v>
      </c>
    </row>
    <row r="15" spans="2:9" x14ac:dyDescent="0.2">
      <c r="D15" s="45" t="s">
        <v>34</v>
      </c>
      <c r="E15" s="46">
        <f>G13</f>
        <v>92250</v>
      </c>
      <c r="F15" s="10"/>
      <c r="G15" s="10"/>
      <c r="H15" s="10"/>
      <c r="I15" s="10"/>
    </row>
    <row r="16" spans="2:9" x14ac:dyDescent="0.2">
      <c r="C16" s="10"/>
      <c r="D16" s="44" t="s">
        <v>28</v>
      </c>
      <c r="E16" s="23">
        <v>15000</v>
      </c>
      <c r="F16" s="10"/>
      <c r="G16" s="10"/>
      <c r="H16" s="10"/>
      <c r="I16" s="10"/>
    </row>
    <row r="17" spans="3:9" x14ac:dyDescent="0.2">
      <c r="C17" s="10"/>
      <c r="D17" s="11" t="s">
        <v>30</v>
      </c>
      <c r="E17" s="23">
        <f>I13+E16</f>
        <v>59400</v>
      </c>
      <c r="F17" s="10"/>
      <c r="G17" s="10"/>
      <c r="H17" s="10"/>
      <c r="I17" s="12"/>
    </row>
    <row r="18" spans="3:9" ht="16" thickBot="1" x14ac:dyDescent="0.25">
      <c r="C18" s="10"/>
      <c r="D18" s="11" t="s">
        <v>35</v>
      </c>
      <c r="E18" s="24">
        <f>E15-E17</f>
        <v>32850</v>
      </c>
      <c r="F18" s="10"/>
      <c r="G18" s="10"/>
      <c r="H18" s="10"/>
      <c r="I18" s="10"/>
    </row>
    <row r="19" spans="3:9" x14ac:dyDescent="0.2">
      <c r="C19" s="10"/>
      <c r="D19" s="10"/>
      <c r="E19" s="10"/>
      <c r="F19" s="10"/>
      <c r="G19" s="10"/>
      <c r="H19" s="10"/>
      <c r="I19" s="10"/>
    </row>
    <row r="20" spans="3:9" x14ac:dyDescent="0.2">
      <c r="C20" s="10"/>
      <c r="D20" s="10"/>
      <c r="E20" s="10"/>
      <c r="F20" s="10"/>
      <c r="G20" s="10"/>
      <c r="H20" s="10"/>
      <c r="I20" s="10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Macuncu</vt:lpstr>
      <vt:lpstr>OzU Store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2017-02-13T15:27:06Z</dcterms:modified>
</cp:coreProperties>
</file>