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TE\Desktop\Presentacion LAURA\"/>
    </mc:Choice>
  </mc:AlternateContent>
  <bookViews>
    <workbookView xWindow="0" yWindow="0" windowWidth="20490" windowHeight="7545"/>
  </bookViews>
  <sheets>
    <sheet name="Diagrama Gantt" sheetId="1" r:id="rId1"/>
    <sheet name="Presupuesto" sheetId="2" r:id="rId2"/>
    <sheet name="Seleccion Personal" sheetId="3" r:id="rId3"/>
    <sheet name="Uso de Recursos" sheetId="4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C19" i="2"/>
  <c r="C16" i="2"/>
  <c r="H10" i="4"/>
  <c r="E5" i="4"/>
  <c r="E14" i="4"/>
  <c r="C25" i="3"/>
  <c r="C18" i="3"/>
  <c r="F11" i="3"/>
  <c r="C11" i="3"/>
  <c r="E15" i="4"/>
  <c r="E16" i="4"/>
  <c r="C17" i="2"/>
  <c r="E36" i="1"/>
  <c r="E30" i="1"/>
  <c r="E31" i="1"/>
  <c r="E32" i="1"/>
  <c r="E33" i="1"/>
  <c r="E34" i="1"/>
  <c r="E35" i="1"/>
  <c r="E17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</calcChain>
</file>

<file path=xl/sharedStrings.xml><?xml version="1.0" encoding="utf-8"?>
<sst xmlns="http://schemas.openxmlformats.org/spreadsheetml/2006/main" count="137" uniqueCount="106">
  <si>
    <t>Nombre de la tarea</t>
  </si>
  <si>
    <t>Fecha de inicio</t>
  </si>
  <si>
    <t>Fecha final</t>
  </si>
  <si>
    <t>Duración (dias)</t>
  </si>
  <si>
    <t>LEVANTAMIENTO DE INFORMACION</t>
  </si>
  <si>
    <t>INFORME DE SOFTWARE Y HARDWARE</t>
  </si>
  <si>
    <t>HISTORIAS DE USUARIOS</t>
  </si>
  <si>
    <t xml:space="preserve">REQUERIMIENTOS FUNCIONALES </t>
  </si>
  <si>
    <t xml:space="preserve">REQUERIMIENTOS NO FUNCIONALES </t>
  </si>
  <si>
    <t>DIAGRAMA UML</t>
  </si>
  <si>
    <t>CASOS DE USO EXTENDIDOS</t>
  </si>
  <si>
    <t xml:space="preserve">DIAGRAMA DE CLASES </t>
  </si>
  <si>
    <t>DIAGRAMA ENTIDAD RELACION</t>
  </si>
  <si>
    <t>DICCIONARIO DE DATOS</t>
  </si>
  <si>
    <t>RENOVACION MODELO DE ENTIDAD RELACION</t>
  </si>
  <si>
    <t>ADICION CASOS DE USOS</t>
  </si>
  <si>
    <t>ALIMENTACION MASIVA DE DATOS</t>
  </si>
  <si>
    <t>PHP ESTRUCTURADO</t>
  </si>
  <si>
    <t>INTRODUCCION A POO</t>
  </si>
  <si>
    <t>INFORME INTEGRADO DE DISEÑO</t>
  </si>
  <si>
    <t>INFORMES PLANOS DE DISTRIBUCIÓN Y SEGURIDAD</t>
  </si>
  <si>
    <t>MODELO CRUD</t>
  </si>
  <si>
    <t>POO CLASES OBJETOS</t>
  </si>
  <si>
    <t xml:space="preserve">POO HERENCIA </t>
  </si>
  <si>
    <t xml:space="preserve">POO COLECCIONES </t>
  </si>
  <si>
    <t>IMPLEMENTACION A VISUAL STUDIO</t>
  </si>
  <si>
    <t>LICENCIAMIENTO DE SOFTWARE</t>
  </si>
  <si>
    <t>SERVIDORES DE RED</t>
  </si>
  <si>
    <t>CONTRATOS INFORMÁTICOS</t>
  </si>
  <si>
    <t>DIAGRAMA DE CASOS DE USOS (CORRECCION)</t>
  </si>
  <si>
    <t>PLAN DE MIGRACIÓN</t>
  </si>
  <si>
    <t>NORMALIZACIÓN BASE DE DATOS</t>
  </si>
  <si>
    <t>MÉTRICAS</t>
  </si>
  <si>
    <t>COMPARATIVO DE PROVEEDORES</t>
  </si>
  <si>
    <t>INFORME DE PRUEBAS</t>
  </si>
  <si>
    <t>MANUALES TÉCNICOS</t>
  </si>
  <si>
    <t xml:space="preserve">Fecha Inicio </t>
  </si>
  <si>
    <t>Fecha Final</t>
  </si>
  <si>
    <t>PRESUPUESTO DEL PROYECTO SENASISTENCIA</t>
  </si>
  <si>
    <t>COTIZACIÓN DESARROLLO</t>
  </si>
  <si>
    <t xml:space="preserve">INFORME DE COSTOS </t>
  </si>
  <si>
    <t>PRODUCTO</t>
  </si>
  <si>
    <t>VALOR PAGADO</t>
  </si>
  <si>
    <t>Intel core i7, ram 4 GB</t>
  </si>
  <si>
    <t>Laptop Toshiba Satellite C55-B5214KL Intel Core i5-4210U 1.7 GHz, RAM 4GB, HDD 500GB, DVD, 15.6" HD</t>
  </si>
  <si>
    <t>Laptop HP ProBook 440 G1 Intel® Core™ i7-4702MQ</t>
  </si>
  <si>
    <t>Diseño y Desarrollo del Software (5 tecnólogos)</t>
  </si>
  <si>
    <t>Windows 10 pro - Windows 10</t>
  </si>
  <si>
    <t>Servidor (mensuales)</t>
  </si>
  <si>
    <t>Monitor 19 Pulgadas Led Benq G925hda</t>
  </si>
  <si>
    <t>Mouse, teclado</t>
  </si>
  <si>
    <t>Mantenimiento de software (cada vez que sea requerido por el usuario)</t>
  </si>
  <si>
    <t>VALOR PARCIAL</t>
  </si>
  <si>
    <t>IVA</t>
  </si>
  <si>
    <t>VALOR TOTAL A PAGAR</t>
  </si>
  <si>
    <t xml:space="preserve">SELECCIÓN DE PERSONAL </t>
  </si>
  <si>
    <t>Nombre del Proyecto</t>
  </si>
  <si>
    <t>Proyecto:  Sistema de asistencia de aprendices</t>
  </si>
  <si>
    <t>Acronimo</t>
  </si>
  <si>
    <t>“SenaSistencia”</t>
  </si>
  <si>
    <t>Nombre</t>
  </si>
  <si>
    <t>David Stiwen Rugeles Cano</t>
  </si>
  <si>
    <t>Deisy Johanna Forero Gonzalez</t>
  </si>
  <si>
    <t>Rol</t>
  </si>
  <si>
    <t>Desarollador-Full stack FrontEnd</t>
  </si>
  <si>
    <t>Analista funcional y QA</t>
  </si>
  <si>
    <t>Categoría Profesional</t>
  </si>
  <si>
    <t>Tecnologo</t>
  </si>
  <si>
    <t>Tecnologa</t>
  </si>
  <si>
    <t>Responsabilidad</t>
  </si>
  <si>
    <t>Traducir el diseño de un sitio a codigo HTML y CSS, estructurar el contenido de forma semantica, asegurar la accesibilidad de los sitios, controlar las tipografias, plantillas, formas de diseño y la interactividad.</t>
  </si>
  <si>
    <t xml:space="preserve">Se en carga de los levantamientos, los requerimiento, documentar,hacer pruebas y entregas </t>
  </si>
  <si>
    <t>Información de contacto</t>
  </si>
  <si>
    <t>lforerot1@senaedu.edu.co</t>
  </si>
  <si>
    <t>dforerog@senaedu.edu.co</t>
  </si>
  <si>
    <t>Luis Antonio Forero Torres</t>
  </si>
  <si>
    <t>Laura Ximena Tovar</t>
  </si>
  <si>
    <t>Tester base de datos</t>
  </si>
  <si>
    <t>Analista base de datos</t>
  </si>
  <si>
    <t xml:space="preserve">Planificar y hacer pruebas de software de los ordenadores, evaluar el fucnionamiento general del software, identificar todos los riesgos que podrian ocurrir en el software cuando alguien lo esta usando </t>
  </si>
  <si>
    <t>Desarrollo base de datos,normalizacion  y programación del SIS-I</t>
  </si>
  <si>
    <t>ltovar@senaedu.edu.co</t>
  </si>
  <si>
    <t>ltovar@senaedu.edu.con</t>
  </si>
  <si>
    <t>lauraximenatl@gmail.com</t>
  </si>
  <si>
    <t>Jeame Sulet Suarez Useche</t>
  </si>
  <si>
    <t>Analista funcional</t>
  </si>
  <si>
    <t>jsuarezu@senaedu.edu.co</t>
  </si>
  <si>
    <t>INSUMOS REQUERIDOS ELABORACIÓN DEL PROYECTO</t>
  </si>
  <si>
    <t>MANO DE OBRA ESPECIALIZADA</t>
  </si>
  <si>
    <t>INSUMOS /MATERIALES REQUERIDOS</t>
  </si>
  <si>
    <t>COSTO UNITARIO</t>
  </si>
  <si>
    <t>CANTIDAD</t>
  </si>
  <si>
    <t>COSTO TOTAL (CANTIDAD X COSTO POR UNIDAD)</t>
  </si>
  <si>
    <t>OCUPACION/ESPECIALIDAD</t>
  </si>
  <si>
    <t>VALOR MENSUAL</t>
  </si>
  <si>
    <t>Memorias USB</t>
  </si>
  <si>
    <t>Tecnologo ADSI</t>
  </si>
  <si>
    <t>Disco duro Toshiba 1 TB</t>
  </si>
  <si>
    <t>Bloc</t>
  </si>
  <si>
    <t>Lapices (x caja)</t>
  </si>
  <si>
    <t>Esferos(x caja)</t>
  </si>
  <si>
    <t>Borrador</t>
  </si>
  <si>
    <t>VALOR TOTAL</t>
  </si>
  <si>
    <t>Tajalapiz</t>
  </si>
  <si>
    <t>Resaltador Sharpie (x caja)</t>
  </si>
  <si>
    <t>Otros (Energia, Internet)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</si>
</sst>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23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name val="Calibri"/>
    </font>
    <font>
      <b/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</font>
    <font>
      <u/>
      <sz val="11"/>
      <color theme="10"/>
      <name val="Calibri"/>
      <family val="2"/>
      <scheme val="minor"/>
    </font>
    <font>
      <sz val="11"/>
      <color rgb="FF2B3B4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</font>
    <font>
      <sz val="11"/>
      <color rgb="FF31394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-0.249977111117893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66FF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66FF66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FF00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14" fontId="1" fillId="2" borderId="3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wrapText="1"/>
    </xf>
    <xf numFmtId="14" fontId="1" fillId="6" borderId="3" xfId="0" applyNumberFormat="1" applyFont="1" applyFill="1" applyBorder="1" applyAlignment="1">
      <alignment horizont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2" borderId="0" xfId="0" applyNumberFormat="1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 readingOrder="1"/>
    </xf>
    <xf numFmtId="14" fontId="1" fillId="2" borderId="3" xfId="0" applyNumberFormat="1" applyFont="1" applyFill="1" applyBorder="1" applyAlignment="1">
      <alignment horizontal="center" vertical="center" wrapText="1" readingOrder="1"/>
    </xf>
    <xf numFmtId="1" fontId="1" fillId="2" borderId="3" xfId="0" applyNumberFormat="1" applyFont="1" applyFill="1" applyBorder="1" applyAlignment="1">
      <alignment horizontal="center" vertical="center" wrapText="1" readingOrder="1"/>
    </xf>
    <xf numFmtId="14" fontId="1" fillId="3" borderId="3" xfId="0" applyNumberFormat="1" applyFont="1" applyFill="1" applyBorder="1" applyAlignment="1">
      <alignment horizontal="center" vertical="center" wrapText="1" readingOrder="1"/>
    </xf>
    <xf numFmtId="14" fontId="1" fillId="3" borderId="3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 wrapText="1" readingOrder="1"/>
    </xf>
    <xf numFmtId="0" fontId="4" fillId="4" borderId="14" xfId="0" applyFont="1" applyFill="1" applyBorder="1" applyAlignment="1">
      <alignment horizontal="center" vertical="center" wrapText="1"/>
    </xf>
    <xf numFmtId="14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0" fillId="0" borderId="5" xfId="0" applyBorder="1"/>
    <xf numFmtId="0" fontId="0" fillId="0" borderId="9" xfId="0" applyBorder="1"/>
    <xf numFmtId="1" fontId="1" fillId="2" borderId="6" xfId="0" applyNumberFormat="1" applyFont="1" applyFill="1" applyBorder="1" applyAlignment="1">
      <alignment horizontal="center" vertical="center" wrapText="1" readingOrder="1"/>
    </xf>
    <xf numFmtId="1" fontId="1" fillId="3" borderId="10" xfId="0" applyNumberFormat="1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3" fillId="0" borderId="33" xfId="0" applyFont="1" applyBorder="1" applyAlignment="1">
      <alignment horizontal="center" vertical="center" wrapText="1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164" fontId="3" fillId="0" borderId="30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0" fillId="11" borderId="3" xfId="0" applyFont="1" applyFill="1" applyBorder="1" applyAlignment="1">
      <alignment vertical="center" wrapText="1"/>
    </xf>
    <xf numFmtId="0" fontId="10" fillId="12" borderId="3" xfId="0" applyFont="1" applyFill="1" applyBorder="1" applyAlignment="1">
      <alignment vertical="center" wrapText="1"/>
    </xf>
    <xf numFmtId="0" fontId="10" fillId="12" borderId="3" xfId="0" applyFont="1" applyFill="1" applyBorder="1" applyAlignment="1">
      <alignment vertical="center"/>
    </xf>
    <xf numFmtId="0" fontId="11" fillId="12" borderId="3" xfId="0" applyFont="1" applyFill="1" applyBorder="1" applyAlignment="1">
      <alignment vertical="center" wrapText="1"/>
    </xf>
    <xf numFmtId="0" fontId="10" fillId="11" borderId="12" xfId="0" applyFont="1" applyFill="1" applyBorder="1" applyAlignment="1">
      <alignment vertical="center" wrapText="1"/>
    </xf>
    <xf numFmtId="1" fontId="1" fillId="2" borderId="12" xfId="0" applyNumberFormat="1" applyFont="1" applyFill="1" applyBorder="1" applyAlignment="1">
      <alignment horizontal="center" vertical="center" wrapText="1" readingOrder="1"/>
    </xf>
    <xf numFmtId="14" fontId="2" fillId="5" borderId="3" xfId="0" applyNumberFormat="1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3" fontId="14" fillId="0" borderId="8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9" fillId="0" borderId="0" xfId="0" applyFont="1"/>
    <xf numFmtId="0" fontId="16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38" xfId="0" applyFont="1" applyBorder="1" applyAlignment="1">
      <alignment vertical="center" wrapText="1"/>
    </xf>
    <xf numFmtId="0" fontId="14" fillId="0" borderId="38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1" fillId="13" borderId="3" xfId="1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164" fontId="2" fillId="0" borderId="40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 wrapText="1"/>
    </xf>
    <xf numFmtId="0" fontId="16" fillId="14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/>
    </xf>
    <xf numFmtId="0" fontId="18" fillId="8" borderId="16" xfId="0" applyFont="1" applyFill="1" applyBorder="1" applyAlignment="1"/>
    <xf numFmtId="0" fontId="17" fillId="10" borderId="11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/>
    <xf numFmtId="0" fontId="16" fillId="0" borderId="0" xfId="0" applyFont="1" applyAlignment="1">
      <alignment horizontal="center" vertical="center"/>
    </xf>
    <xf numFmtId="0" fontId="19" fillId="0" borderId="0" xfId="0" applyFont="1" applyAlignment="1"/>
    <xf numFmtId="0" fontId="17" fillId="7" borderId="19" xfId="0" applyFont="1" applyFill="1" applyBorder="1" applyAlignment="1">
      <alignment horizontal="center" vertical="center"/>
    </xf>
    <xf numFmtId="0" fontId="18" fillId="8" borderId="20" xfId="0" applyFont="1" applyFill="1" applyBorder="1" applyAlignment="1"/>
    <xf numFmtId="0" fontId="18" fillId="8" borderId="21" xfId="0" applyFont="1" applyFill="1" applyBorder="1" applyAlignment="1"/>
    <xf numFmtId="0" fontId="18" fillId="8" borderId="22" xfId="0" applyFont="1" applyFill="1" applyBorder="1" applyAlignment="1"/>
    <xf numFmtId="0" fontId="18" fillId="8" borderId="23" xfId="0" applyFont="1" applyFill="1" applyBorder="1" applyAlignment="1"/>
    <xf numFmtId="0" fontId="18" fillId="8" borderId="24" xfId="0" applyFont="1" applyFill="1" applyBorder="1" applyAlignment="1"/>
    <xf numFmtId="0" fontId="17" fillId="7" borderId="25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/>
    <xf numFmtId="0" fontId="18" fillId="8" borderId="27" xfId="0" applyFont="1" applyFill="1" applyBorder="1" applyAlignment="1"/>
    <xf numFmtId="0" fontId="17" fillId="10" borderId="2" xfId="0" applyFont="1" applyFill="1" applyBorder="1" applyAlignment="1">
      <alignment horizontal="center" vertical="center" wrapText="1"/>
    </xf>
    <xf numFmtId="0" fontId="17" fillId="10" borderId="37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6" fillId="0" borderId="29" xfId="0" applyFont="1" applyBorder="1" applyAlignment="1"/>
    <xf numFmtId="0" fontId="6" fillId="0" borderId="30" xfId="0" applyFont="1" applyBorder="1" applyAlignment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PROCESO</a:t>
            </a:r>
            <a:r>
              <a:rPr lang="es-CO" baseline="0"/>
              <a:t> SENASISTENCIA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'Diagrama Gantt'!$C$4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'Diagrama Gantt'!$B$5:$B$36</c:f>
              <c:strCache>
                <c:ptCount val="32"/>
                <c:pt idx="0">
                  <c:v>LEVANTAMIENTO DE INFORMACION</c:v>
                </c:pt>
                <c:pt idx="1">
                  <c:v>INFORME DE SOFTWARE Y HARDWARE</c:v>
                </c:pt>
                <c:pt idx="2">
                  <c:v>HISTORIAS DE USUARIOS</c:v>
                </c:pt>
                <c:pt idx="3">
                  <c:v>REQUERIMIENTOS FUNCIONALES </c:v>
                </c:pt>
                <c:pt idx="4">
                  <c:v>REQUERIMIENTOS NO FUNCIONALES </c:v>
                </c:pt>
                <c:pt idx="5">
                  <c:v>DIAGRAMA UML</c:v>
                </c:pt>
                <c:pt idx="6">
                  <c:v>CASOS DE USO EXTENDIDOS</c:v>
                </c:pt>
                <c:pt idx="7">
                  <c:v>DIAGRAMA DE CLASES </c:v>
                </c:pt>
                <c:pt idx="8">
                  <c:v>DIAGRAMA ENTIDAD RELACION</c:v>
                </c:pt>
                <c:pt idx="9">
                  <c:v>DICCIONARIO DE DATOS</c:v>
                </c:pt>
                <c:pt idx="10">
                  <c:v>RENOVACION MODELO DE ENTIDAD RELACION</c:v>
                </c:pt>
                <c:pt idx="11">
                  <c:v>ADICION CASOS DE USOS</c:v>
                </c:pt>
                <c:pt idx="12">
                  <c:v>ALIMENTACION MASIVA DE DATOS</c:v>
                </c:pt>
                <c:pt idx="13">
                  <c:v>PHP ESTRUCTURADO</c:v>
                </c:pt>
                <c:pt idx="14">
                  <c:v>INTRODUCCION A POO</c:v>
                </c:pt>
                <c:pt idx="15">
                  <c:v>INFORME INTEGRADO DE DISEÑO</c:v>
                </c:pt>
                <c:pt idx="16">
                  <c:v>INFORMES PLANOS DE DISTRIBUCIÓN Y SEGURIDAD</c:v>
                </c:pt>
                <c:pt idx="17">
                  <c:v>MODELO CRUD</c:v>
                </c:pt>
                <c:pt idx="18">
                  <c:v>POO CLASES OBJETOS</c:v>
                </c:pt>
                <c:pt idx="19">
                  <c:v>POO HERENCIA </c:v>
                </c:pt>
                <c:pt idx="20">
                  <c:v>POO COLECCIONES </c:v>
                </c:pt>
                <c:pt idx="21">
                  <c:v>IMPLEMENTACION A VISUAL STUDIO</c:v>
                </c:pt>
                <c:pt idx="22">
                  <c:v>LICENCIAMIENTO DE SOFTWARE</c:v>
                </c:pt>
                <c:pt idx="23">
                  <c:v>SERVIDORES DE RED</c:v>
                </c:pt>
                <c:pt idx="24">
                  <c:v>CONTRATOS INFORMÁTICOS</c:v>
                </c:pt>
                <c:pt idx="25">
                  <c:v>DIAGRAMA DE CASOS DE USOS (CORRECCION)</c:v>
                </c:pt>
                <c:pt idx="26">
                  <c:v>PLAN DE MIGRACIÓN</c:v>
                </c:pt>
                <c:pt idx="27">
                  <c:v>NORMALIZACIÓN BASE DE DATOS</c:v>
                </c:pt>
                <c:pt idx="28">
                  <c:v>MÉTRICAS</c:v>
                </c:pt>
                <c:pt idx="29">
                  <c:v>COMPARATIVO DE PROVEEDORES</c:v>
                </c:pt>
                <c:pt idx="30">
                  <c:v>INFORME DE PRUEBAS</c:v>
                </c:pt>
                <c:pt idx="31">
                  <c:v>MANUALES TÉCNICOS</c:v>
                </c:pt>
              </c:strCache>
            </c:strRef>
          </c:cat>
          <c:val>
            <c:numRef>
              <c:f>'Diagrama Gantt'!$C$5:$C$36</c:f>
              <c:numCache>
                <c:formatCode>m/d/yyyy</c:formatCode>
                <c:ptCount val="32"/>
                <c:pt idx="0">
                  <c:v>42571</c:v>
                </c:pt>
                <c:pt idx="1">
                  <c:v>42576</c:v>
                </c:pt>
                <c:pt idx="2">
                  <c:v>42578</c:v>
                </c:pt>
                <c:pt idx="3">
                  <c:v>42583</c:v>
                </c:pt>
                <c:pt idx="4">
                  <c:v>42591</c:v>
                </c:pt>
                <c:pt idx="5">
                  <c:v>42597</c:v>
                </c:pt>
                <c:pt idx="6">
                  <c:v>42604</c:v>
                </c:pt>
                <c:pt idx="7">
                  <c:v>42618</c:v>
                </c:pt>
                <c:pt idx="8">
                  <c:v>42627</c:v>
                </c:pt>
                <c:pt idx="9">
                  <c:v>42642</c:v>
                </c:pt>
                <c:pt idx="10">
                  <c:v>42653</c:v>
                </c:pt>
                <c:pt idx="11">
                  <c:v>42846</c:v>
                </c:pt>
                <c:pt idx="12">
                  <c:v>42857</c:v>
                </c:pt>
                <c:pt idx="13">
                  <c:v>42863</c:v>
                </c:pt>
                <c:pt idx="14">
                  <c:v>42870</c:v>
                </c:pt>
                <c:pt idx="15">
                  <c:v>42878</c:v>
                </c:pt>
                <c:pt idx="16">
                  <c:v>42891</c:v>
                </c:pt>
                <c:pt idx="17">
                  <c:v>42898</c:v>
                </c:pt>
                <c:pt idx="18">
                  <c:v>42913</c:v>
                </c:pt>
                <c:pt idx="19">
                  <c:v>42926</c:v>
                </c:pt>
                <c:pt idx="20">
                  <c:v>42940</c:v>
                </c:pt>
                <c:pt idx="21">
                  <c:v>42948</c:v>
                </c:pt>
                <c:pt idx="22">
                  <c:v>43155</c:v>
                </c:pt>
                <c:pt idx="23">
                  <c:v>43172</c:v>
                </c:pt>
                <c:pt idx="24">
                  <c:v>43185</c:v>
                </c:pt>
                <c:pt idx="25">
                  <c:v>43199</c:v>
                </c:pt>
                <c:pt idx="26">
                  <c:v>43221</c:v>
                </c:pt>
                <c:pt idx="27">
                  <c:v>43235</c:v>
                </c:pt>
                <c:pt idx="28">
                  <c:v>43245</c:v>
                </c:pt>
                <c:pt idx="29">
                  <c:v>43252</c:v>
                </c:pt>
                <c:pt idx="30">
                  <c:v>43263</c:v>
                </c:pt>
                <c:pt idx="31">
                  <c:v>43272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53-4851-98A0-6609A08B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013592"/>
        <c:axId val="573016336"/>
      </c:barChart>
      <c:barChart>
        <c:barDir val="bar"/>
        <c:grouping val="stacked"/>
        <c:varyColors val="0"/>
        <c:ser>
          <c:idx val="1"/>
          <c:order val="1"/>
          <c:tx>
            <c:strRef>
              <c:f>'Diagrama Gantt'!$E$4</c:f>
              <c:strCache>
                <c:ptCount val="1"/>
                <c:pt idx="0">
                  <c:v>Duración (dias)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'Diagrama Gantt'!$B$5:$B$36</c:f>
              <c:strCache>
                <c:ptCount val="32"/>
                <c:pt idx="0">
                  <c:v>LEVANTAMIENTO DE INFORMACION</c:v>
                </c:pt>
                <c:pt idx="1">
                  <c:v>INFORME DE SOFTWARE Y HARDWARE</c:v>
                </c:pt>
                <c:pt idx="2">
                  <c:v>HISTORIAS DE USUARIOS</c:v>
                </c:pt>
                <c:pt idx="3">
                  <c:v>REQUERIMIENTOS FUNCIONALES </c:v>
                </c:pt>
                <c:pt idx="4">
                  <c:v>REQUERIMIENTOS NO FUNCIONALES </c:v>
                </c:pt>
                <c:pt idx="5">
                  <c:v>DIAGRAMA UML</c:v>
                </c:pt>
                <c:pt idx="6">
                  <c:v>CASOS DE USO EXTENDIDOS</c:v>
                </c:pt>
                <c:pt idx="7">
                  <c:v>DIAGRAMA DE CLASES </c:v>
                </c:pt>
                <c:pt idx="8">
                  <c:v>DIAGRAMA ENTIDAD RELACION</c:v>
                </c:pt>
                <c:pt idx="9">
                  <c:v>DICCIONARIO DE DATOS</c:v>
                </c:pt>
                <c:pt idx="10">
                  <c:v>RENOVACION MODELO DE ENTIDAD RELACION</c:v>
                </c:pt>
                <c:pt idx="11">
                  <c:v>ADICION CASOS DE USOS</c:v>
                </c:pt>
                <c:pt idx="12">
                  <c:v>ALIMENTACION MASIVA DE DATOS</c:v>
                </c:pt>
                <c:pt idx="13">
                  <c:v>PHP ESTRUCTURADO</c:v>
                </c:pt>
                <c:pt idx="14">
                  <c:v>INTRODUCCION A POO</c:v>
                </c:pt>
                <c:pt idx="15">
                  <c:v>INFORME INTEGRADO DE DISEÑO</c:v>
                </c:pt>
                <c:pt idx="16">
                  <c:v>INFORMES PLANOS DE DISTRIBUCIÓN Y SEGURIDAD</c:v>
                </c:pt>
                <c:pt idx="17">
                  <c:v>MODELO CRUD</c:v>
                </c:pt>
                <c:pt idx="18">
                  <c:v>POO CLASES OBJETOS</c:v>
                </c:pt>
                <c:pt idx="19">
                  <c:v>POO HERENCIA </c:v>
                </c:pt>
                <c:pt idx="20">
                  <c:v>POO COLECCIONES </c:v>
                </c:pt>
                <c:pt idx="21">
                  <c:v>IMPLEMENTACION A VISUAL STUDIO</c:v>
                </c:pt>
                <c:pt idx="22">
                  <c:v>LICENCIAMIENTO DE SOFTWARE</c:v>
                </c:pt>
                <c:pt idx="23">
                  <c:v>SERVIDORES DE RED</c:v>
                </c:pt>
                <c:pt idx="24">
                  <c:v>CONTRATOS INFORMÁTICOS</c:v>
                </c:pt>
                <c:pt idx="25">
                  <c:v>DIAGRAMA DE CASOS DE USOS (CORRECCION)</c:v>
                </c:pt>
                <c:pt idx="26">
                  <c:v>PLAN DE MIGRACIÓN</c:v>
                </c:pt>
                <c:pt idx="27">
                  <c:v>NORMALIZACIÓN BASE DE DATOS</c:v>
                </c:pt>
                <c:pt idx="28">
                  <c:v>MÉTRICAS</c:v>
                </c:pt>
                <c:pt idx="29">
                  <c:v>COMPARATIVO DE PROVEEDORES</c:v>
                </c:pt>
                <c:pt idx="30">
                  <c:v>INFORME DE PRUEBAS</c:v>
                </c:pt>
                <c:pt idx="31">
                  <c:v>MANUALES TÉCNICOS</c:v>
                </c:pt>
              </c:strCache>
            </c:strRef>
          </c:cat>
          <c:val>
            <c:numRef>
              <c:f>'Diagrama Gantt'!$E$5:$E$36</c:f>
              <c:numCache>
                <c:formatCode>0</c:formatCode>
                <c:ptCount val="3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7</c:v>
                </c:pt>
                <c:pt idx="26">
                  <c:v>12</c:v>
                </c:pt>
                <c:pt idx="27">
                  <c:v>9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53-4851-98A0-6609A08B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018296"/>
        <c:axId val="573012416"/>
      </c:barChart>
      <c:catAx>
        <c:axId val="573013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16336"/>
        <c:crosses val="autoZero"/>
        <c:auto val="1"/>
        <c:lblAlgn val="ctr"/>
        <c:lblOffset val="100"/>
        <c:noMultiLvlLbl val="0"/>
      </c:catAx>
      <c:valAx>
        <c:axId val="573016336"/>
        <c:scaling>
          <c:orientation val="minMax"/>
          <c:max val="43274"/>
          <c:min val="425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13592"/>
        <c:crosses val="autoZero"/>
        <c:crossBetween val="between"/>
      </c:valAx>
      <c:valAx>
        <c:axId val="5730124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18296"/>
        <c:crosses val="autoZero"/>
        <c:crossBetween val="between"/>
      </c:valAx>
      <c:catAx>
        <c:axId val="573018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30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2</xdr:row>
      <xdr:rowOff>176211</xdr:rowOff>
    </xdr:from>
    <xdr:to>
      <xdr:col>21</xdr:col>
      <xdr:colOff>10583</xdr:colOff>
      <xdr:row>38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4B82530-14CF-45FA-908F-90D45BAE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forerot1@senaedu.edu.co" TargetMode="External"/><Relationship Id="rId2" Type="http://schemas.openxmlformats.org/officeDocument/2006/relationships/hyperlink" Target="mailto:ltovar@senaedu.edu.con" TargetMode="External"/><Relationship Id="rId1" Type="http://schemas.openxmlformats.org/officeDocument/2006/relationships/hyperlink" Target="mailto:ltovar@senaedu.edu.co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jsuarezu@senaedu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="80" zoomScaleNormal="80" workbookViewId="0">
      <selection activeCell="C5" sqref="C5"/>
    </sheetView>
  </sheetViews>
  <sheetFormatPr baseColWidth="10" defaultColWidth="0" defaultRowHeight="15" zeroHeight="1" x14ac:dyDescent="0.25"/>
  <cols>
    <col min="1" max="1" width="11.42578125" customWidth="1"/>
    <col min="2" max="2" width="32.85546875" customWidth="1"/>
    <col min="3" max="4" width="11.42578125" customWidth="1"/>
    <col min="5" max="5" width="13.28515625" bestFit="1" customWidth="1"/>
    <col min="6" max="22" width="11.42578125" customWidth="1"/>
    <col min="23" max="16384" width="11.42578125" hidden="1"/>
  </cols>
  <sheetData>
    <row r="1" spans="2:5" x14ac:dyDescent="0.25"/>
    <row r="2" spans="2:5" x14ac:dyDescent="0.25"/>
    <row r="3" spans="2:5" ht="15.75" thickBot="1" x14ac:dyDescent="0.3"/>
    <row r="4" spans="2:5" ht="26.25" thickBot="1" x14ac:dyDescent="0.3">
      <c r="B4" s="17" t="s">
        <v>0</v>
      </c>
      <c r="C4" s="18" t="s">
        <v>1</v>
      </c>
      <c r="D4" s="18" t="s">
        <v>2</v>
      </c>
      <c r="E4" s="19" t="s">
        <v>3</v>
      </c>
    </row>
    <row r="5" spans="2:5" x14ac:dyDescent="0.25">
      <c r="B5" s="43" t="s">
        <v>4</v>
      </c>
      <c r="C5" s="16">
        <v>42571</v>
      </c>
      <c r="D5" s="16">
        <v>42575</v>
      </c>
      <c r="E5" s="44">
        <f>(D5-C5)</f>
        <v>4</v>
      </c>
    </row>
    <row r="6" spans="2:5" x14ac:dyDescent="0.25">
      <c r="B6" s="40" t="s">
        <v>5</v>
      </c>
      <c r="C6" s="12">
        <v>42576</v>
      </c>
      <c r="D6" s="12">
        <v>42578</v>
      </c>
      <c r="E6" s="11">
        <f t="shared" ref="E6:E36" si="0">(D6-C6)</f>
        <v>2</v>
      </c>
    </row>
    <row r="7" spans="2:5" x14ac:dyDescent="0.25">
      <c r="B7" s="39" t="s">
        <v>6</v>
      </c>
      <c r="C7" s="10">
        <v>42578</v>
      </c>
      <c r="D7" s="10">
        <v>42581</v>
      </c>
      <c r="E7" s="11">
        <f t="shared" si="0"/>
        <v>3</v>
      </c>
    </row>
    <row r="8" spans="2:5" x14ac:dyDescent="0.25">
      <c r="B8" s="40" t="s">
        <v>7</v>
      </c>
      <c r="C8" s="12">
        <v>42583</v>
      </c>
      <c r="D8" s="12">
        <v>42587</v>
      </c>
      <c r="E8" s="11">
        <f t="shared" si="0"/>
        <v>4</v>
      </c>
    </row>
    <row r="9" spans="2:5" x14ac:dyDescent="0.25">
      <c r="B9" s="39" t="s">
        <v>8</v>
      </c>
      <c r="C9" s="10">
        <v>42591</v>
      </c>
      <c r="D9" s="10">
        <v>42594</v>
      </c>
      <c r="E9" s="11">
        <f t="shared" si="0"/>
        <v>3</v>
      </c>
    </row>
    <row r="10" spans="2:5" x14ac:dyDescent="0.25">
      <c r="B10" s="41" t="s">
        <v>9</v>
      </c>
      <c r="C10" s="13">
        <v>42597</v>
      </c>
      <c r="D10" s="13">
        <v>42601</v>
      </c>
      <c r="E10" s="11">
        <f t="shared" si="0"/>
        <v>4</v>
      </c>
    </row>
    <row r="11" spans="2:5" x14ac:dyDescent="0.25">
      <c r="B11" s="39" t="s">
        <v>10</v>
      </c>
      <c r="C11" s="14">
        <v>42604</v>
      </c>
      <c r="D11" s="14">
        <v>42610</v>
      </c>
      <c r="E11" s="11">
        <f t="shared" si="0"/>
        <v>6</v>
      </c>
    </row>
    <row r="12" spans="2:5" x14ac:dyDescent="0.25">
      <c r="B12" s="40" t="s">
        <v>11</v>
      </c>
      <c r="C12" s="13">
        <v>42618</v>
      </c>
      <c r="D12" s="13">
        <v>42625</v>
      </c>
      <c r="E12" s="11">
        <f t="shared" si="0"/>
        <v>7</v>
      </c>
    </row>
    <row r="13" spans="2:5" x14ac:dyDescent="0.25">
      <c r="B13" s="39" t="s">
        <v>12</v>
      </c>
      <c r="C13" s="14">
        <v>42627</v>
      </c>
      <c r="D13" s="14">
        <v>42640</v>
      </c>
      <c r="E13" s="11">
        <f t="shared" si="0"/>
        <v>13</v>
      </c>
    </row>
    <row r="14" spans="2:5" x14ac:dyDescent="0.25">
      <c r="B14" s="40" t="s">
        <v>13</v>
      </c>
      <c r="C14" s="13">
        <v>42642</v>
      </c>
      <c r="D14" s="13">
        <v>42650</v>
      </c>
      <c r="E14" s="11">
        <f t="shared" si="0"/>
        <v>8</v>
      </c>
    </row>
    <row r="15" spans="2:5" ht="25.5" x14ac:dyDescent="0.25">
      <c r="B15" s="39" t="s">
        <v>14</v>
      </c>
      <c r="C15" s="15">
        <v>42653</v>
      </c>
      <c r="D15" s="15">
        <v>42663</v>
      </c>
      <c r="E15" s="11">
        <f t="shared" si="0"/>
        <v>10</v>
      </c>
    </row>
    <row r="16" spans="2:5" x14ac:dyDescent="0.25">
      <c r="B16" s="40" t="s">
        <v>15</v>
      </c>
      <c r="C16" s="13">
        <v>42846</v>
      </c>
      <c r="D16" s="13">
        <v>42853</v>
      </c>
      <c r="E16" s="11">
        <f t="shared" si="0"/>
        <v>7</v>
      </c>
    </row>
    <row r="17" spans="2:5" x14ac:dyDescent="0.25">
      <c r="B17" s="39" t="s">
        <v>16</v>
      </c>
      <c r="C17" s="14">
        <v>42857</v>
      </c>
      <c r="D17" s="14">
        <v>42860</v>
      </c>
      <c r="E17" s="11">
        <f t="shared" si="0"/>
        <v>3</v>
      </c>
    </row>
    <row r="18" spans="2:5" x14ac:dyDescent="0.25">
      <c r="B18" s="41" t="s">
        <v>17</v>
      </c>
      <c r="C18" s="13">
        <v>42863</v>
      </c>
      <c r="D18" s="13">
        <v>42869</v>
      </c>
      <c r="E18" s="11">
        <f t="shared" si="0"/>
        <v>6</v>
      </c>
    </row>
    <row r="19" spans="2:5" x14ac:dyDescent="0.25">
      <c r="B19" s="39" t="s">
        <v>18</v>
      </c>
      <c r="C19" s="14">
        <v>42870</v>
      </c>
      <c r="D19" s="14">
        <v>42877</v>
      </c>
      <c r="E19" s="11">
        <f t="shared" si="0"/>
        <v>7</v>
      </c>
    </row>
    <row r="20" spans="2:5" x14ac:dyDescent="0.25">
      <c r="B20" s="42" t="s">
        <v>19</v>
      </c>
      <c r="C20" s="5">
        <v>42878</v>
      </c>
      <c r="D20" s="45">
        <v>42885</v>
      </c>
      <c r="E20" s="11">
        <f t="shared" si="0"/>
        <v>7</v>
      </c>
    </row>
    <row r="21" spans="2:5" ht="25.5" x14ac:dyDescent="0.25">
      <c r="B21" s="39" t="s">
        <v>20</v>
      </c>
      <c r="C21" s="4">
        <v>42891</v>
      </c>
      <c r="D21" s="46">
        <v>42895</v>
      </c>
      <c r="E21" s="11">
        <f t="shared" si="0"/>
        <v>4</v>
      </c>
    </row>
    <row r="22" spans="2:5" x14ac:dyDescent="0.25">
      <c r="B22" s="40" t="s">
        <v>21</v>
      </c>
      <c r="C22" s="5">
        <v>42898</v>
      </c>
      <c r="D22" s="5">
        <v>42909</v>
      </c>
      <c r="E22" s="11">
        <f t="shared" si="0"/>
        <v>11</v>
      </c>
    </row>
    <row r="23" spans="2:5" x14ac:dyDescent="0.25">
      <c r="B23" s="39" t="s">
        <v>22</v>
      </c>
      <c r="C23" s="1">
        <v>42913</v>
      </c>
      <c r="D23" s="1">
        <v>42923</v>
      </c>
      <c r="E23" s="11">
        <f t="shared" si="0"/>
        <v>10</v>
      </c>
    </row>
    <row r="24" spans="2:5" x14ac:dyDescent="0.25">
      <c r="B24" s="40" t="s">
        <v>23</v>
      </c>
      <c r="C24" s="5">
        <v>42926</v>
      </c>
      <c r="D24" s="5">
        <v>42934</v>
      </c>
      <c r="E24" s="11">
        <f t="shared" si="0"/>
        <v>8</v>
      </c>
    </row>
    <row r="25" spans="2:5" x14ac:dyDescent="0.25">
      <c r="B25" s="39" t="s">
        <v>24</v>
      </c>
      <c r="C25" s="1">
        <v>42940</v>
      </c>
      <c r="D25" s="1">
        <v>42947</v>
      </c>
      <c r="E25" s="11">
        <f t="shared" si="0"/>
        <v>7</v>
      </c>
    </row>
    <row r="26" spans="2:5" x14ac:dyDescent="0.25">
      <c r="B26" s="40" t="s">
        <v>25</v>
      </c>
      <c r="C26" s="5">
        <v>42948</v>
      </c>
      <c r="D26" s="5">
        <v>42958</v>
      </c>
      <c r="E26" s="11">
        <f t="shared" si="0"/>
        <v>10</v>
      </c>
    </row>
    <row r="27" spans="2:5" x14ac:dyDescent="0.25">
      <c r="B27" s="39" t="s">
        <v>26</v>
      </c>
      <c r="C27" s="6">
        <v>43155</v>
      </c>
      <c r="D27" s="6">
        <v>43166</v>
      </c>
      <c r="E27" s="11">
        <f t="shared" si="0"/>
        <v>11</v>
      </c>
    </row>
    <row r="28" spans="2:5" x14ac:dyDescent="0.25">
      <c r="B28" s="40" t="s">
        <v>27</v>
      </c>
      <c r="C28" s="5">
        <v>43172</v>
      </c>
      <c r="D28" s="5">
        <v>43182</v>
      </c>
      <c r="E28" s="11">
        <f t="shared" si="0"/>
        <v>10</v>
      </c>
    </row>
    <row r="29" spans="2:5" x14ac:dyDescent="0.25">
      <c r="B29" s="39" t="s">
        <v>28</v>
      </c>
      <c r="C29" s="6">
        <v>43185</v>
      </c>
      <c r="D29" s="6">
        <v>43196</v>
      </c>
      <c r="E29" s="11">
        <f t="shared" si="0"/>
        <v>11</v>
      </c>
    </row>
    <row r="30" spans="2:5" ht="25.5" x14ac:dyDescent="0.25">
      <c r="B30" s="40" t="s">
        <v>29</v>
      </c>
      <c r="C30" s="7">
        <v>43199</v>
      </c>
      <c r="D30" s="7">
        <v>43206</v>
      </c>
      <c r="E30" s="11">
        <f t="shared" si="0"/>
        <v>7</v>
      </c>
    </row>
    <row r="31" spans="2:5" x14ac:dyDescent="0.25">
      <c r="B31" s="39" t="s">
        <v>30</v>
      </c>
      <c r="C31" s="6">
        <v>43221</v>
      </c>
      <c r="D31" s="6">
        <v>43233</v>
      </c>
      <c r="E31" s="11">
        <f t="shared" si="0"/>
        <v>12</v>
      </c>
    </row>
    <row r="32" spans="2:5" x14ac:dyDescent="0.25">
      <c r="B32" s="40" t="s">
        <v>31</v>
      </c>
      <c r="C32" s="5">
        <v>43235</v>
      </c>
      <c r="D32" s="5">
        <v>43244</v>
      </c>
      <c r="E32" s="11">
        <f t="shared" si="0"/>
        <v>9</v>
      </c>
    </row>
    <row r="33" spans="2:5" x14ac:dyDescent="0.25">
      <c r="B33" s="39" t="s">
        <v>32</v>
      </c>
      <c r="C33" s="6">
        <v>43245</v>
      </c>
      <c r="D33" s="6">
        <v>43250</v>
      </c>
      <c r="E33" s="11">
        <f t="shared" si="0"/>
        <v>5</v>
      </c>
    </row>
    <row r="34" spans="2:5" x14ac:dyDescent="0.25">
      <c r="B34" s="40" t="s">
        <v>33</v>
      </c>
      <c r="C34" s="5">
        <v>43252</v>
      </c>
      <c r="D34" s="5">
        <v>43259</v>
      </c>
      <c r="E34" s="11">
        <f t="shared" si="0"/>
        <v>7</v>
      </c>
    </row>
    <row r="35" spans="2:5" x14ac:dyDescent="0.25">
      <c r="B35" s="39" t="s">
        <v>34</v>
      </c>
      <c r="C35" s="6">
        <v>43263</v>
      </c>
      <c r="D35" s="6">
        <v>43271</v>
      </c>
      <c r="E35" s="11">
        <f t="shared" si="0"/>
        <v>8</v>
      </c>
    </row>
    <row r="36" spans="2:5" x14ac:dyDescent="0.25">
      <c r="B36" s="40" t="s">
        <v>35</v>
      </c>
      <c r="C36" s="5">
        <v>43272</v>
      </c>
      <c r="D36" s="5">
        <v>43274</v>
      </c>
      <c r="E36" s="11">
        <f t="shared" si="0"/>
        <v>2</v>
      </c>
    </row>
    <row r="37" spans="2:5" x14ac:dyDescent="0.25">
      <c r="B37" s="2"/>
      <c r="C37" s="8"/>
      <c r="D37" s="3"/>
      <c r="E37" s="9"/>
    </row>
    <row r="38" spans="2:5" x14ac:dyDescent="0.25">
      <c r="B38" s="20"/>
      <c r="C38" s="20"/>
      <c r="D38" s="20"/>
      <c r="E38" s="20"/>
    </row>
    <row r="39" spans="2:5" ht="15.75" thickBot="1" x14ac:dyDescent="0.3">
      <c r="B39" s="20"/>
      <c r="C39" s="20"/>
      <c r="D39" s="20"/>
      <c r="E39" s="20"/>
    </row>
    <row r="40" spans="2:5" x14ac:dyDescent="0.25">
      <c r="B40" s="21" t="s">
        <v>36</v>
      </c>
      <c r="C40" s="23">
        <v>42571</v>
      </c>
    </row>
    <row r="41" spans="2:5" ht="15.75" thickBot="1" x14ac:dyDescent="0.3">
      <c r="B41" s="22" t="s">
        <v>37</v>
      </c>
      <c r="C41" s="24">
        <v>43274</v>
      </c>
    </row>
    <row r="42" spans="2:5" x14ac:dyDescent="0.25"/>
    <row r="43" spans="2:5" x14ac:dyDescent="0.25"/>
    <row r="44" spans="2:5" x14ac:dyDescent="0.25"/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C10" sqref="C10"/>
    </sheetView>
  </sheetViews>
  <sheetFormatPr baseColWidth="10" defaultColWidth="0" defaultRowHeight="15" zeroHeight="1" x14ac:dyDescent="0.25"/>
  <cols>
    <col min="1" max="1" width="11.42578125" customWidth="1"/>
    <col min="2" max="2" width="47.140625" bestFit="1" customWidth="1"/>
    <col min="3" max="3" width="32.42578125" customWidth="1"/>
    <col min="4" max="4" width="11.42578125" customWidth="1"/>
    <col min="5" max="5" width="41.42578125" hidden="1" customWidth="1"/>
    <col min="6" max="6" width="47.42578125" hidden="1" customWidth="1"/>
    <col min="7" max="16384" width="11.42578125" hidden="1"/>
  </cols>
  <sheetData>
    <row r="1" spans="2:6" x14ac:dyDescent="0.25"/>
    <row r="2" spans="2:6" ht="15" customHeight="1" x14ac:dyDescent="0.25">
      <c r="B2" s="97" t="s">
        <v>38</v>
      </c>
      <c r="C2" s="97"/>
      <c r="D2" s="58"/>
      <c r="E2" s="58"/>
      <c r="F2" s="58"/>
    </row>
    <row r="3" spans="2:6" ht="15.75" thickBot="1" x14ac:dyDescent="0.3">
      <c r="B3" s="59"/>
      <c r="C3" s="59"/>
    </row>
    <row r="4" spans="2:6" ht="15.75" thickBot="1" x14ac:dyDescent="0.3">
      <c r="B4" s="98" t="s">
        <v>39</v>
      </c>
      <c r="C4" s="99"/>
      <c r="E4" s="102"/>
      <c r="F4" s="103"/>
    </row>
    <row r="5" spans="2:6" x14ac:dyDescent="0.25">
      <c r="B5" s="100" t="s">
        <v>40</v>
      </c>
      <c r="C5" s="101"/>
      <c r="E5" s="97"/>
      <c r="F5" s="103"/>
    </row>
    <row r="6" spans="2:6" ht="15.75" thickBot="1" x14ac:dyDescent="0.3">
      <c r="B6" s="47" t="s">
        <v>41</v>
      </c>
      <c r="C6" s="48" t="s">
        <v>42</v>
      </c>
      <c r="E6" s="57"/>
      <c r="F6" s="57"/>
    </row>
    <row r="7" spans="2:6" ht="30" customHeight="1" thickBot="1" x14ac:dyDescent="0.3">
      <c r="B7" s="65" t="s">
        <v>43</v>
      </c>
      <c r="C7" s="49">
        <v>1899900</v>
      </c>
      <c r="E7" s="36"/>
      <c r="F7" s="61"/>
    </row>
    <row r="8" spans="2:6" ht="30" customHeight="1" thickBot="1" x14ac:dyDescent="0.3">
      <c r="B8" s="66" t="s">
        <v>44</v>
      </c>
      <c r="C8" s="49">
        <v>2000000</v>
      </c>
      <c r="E8" s="36"/>
      <c r="F8" s="61"/>
    </row>
    <row r="9" spans="2:6" ht="30" customHeight="1" thickBot="1" x14ac:dyDescent="0.3">
      <c r="B9" s="66" t="s">
        <v>45</v>
      </c>
      <c r="C9" s="49">
        <v>2000000</v>
      </c>
      <c r="E9" s="36"/>
      <c r="F9" s="61"/>
    </row>
    <row r="10" spans="2:6" ht="15.75" thickBot="1" x14ac:dyDescent="0.3">
      <c r="B10" s="67" t="s">
        <v>46</v>
      </c>
      <c r="C10" s="50">
        <v>4000000</v>
      </c>
      <c r="E10" s="62"/>
      <c r="F10" s="63"/>
    </row>
    <row r="11" spans="2:6" ht="15.75" thickBot="1" x14ac:dyDescent="0.3">
      <c r="B11" s="67" t="s">
        <v>47</v>
      </c>
      <c r="C11" s="49">
        <v>263000</v>
      </c>
      <c r="E11" s="62"/>
      <c r="F11" s="61"/>
    </row>
    <row r="12" spans="2:6" ht="15.75" thickBot="1" x14ac:dyDescent="0.3">
      <c r="B12" s="67" t="s">
        <v>48</v>
      </c>
      <c r="C12" s="49">
        <v>300000</v>
      </c>
      <c r="E12" s="62"/>
      <c r="F12" s="61"/>
    </row>
    <row r="13" spans="2:6" ht="15.75" thickBot="1" x14ac:dyDescent="0.3">
      <c r="B13" s="68" t="s">
        <v>49</v>
      </c>
      <c r="C13" s="49">
        <v>250000</v>
      </c>
      <c r="E13" s="64"/>
      <c r="F13" s="61"/>
    </row>
    <row r="14" spans="2:6" ht="15.75" thickBot="1" x14ac:dyDescent="0.3">
      <c r="B14" s="67" t="s">
        <v>50</v>
      </c>
      <c r="C14" s="49">
        <v>35000</v>
      </c>
      <c r="E14" s="62"/>
      <c r="F14" s="61"/>
    </row>
    <row r="15" spans="2:6" ht="30.75" thickBot="1" x14ac:dyDescent="0.3">
      <c r="B15" s="67" t="s">
        <v>51</v>
      </c>
      <c r="C15" s="49">
        <v>150000</v>
      </c>
      <c r="E15" s="62"/>
      <c r="F15" s="61"/>
    </row>
    <row r="16" spans="2:6" x14ac:dyDescent="0.25">
      <c r="B16" s="51" t="s">
        <v>52</v>
      </c>
      <c r="C16" s="52">
        <f>SUM(C7:C15)</f>
        <v>10897900</v>
      </c>
      <c r="E16" s="60"/>
      <c r="F16" s="38"/>
    </row>
    <row r="17" spans="2:6" x14ac:dyDescent="0.25">
      <c r="B17" s="51" t="s">
        <v>53</v>
      </c>
      <c r="C17" s="52">
        <f>C16/100*16</f>
        <v>1743664</v>
      </c>
      <c r="E17" s="60"/>
      <c r="F17" s="38"/>
    </row>
    <row r="18" spans="2:6" x14ac:dyDescent="0.25">
      <c r="B18" s="53"/>
      <c r="C18" s="54"/>
      <c r="E18" s="37"/>
      <c r="F18" s="37"/>
    </row>
    <row r="19" spans="2:6" ht="15.75" thickBot="1" x14ac:dyDescent="0.3">
      <c r="B19" s="55" t="s">
        <v>54</v>
      </c>
      <c r="C19" s="56">
        <f>SUM(C16:C17)</f>
        <v>12641564</v>
      </c>
      <c r="E19" s="37"/>
      <c r="F19" s="38"/>
    </row>
    <row r="20" spans="2:6" x14ac:dyDescent="0.25"/>
  </sheetData>
  <mergeCells count="5">
    <mergeCell ref="B2:C2"/>
    <mergeCell ref="B4:C4"/>
    <mergeCell ref="B5:C5"/>
    <mergeCell ref="E4:F4"/>
    <mergeCell ref="E5:F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7" workbookViewId="0">
      <selection activeCell="E29" sqref="E29"/>
    </sheetView>
  </sheetViews>
  <sheetFormatPr baseColWidth="10" defaultColWidth="11.42578125" defaultRowHeight="15" x14ac:dyDescent="0.25"/>
  <cols>
    <col min="2" max="2" width="22.42578125" customWidth="1"/>
    <col min="3" max="3" width="29.85546875" customWidth="1"/>
    <col min="5" max="5" width="25.85546875" customWidth="1"/>
    <col min="6" max="6" width="57.28515625" customWidth="1"/>
  </cols>
  <sheetData>
    <row r="2" spans="2:6" x14ac:dyDescent="0.25">
      <c r="B2" s="104" t="s">
        <v>55</v>
      </c>
      <c r="C2" s="105"/>
      <c r="D2" s="105"/>
      <c r="E2" s="105"/>
      <c r="F2" s="106"/>
    </row>
    <row r="3" spans="2:6" x14ac:dyDescent="0.25">
      <c r="B3" s="107"/>
      <c r="C3" s="108"/>
      <c r="D3" s="108"/>
      <c r="E3" s="108"/>
      <c r="F3" s="109"/>
    </row>
    <row r="4" spans="2:6" x14ac:dyDescent="0.25">
      <c r="B4" s="70" t="s">
        <v>56</v>
      </c>
      <c r="C4" s="110" t="s">
        <v>57</v>
      </c>
      <c r="D4" s="111"/>
      <c r="E4" s="111"/>
      <c r="F4" s="112"/>
    </row>
    <row r="5" spans="2:6" x14ac:dyDescent="0.25">
      <c r="B5" s="71" t="s">
        <v>58</v>
      </c>
      <c r="C5" s="104" t="s">
        <v>59</v>
      </c>
      <c r="D5" s="111"/>
      <c r="E5" s="105"/>
      <c r="F5" s="106"/>
    </row>
    <row r="6" spans="2:6" x14ac:dyDescent="0.25">
      <c r="B6" s="72" t="s">
        <v>60</v>
      </c>
      <c r="C6" s="73" t="s">
        <v>61</v>
      </c>
      <c r="E6" s="72" t="s">
        <v>60</v>
      </c>
      <c r="F6" s="73" t="s">
        <v>62</v>
      </c>
    </row>
    <row r="7" spans="2:6" ht="30" x14ac:dyDescent="0.25">
      <c r="B7" s="72" t="s">
        <v>63</v>
      </c>
      <c r="C7" s="73" t="s">
        <v>64</v>
      </c>
      <c r="E7" s="72" t="s">
        <v>63</v>
      </c>
      <c r="F7" s="73" t="s">
        <v>65</v>
      </c>
    </row>
    <row r="8" spans="2:6" x14ac:dyDescent="0.25">
      <c r="B8" s="72" t="s">
        <v>66</v>
      </c>
      <c r="C8" s="73" t="s">
        <v>67</v>
      </c>
      <c r="E8" s="72" t="s">
        <v>66</v>
      </c>
      <c r="F8" s="73" t="s">
        <v>68</v>
      </c>
    </row>
    <row r="9" spans="2:6" ht="120" x14ac:dyDescent="0.25">
      <c r="B9" s="72" t="s">
        <v>69</v>
      </c>
      <c r="C9" s="73" t="s">
        <v>70</v>
      </c>
      <c r="E9" s="72" t="s">
        <v>69</v>
      </c>
      <c r="F9" s="73" t="s">
        <v>71</v>
      </c>
    </row>
    <row r="10" spans="2:6" x14ac:dyDescent="0.25">
      <c r="B10" s="116" t="s">
        <v>72</v>
      </c>
      <c r="C10" s="79" t="s">
        <v>73</v>
      </c>
      <c r="E10" s="115" t="s">
        <v>72</v>
      </c>
      <c r="F10" s="81" t="s">
        <v>74</v>
      </c>
    </row>
    <row r="11" spans="2:6" x14ac:dyDescent="0.25">
      <c r="B11" s="116"/>
      <c r="C11" s="80" t="str">
        <f>HYPERLINK("mailto:dsrugeles5@misena.edu.co","dsrugeles5@misena.edu.co")</f>
        <v>dsrugeles5@misena.edu.co</v>
      </c>
      <c r="E11" s="115"/>
      <c r="F11" s="82" t="str">
        <f>HYPERLINK("mailto:djforero08@misena.edu.co","djforero08@misena.edu.co")</f>
        <v>djforero08@misena.edu.co</v>
      </c>
    </row>
    <row r="13" spans="2:6" x14ac:dyDescent="0.25">
      <c r="B13" s="74" t="s">
        <v>60</v>
      </c>
      <c r="C13" s="75" t="s">
        <v>75</v>
      </c>
      <c r="D13" s="76"/>
      <c r="E13" s="74" t="s">
        <v>60</v>
      </c>
      <c r="F13" s="75" t="s">
        <v>76</v>
      </c>
    </row>
    <row r="14" spans="2:6" x14ac:dyDescent="0.25">
      <c r="B14" s="74" t="s">
        <v>63</v>
      </c>
      <c r="C14" s="75" t="s">
        <v>77</v>
      </c>
      <c r="D14" s="76"/>
      <c r="E14" s="74" t="s">
        <v>63</v>
      </c>
      <c r="F14" s="75" t="s">
        <v>78</v>
      </c>
    </row>
    <row r="15" spans="2:6" x14ac:dyDescent="0.25">
      <c r="B15" s="74" t="s">
        <v>66</v>
      </c>
      <c r="C15" s="75" t="s">
        <v>67</v>
      </c>
      <c r="D15" s="76"/>
      <c r="E15" s="74" t="s">
        <v>66</v>
      </c>
      <c r="F15" s="75" t="s">
        <v>68</v>
      </c>
    </row>
    <row r="16" spans="2:6" ht="105" x14ac:dyDescent="0.25">
      <c r="B16" s="74" t="s">
        <v>69</v>
      </c>
      <c r="C16" s="75" t="s">
        <v>79</v>
      </c>
      <c r="D16" s="76"/>
      <c r="E16" s="74" t="s">
        <v>69</v>
      </c>
      <c r="F16" s="75" t="s">
        <v>80</v>
      </c>
    </row>
    <row r="17" spans="2:6" x14ac:dyDescent="0.25">
      <c r="B17" s="113" t="s">
        <v>72</v>
      </c>
      <c r="C17" s="83" t="s">
        <v>81</v>
      </c>
      <c r="D17" s="76"/>
      <c r="E17" s="113" t="s">
        <v>72</v>
      </c>
      <c r="F17" s="83" t="s">
        <v>82</v>
      </c>
    </row>
    <row r="18" spans="2:6" x14ac:dyDescent="0.25">
      <c r="B18" s="114"/>
      <c r="C18" s="84" t="str">
        <f>HYPERLINK("mailto:laforero1@misena.edu.co","laforero1@misena.edu.co")</f>
        <v>laforero1@misena.edu.co</v>
      </c>
      <c r="D18" s="76"/>
      <c r="E18" s="114"/>
      <c r="F18" s="85" t="s">
        <v>83</v>
      </c>
    </row>
    <row r="20" spans="2:6" x14ac:dyDescent="0.25">
      <c r="B20" s="74" t="s">
        <v>60</v>
      </c>
      <c r="C20" s="75" t="s">
        <v>84</v>
      </c>
    </row>
    <row r="21" spans="2:6" x14ac:dyDescent="0.25">
      <c r="B21" s="74" t="s">
        <v>63</v>
      </c>
      <c r="C21" s="77" t="s">
        <v>85</v>
      </c>
    </row>
    <row r="22" spans="2:6" x14ac:dyDescent="0.25">
      <c r="B22" s="74" t="s">
        <v>66</v>
      </c>
      <c r="C22" s="75" t="s">
        <v>68</v>
      </c>
    </row>
    <row r="23" spans="2:6" ht="75" x14ac:dyDescent="0.25">
      <c r="B23" s="74" t="s">
        <v>69</v>
      </c>
      <c r="C23" s="75" t="s">
        <v>71</v>
      </c>
    </row>
    <row r="24" spans="2:6" x14ac:dyDescent="0.25">
      <c r="B24" s="113" t="s">
        <v>72</v>
      </c>
      <c r="C24" s="69" t="s">
        <v>86</v>
      </c>
    </row>
    <row r="25" spans="2:6" ht="30" customHeight="1" x14ac:dyDescent="0.25">
      <c r="B25" s="114"/>
      <c r="C25" s="78" t="str">
        <f>HYPERLINK("mailto:miyey19@misena.edu.co","miyey19@misena.edu.co")</f>
        <v>miyey19@misena.edu.co</v>
      </c>
    </row>
  </sheetData>
  <mergeCells count="8">
    <mergeCell ref="B2:F3"/>
    <mergeCell ref="C4:F4"/>
    <mergeCell ref="C5:F5"/>
    <mergeCell ref="B24:B25"/>
    <mergeCell ref="E10:E11"/>
    <mergeCell ref="B10:B11"/>
    <mergeCell ref="B17:B18"/>
    <mergeCell ref="E17:E18"/>
  </mergeCells>
  <hyperlinks>
    <hyperlink ref="C17" r:id="rId1"/>
    <hyperlink ref="F17" r:id="rId2"/>
    <hyperlink ref="C10" r:id="rId3"/>
    <hyperlink ref="C24" r:id="rId4"/>
  </hyperlinks>
  <pageMargins left="0.7" right="0.7" top="0.75" bottom="0.75" header="0.3" footer="0.3"/>
  <pageSetup paperSize="9" orientation="landscape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opLeftCell="B1" workbookViewId="0">
      <selection activeCell="H14" sqref="H14"/>
    </sheetView>
  </sheetViews>
  <sheetFormatPr baseColWidth="10" defaultColWidth="11.42578125" defaultRowHeight="15" x14ac:dyDescent="0.25"/>
  <cols>
    <col min="2" max="2" width="23.7109375" customWidth="1"/>
    <col min="3" max="3" width="20.140625" customWidth="1"/>
    <col min="4" max="4" width="10.28515625" bestFit="1" customWidth="1"/>
    <col min="5" max="5" width="31" customWidth="1"/>
    <col min="7" max="7" width="31.5703125" customWidth="1"/>
  </cols>
  <sheetData>
    <row r="2" spans="2:8" ht="15.75" thickBot="1" x14ac:dyDescent="0.3"/>
    <row r="3" spans="2:8" ht="16.5" thickBot="1" x14ac:dyDescent="0.3">
      <c r="B3" s="117" t="s">
        <v>87</v>
      </c>
      <c r="C3" s="118"/>
      <c r="D3" s="118"/>
      <c r="E3" s="119"/>
      <c r="G3" s="120" t="s">
        <v>88</v>
      </c>
      <c r="H3" s="121"/>
    </row>
    <row r="4" spans="2:8" ht="30" x14ac:dyDescent="0.25">
      <c r="B4" s="86" t="s">
        <v>89</v>
      </c>
      <c r="C4" s="87" t="s">
        <v>90</v>
      </c>
      <c r="D4" s="87" t="s">
        <v>91</v>
      </c>
      <c r="E4" s="88" t="s">
        <v>92</v>
      </c>
      <c r="G4" s="95" t="s">
        <v>93</v>
      </c>
      <c r="H4" s="96" t="s">
        <v>94</v>
      </c>
    </row>
    <row r="5" spans="2:8" x14ac:dyDescent="0.25">
      <c r="B5" s="25" t="s">
        <v>95</v>
      </c>
      <c r="C5" s="26">
        <v>21000</v>
      </c>
      <c r="D5" s="26">
        <v>4</v>
      </c>
      <c r="E5" s="27">
        <f t="shared" ref="E5:E13" si="0">C5*D5</f>
        <v>84000</v>
      </c>
      <c r="G5" s="89" t="s">
        <v>96</v>
      </c>
      <c r="H5" s="90">
        <v>800000</v>
      </c>
    </row>
    <row r="6" spans="2:8" x14ac:dyDescent="0.25">
      <c r="B6" s="25" t="s">
        <v>97</v>
      </c>
      <c r="C6" s="26">
        <v>179000</v>
      </c>
      <c r="D6" s="26">
        <v>1</v>
      </c>
      <c r="E6" s="27">
        <f t="shared" si="0"/>
        <v>179000</v>
      </c>
      <c r="G6" s="89" t="s">
        <v>96</v>
      </c>
      <c r="H6" s="90">
        <v>800000</v>
      </c>
    </row>
    <row r="7" spans="2:8" x14ac:dyDescent="0.25">
      <c r="B7" s="25" t="s">
        <v>98</v>
      </c>
      <c r="C7" s="26">
        <v>2500</v>
      </c>
      <c r="D7" s="26">
        <v>5</v>
      </c>
      <c r="E7" s="27">
        <f t="shared" si="0"/>
        <v>12500</v>
      </c>
      <c r="G7" s="89" t="s">
        <v>96</v>
      </c>
      <c r="H7" s="90">
        <v>800000</v>
      </c>
    </row>
    <row r="8" spans="2:8" x14ac:dyDescent="0.25">
      <c r="B8" s="25" t="s">
        <v>99</v>
      </c>
      <c r="C8" s="26">
        <v>8990</v>
      </c>
      <c r="D8" s="28">
        <v>1</v>
      </c>
      <c r="E8" s="27">
        <f t="shared" si="0"/>
        <v>8990</v>
      </c>
      <c r="G8" s="89" t="s">
        <v>96</v>
      </c>
      <c r="H8" s="90">
        <v>800000</v>
      </c>
    </row>
    <row r="9" spans="2:8" ht="15.75" thickBot="1" x14ac:dyDescent="0.3">
      <c r="B9" s="25" t="s">
        <v>100</v>
      </c>
      <c r="C9" s="26">
        <v>6600</v>
      </c>
      <c r="D9" s="26">
        <v>1</v>
      </c>
      <c r="E9" s="27">
        <f t="shared" si="0"/>
        <v>6600</v>
      </c>
      <c r="G9" s="91" t="s">
        <v>96</v>
      </c>
      <c r="H9" s="92">
        <v>800000</v>
      </c>
    </row>
    <row r="10" spans="2:8" ht="15.75" thickBot="1" x14ac:dyDescent="0.3">
      <c r="B10" s="25" t="s">
        <v>101</v>
      </c>
      <c r="C10" s="26">
        <v>450</v>
      </c>
      <c r="D10" s="26">
        <v>4</v>
      </c>
      <c r="E10" s="27">
        <f t="shared" si="0"/>
        <v>1800</v>
      </c>
      <c r="G10" s="93" t="s">
        <v>102</v>
      </c>
      <c r="H10" s="94">
        <f>SUM(H5:H9)</f>
        <v>4000000</v>
      </c>
    </row>
    <row r="11" spans="2:8" x14ac:dyDescent="0.25">
      <c r="B11" s="25" t="s">
        <v>103</v>
      </c>
      <c r="C11" s="26">
        <v>300</v>
      </c>
      <c r="D11" s="26">
        <v>4</v>
      </c>
      <c r="E11" s="27">
        <f t="shared" si="0"/>
        <v>1200</v>
      </c>
    </row>
    <row r="12" spans="2:8" x14ac:dyDescent="0.25">
      <c r="B12" s="25" t="s">
        <v>104</v>
      </c>
      <c r="C12" s="26">
        <v>19200</v>
      </c>
      <c r="D12" s="26">
        <v>1</v>
      </c>
      <c r="E12" s="27">
        <f t="shared" si="0"/>
        <v>19200</v>
      </c>
    </row>
    <row r="13" spans="2:8" x14ac:dyDescent="0.25">
      <c r="B13" s="25" t="s">
        <v>105</v>
      </c>
      <c r="C13" s="26">
        <v>100000</v>
      </c>
      <c r="D13" s="26">
        <v>1</v>
      </c>
      <c r="E13" s="27">
        <f t="shared" si="0"/>
        <v>100000</v>
      </c>
    </row>
    <row r="14" spans="2:8" ht="30.75" thickBot="1" x14ac:dyDescent="0.3">
      <c r="B14" s="29"/>
      <c r="C14" s="30"/>
      <c r="D14" s="31" t="s">
        <v>52</v>
      </c>
      <c r="E14" s="32">
        <f>SUM(E5:E13)</f>
        <v>413290</v>
      </c>
    </row>
    <row r="15" spans="2:8" x14ac:dyDescent="0.25">
      <c r="D15" s="33" t="s">
        <v>53</v>
      </c>
      <c r="E15" s="34">
        <f>(E14*16/100)</f>
        <v>66126.399999999994</v>
      </c>
    </row>
    <row r="16" spans="2:8" ht="30.75" thickBot="1" x14ac:dyDescent="0.3">
      <c r="D16" s="35" t="s">
        <v>102</v>
      </c>
      <c r="E16" s="32">
        <f>SUM(E14:E15)</f>
        <v>479416.4</v>
      </c>
    </row>
  </sheetData>
  <mergeCells count="2">
    <mergeCell ref="B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Diagrama Gantt</vt:lpstr>
      <vt:lpstr>Presupuesto</vt:lpstr>
      <vt:lpstr>Seleccion Personal</vt:lpstr>
      <vt:lpstr>Uso de Recursos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SOPORTE</cp:lastModifiedBy>
  <cp:revision/>
  <dcterms:created xsi:type="dcterms:W3CDTF">2018-06-23T11:02:30Z</dcterms:created>
  <dcterms:modified xsi:type="dcterms:W3CDTF">2018-06-26T00:35:30Z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d52790e3-46ab-47fe-8fad-12d190d92be0</vt:lpwstr>
  </property>
</Properties>
</file>