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60" windowWidth="20160" windowHeight="7710"/>
  </bookViews>
  <sheets>
    <sheet name="SEKTÖR (U S D)" sheetId="1" r:id="rId1"/>
    <sheet name="SEKTÖR (TL)" sheetId="2" r:id="rId2"/>
    <sheet name="USDvsTL" sheetId="3" r:id="rId3"/>
    <sheet name="GEN.SEK." sheetId="4" r:id="rId4"/>
    <sheet name="Toplam İhracat  bar gra" sheetId="5" r:id="rId5"/>
    <sheet name="KARŞL" sheetId="6" r:id="rId6"/>
    <sheet name="ÜLKE" sheetId="7" r:id="rId7"/>
    <sheet name="SEKT1" sheetId="8" r:id="rId8"/>
    <sheet name="SEKT2" sheetId="9" r:id="rId9"/>
    <sheet name="SEKT3" sheetId="10" r:id="rId10"/>
    <sheet name="SEKT4" sheetId="11" r:id="rId11"/>
    <sheet name="SEKT5" sheetId="12" r:id="rId12"/>
    <sheet name="2002-2013 AYLIK İHR" sheetId="13" r:id="rId13"/>
  </sheets>
  <calcPr calcId="145621"/>
</workbook>
</file>

<file path=xl/calcChain.xml><?xml version="1.0" encoding="utf-8"?>
<calcChain xmlns="http://schemas.openxmlformats.org/spreadsheetml/2006/main">
  <c r="K46" i="2" l="1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O73" i="13" l="1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P26" i="7"/>
  <c r="O24" i="7"/>
  <c r="P24" i="7" s="1"/>
  <c r="O23" i="7"/>
  <c r="P23" i="7" s="1"/>
  <c r="O22" i="7"/>
  <c r="P22" i="7" s="1"/>
  <c r="O21" i="7"/>
  <c r="P21" i="7" s="1"/>
  <c r="P20" i="7"/>
  <c r="O20" i="7"/>
  <c r="O19" i="7"/>
  <c r="P19" i="7" s="1"/>
  <c r="O18" i="7"/>
  <c r="P18" i="7" s="1"/>
  <c r="O17" i="7"/>
  <c r="P17" i="7" s="1"/>
  <c r="O16" i="7"/>
  <c r="P16" i="7" s="1"/>
  <c r="O15" i="7"/>
  <c r="P15" i="7" s="1"/>
  <c r="O14" i="7"/>
  <c r="P14" i="7" s="1"/>
  <c r="O13" i="7"/>
  <c r="P13" i="7" s="1"/>
  <c r="O12" i="7"/>
  <c r="P12" i="7" s="1"/>
  <c r="O11" i="7"/>
  <c r="P11" i="7" s="1"/>
  <c r="O10" i="7"/>
  <c r="P10" i="7" s="1"/>
  <c r="O9" i="7"/>
  <c r="P9" i="7" s="1"/>
  <c r="O8" i="7"/>
  <c r="P8" i="7" s="1"/>
  <c r="O7" i="7"/>
  <c r="P7" i="7" s="1"/>
  <c r="O6" i="7"/>
  <c r="P6" i="7" s="1"/>
  <c r="O5" i="7"/>
  <c r="Q22" i="4"/>
  <c r="P22" i="4"/>
  <c r="M22" i="4"/>
  <c r="L22" i="4"/>
  <c r="I22" i="4"/>
  <c r="H22" i="4"/>
  <c r="E22" i="4"/>
  <c r="D22" i="4"/>
  <c r="Q21" i="4"/>
  <c r="P21" i="4"/>
  <c r="M21" i="4"/>
  <c r="L21" i="4"/>
  <c r="I21" i="4"/>
  <c r="H21" i="4"/>
  <c r="E21" i="4"/>
  <c r="D21" i="4"/>
  <c r="Q20" i="4"/>
  <c r="P20" i="4"/>
  <c r="M20" i="4"/>
  <c r="L20" i="4"/>
  <c r="I20" i="4"/>
  <c r="H20" i="4"/>
  <c r="E20" i="4"/>
  <c r="D20" i="4"/>
  <c r="Q19" i="4"/>
  <c r="P19" i="4"/>
  <c r="M19" i="4"/>
  <c r="L19" i="4"/>
  <c r="I19" i="4"/>
  <c r="H19" i="4"/>
  <c r="E19" i="4"/>
  <c r="D19" i="4"/>
  <c r="Q18" i="4"/>
  <c r="P18" i="4"/>
  <c r="M18" i="4"/>
  <c r="L18" i="4"/>
  <c r="I18" i="4"/>
  <c r="H18" i="4"/>
  <c r="E18" i="4"/>
  <c r="D18" i="4"/>
  <c r="Q17" i="4"/>
  <c r="P17" i="4"/>
  <c r="M17" i="4"/>
  <c r="L17" i="4"/>
  <c r="I17" i="4"/>
  <c r="H17" i="4"/>
  <c r="E17" i="4"/>
  <c r="D17" i="4"/>
  <c r="Q16" i="4"/>
  <c r="P16" i="4"/>
  <c r="M16" i="4"/>
  <c r="L16" i="4"/>
  <c r="I16" i="4"/>
  <c r="H16" i="4"/>
  <c r="E16" i="4"/>
  <c r="D16" i="4"/>
  <c r="Q15" i="4"/>
  <c r="P15" i="4"/>
  <c r="M15" i="4"/>
  <c r="L15" i="4"/>
  <c r="I15" i="4"/>
  <c r="H15" i="4"/>
  <c r="E15" i="4"/>
  <c r="D15" i="4"/>
  <c r="Q14" i="4"/>
  <c r="P14" i="4"/>
  <c r="M14" i="4"/>
  <c r="L14" i="4"/>
  <c r="I14" i="4"/>
  <c r="H14" i="4"/>
  <c r="E14" i="4"/>
  <c r="D14" i="4"/>
  <c r="Q13" i="4"/>
  <c r="P13" i="4"/>
  <c r="M13" i="4"/>
  <c r="L13" i="4"/>
  <c r="I13" i="4"/>
  <c r="H13" i="4"/>
  <c r="E13" i="4"/>
  <c r="D13" i="4"/>
  <c r="Q12" i="4"/>
  <c r="P12" i="4"/>
  <c r="M12" i="4"/>
  <c r="L12" i="4"/>
  <c r="I12" i="4"/>
  <c r="H12" i="4"/>
  <c r="E12" i="4"/>
  <c r="D12" i="4"/>
  <c r="Q11" i="4"/>
  <c r="P11" i="4"/>
  <c r="M11" i="4"/>
  <c r="L11" i="4"/>
  <c r="I11" i="4"/>
  <c r="H11" i="4"/>
  <c r="E11" i="4"/>
  <c r="D11" i="4"/>
  <c r="Q10" i="4"/>
  <c r="P10" i="4"/>
  <c r="M10" i="4"/>
  <c r="L10" i="4"/>
  <c r="I10" i="4"/>
  <c r="H10" i="4"/>
  <c r="E10" i="4"/>
  <c r="D10" i="4"/>
  <c r="Q9" i="4"/>
  <c r="P9" i="4"/>
  <c r="M9" i="4"/>
  <c r="L9" i="4"/>
  <c r="I9" i="4"/>
  <c r="H9" i="4"/>
  <c r="E9" i="4"/>
  <c r="D9" i="4"/>
  <c r="B32" i="3"/>
  <c r="M46" i="2"/>
  <c r="E46" i="2"/>
  <c r="M42" i="2"/>
  <c r="I40" i="2"/>
  <c r="D40" i="2"/>
  <c r="D37" i="2"/>
  <c r="C37" i="3" s="1"/>
  <c r="L35" i="2"/>
  <c r="G35" i="3" s="1"/>
  <c r="E35" i="2"/>
  <c r="M33" i="2"/>
  <c r="M29" i="2"/>
  <c r="M25" i="2"/>
  <c r="D25" i="2"/>
  <c r="C25" i="3" s="1"/>
  <c r="D20" i="2"/>
  <c r="C20" i="3" s="1"/>
  <c r="E19" i="2"/>
  <c r="D17" i="2"/>
  <c r="C17" i="3" s="1"/>
  <c r="E15" i="2"/>
  <c r="M14" i="2"/>
  <c r="L11" i="2"/>
  <c r="G11" i="3" s="1"/>
  <c r="L10" i="2"/>
  <c r="G10" i="3" s="1"/>
  <c r="D8" i="2"/>
  <c r="C8" i="3" s="1"/>
  <c r="M46" i="1"/>
  <c r="L46" i="1"/>
  <c r="I46" i="1"/>
  <c r="H46" i="1"/>
  <c r="E46" i="1"/>
  <c r="D46" i="1"/>
  <c r="B44" i="3" s="1"/>
  <c r="K45" i="1"/>
  <c r="J45" i="1"/>
  <c r="G45" i="1"/>
  <c r="F45" i="1"/>
  <c r="M44" i="1"/>
  <c r="L44" i="1"/>
  <c r="F44" i="3" s="1"/>
  <c r="I44" i="1"/>
  <c r="H44" i="1"/>
  <c r="D44" i="3" s="1"/>
  <c r="E44" i="1"/>
  <c r="D44" i="1"/>
  <c r="B42" i="3" s="1"/>
  <c r="M43" i="1"/>
  <c r="L43" i="1"/>
  <c r="F43" i="3" s="1"/>
  <c r="I43" i="1"/>
  <c r="H43" i="1"/>
  <c r="D43" i="3" s="1"/>
  <c r="E43" i="1"/>
  <c r="D43" i="1"/>
  <c r="B41" i="3" s="1"/>
  <c r="M42" i="1"/>
  <c r="L42" i="1"/>
  <c r="F42" i="3" s="1"/>
  <c r="I42" i="1"/>
  <c r="H42" i="1"/>
  <c r="D42" i="3" s="1"/>
  <c r="E42" i="1"/>
  <c r="D42" i="1"/>
  <c r="B40" i="3" s="1"/>
  <c r="M41" i="1"/>
  <c r="L41" i="1"/>
  <c r="F41" i="3" s="1"/>
  <c r="I41" i="1"/>
  <c r="H41" i="1"/>
  <c r="D41" i="3" s="1"/>
  <c r="E41" i="1"/>
  <c r="D41" i="1"/>
  <c r="B39" i="3" s="1"/>
  <c r="M40" i="1"/>
  <c r="L40" i="1"/>
  <c r="F40" i="3" s="1"/>
  <c r="I40" i="1"/>
  <c r="H40" i="1"/>
  <c r="D40" i="3" s="1"/>
  <c r="E40" i="1"/>
  <c r="D40" i="1"/>
  <c r="M39" i="1"/>
  <c r="L39" i="1"/>
  <c r="F39" i="3" s="1"/>
  <c r="I39" i="1"/>
  <c r="H39" i="1"/>
  <c r="D39" i="3" s="1"/>
  <c r="E39" i="1"/>
  <c r="D39" i="1"/>
  <c r="M38" i="1"/>
  <c r="L38" i="1"/>
  <c r="F38" i="3" s="1"/>
  <c r="I38" i="1"/>
  <c r="H38" i="1"/>
  <c r="D38" i="3" s="1"/>
  <c r="E38" i="1"/>
  <c r="D38" i="1"/>
  <c r="B38" i="3" s="1"/>
  <c r="M37" i="1"/>
  <c r="L37" i="1"/>
  <c r="F37" i="3" s="1"/>
  <c r="I37" i="1"/>
  <c r="H37" i="1"/>
  <c r="D37" i="3" s="1"/>
  <c r="E37" i="1"/>
  <c r="D37" i="1"/>
  <c r="B37" i="3" s="1"/>
  <c r="M36" i="1"/>
  <c r="L36" i="1"/>
  <c r="F36" i="3" s="1"/>
  <c r="I36" i="1"/>
  <c r="H36" i="1"/>
  <c r="D36" i="3" s="1"/>
  <c r="E36" i="1"/>
  <c r="D36" i="1"/>
  <c r="B36" i="3" s="1"/>
  <c r="M35" i="1"/>
  <c r="L35" i="1"/>
  <c r="F35" i="3" s="1"/>
  <c r="I35" i="1"/>
  <c r="H35" i="1"/>
  <c r="D35" i="3" s="1"/>
  <c r="E35" i="1"/>
  <c r="D35" i="1"/>
  <c r="B35" i="3" s="1"/>
  <c r="M34" i="1"/>
  <c r="L34" i="1"/>
  <c r="F34" i="3" s="1"/>
  <c r="I34" i="1"/>
  <c r="H34" i="1"/>
  <c r="D34" i="3" s="1"/>
  <c r="E34" i="1"/>
  <c r="D34" i="1"/>
  <c r="B34" i="3" s="1"/>
  <c r="M33" i="1"/>
  <c r="L33" i="1"/>
  <c r="F33" i="3" s="1"/>
  <c r="I33" i="1"/>
  <c r="H33" i="1"/>
  <c r="D33" i="3" s="1"/>
  <c r="E33" i="1"/>
  <c r="D33" i="1"/>
  <c r="B33" i="3" s="1"/>
  <c r="M32" i="1"/>
  <c r="L32" i="1"/>
  <c r="F32" i="3" s="1"/>
  <c r="I32" i="1"/>
  <c r="H32" i="1"/>
  <c r="D32" i="3" s="1"/>
  <c r="E32" i="1"/>
  <c r="D32" i="1"/>
  <c r="M31" i="1"/>
  <c r="L31" i="1"/>
  <c r="F31" i="3" s="1"/>
  <c r="I31" i="1"/>
  <c r="H31" i="1"/>
  <c r="D31" i="3" s="1"/>
  <c r="E31" i="1"/>
  <c r="D31" i="1"/>
  <c r="B31" i="3" s="1"/>
  <c r="M30" i="1"/>
  <c r="L30" i="1"/>
  <c r="F30" i="3" s="1"/>
  <c r="I30" i="1"/>
  <c r="H30" i="1"/>
  <c r="D30" i="3" s="1"/>
  <c r="E30" i="1"/>
  <c r="D30" i="1"/>
  <c r="B30" i="3" s="1"/>
  <c r="M29" i="1"/>
  <c r="L29" i="1"/>
  <c r="F29" i="3" s="1"/>
  <c r="I29" i="1"/>
  <c r="H29" i="1"/>
  <c r="D29" i="3" s="1"/>
  <c r="E29" i="1"/>
  <c r="D29" i="1"/>
  <c r="B29" i="3" s="1"/>
  <c r="M28" i="1"/>
  <c r="L28" i="1"/>
  <c r="F28" i="3" s="1"/>
  <c r="I28" i="1"/>
  <c r="H28" i="1"/>
  <c r="D28" i="3" s="1"/>
  <c r="E28" i="1"/>
  <c r="D28" i="1"/>
  <c r="B28" i="3" s="1"/>
  <c r="M27" i="1"/>
  <c r="L27" i="1"/>
  <c r="F27" i="3" s="1"/>
  <c r="I27" i="1"/>
  <c r="H27" i="1"/>
  <c r="D27" i="3" s="1"/>
  <c r="E27" i="1"/>
  <c r="D27" i="1"/>
  <c r="B27" i="3" s="1"/>
  <c r="M26" i="1"/>
  <c r="L26" i="1"/>
  <c r="F26" i="3" s="1"/>
  <c r="I26" i="1"/>
  <c r="H26" i="1"/>
  <c r="D26" i="3" s="1"/>
  <c r="E26" i="1"/>
  <c r="D26" i="1"/>
  <c r="B26" i="3" s="1"/>
  <c r="M25" i="1"/>
  <c r="L25" i="1"/>
  <c r="F25" i="3" s="1"/>
  <c r="I25" i="1"/>
  <c r="H25" i="1"/>
  <c r="D25" i="3" s="1"/>
  <c r="E25" i="1"/>
  <c r="D25" i="1"/>
  <c r="B25" i="3" s="1"/>
  <c r="M24" i="1"/>
  <c r="L24" i="1"/>
  <c r="F24" i="3" s="1"/>
  <c r="I24" i="1"/>
  <c r="H24" i="1"/>
  <c r="D24" i="3" s="1"/>
  <c r="E24" i="1"/>
  <c r="D24" i="1"/>
  <c r="B24" i="3" s="1"/>
  <c r="M23" i="1"/>
  <c r="L23" i="1"/>
  <c r="F23" i="3" s="1"/>
  <c r="I23" i="1"/>
  <c r="H23" i="1"/>
  <c r="D23" i="3" s="1"/>
  <c r="E23" i="1"/>
  <c r="D23" i="1"/>
  <c r="B23" i="3" s="1"/>
  <c r="M22" i="1"/>
  <c r="L22" i="1"/>
  <c r="F22" i="3" s="1"/>
  <c r="I22" i="1"/>
  <c r="H22" i="1"/>
  <c r="D22" i="3" s="1"/>
  <c r="E22" i="1"/>
  <c r="D22" i="1"/>
  <c r="B22" i="3" s="1"/>
  <c r="M21" i="1"/>
  <c r="L21" i="1"/>
  <c r="F21" i="3" s="1"/>
  <c r="I21" i="1"/>
  <c r="H21" i="1"/>
  <c r="D21" i="3" s="1"/>
  <c r="E21" i="1"/>
  <c r="D21" i="1"/>
  <c r="B21" i="3" s="1"/>
  <c r="M20" i="1"/>
  <c r="L20" i="1"/>
  <c r="F20" i="3" s="1"/>
  <c r="I20" i="1"/>
  <c r="H20" i="1"/>
  <c r="D20" i="3" s="1"/>
  <c r="E20" i="1"/>
  <c r="D20" i="1"/>
  <c r="B20" i="3" s="1"/>
  <c r="M19" i="1"/>
  <c r="L19" i="1"/>
  <c r="F19" i="3" s="1"/>
  <c r="I19" i="1"/>
  <c r="H19" i="1"/>
  <c r="D19" i="3" s="1"/>
  <c r="E19" i="1"/>
  <c r="D19" i="1"/>
  <c r="B19" i="3" s="1"/>
  <c r="M18" i="1"/>
  <c r="L18" i="1"/>
  <c r="F18" i="3" s="1"/>
  <c r="I18" i="1"/>
  <c r="H18" i="1"/>
  <c r="D18" i="3" s="1"/>
  <c r="E18" i="1"/>
  <c r="D18" i="1"/>
  <c r="B18" i="3" s="1"/>
  <c r="M17" i="1"/>
  <c r="L17" i="1"/>
  <c r="F17" i="3" s="1"/>
  <c r="I17" i="1"/>
  <c r="H17" i="1"/>
  <c r="D17" i="3" s="1"/>
  <c r="E17" i="1"/>
  <c r="D17" i="1"/>
  <c r="B17" i="3" s="1"/>
  <c r="M16" i="1"/>
  <c r="L16" i="1"/>
  <c r="F16" i="3" s="1"/>
  <c r="I16" i="1"/>
  <c r="H16" i="1"/>
  <c r="D16" i="3" s="1"/>
  <c r="E16" i="1"/>
  <c r="D16" i="1"/>
  <c r="B16" i="3" s="1"/>
  <c r="M15" i="1"/>
  <c r="L15" i="1"/>
  <c r="F15" i="3" s="1"/>
  <c r="I15" i="1"/>
  <c r="H15" i="1"/>
  <c r="D15" i="3" s="1"/>
  <c r="E15" i="1"/>
  <c r="D15" i="1"/>
  <c r="B15" i="3" s="1"/>
  <c r="M14" i="1"/>
  <c r="L14" i="1"/>
  <c r="F14" i="3" s="1"/>
  <c r="I14" i="1"/>
  <c r="H14" i="1"/>
  <c r="D14" i="3" s="1"/>
  <c r="E14" i="1"/>
  <c r="D14" i="1"/>
  <c r="B14" i="3" s="1"/>
  <c r="M13" i="1"/>
  <c r="L13" i="1"/>
  <c r="F13" i="3" s="1"/>
  <c r="I13" i="1"/>
  <c r="H13" i="1"/>
  <c r="D13" i="3" s="1"/>
  <c r="E13" i="1"/>
  <c r="D13" i="1"/>
  <c r="B13" i="3" s="1"/>
  <c r="M12" i="1"/>
  <c r="L12" i="1"/>
  <c r="F12" i="3" s="1"/>
  <c r="I12" i="1"/>
  <c r="H12" i="1"/>
  <c r="D12" i="3" s="1"/>
  <c r="E12" i="1"/>
  <c r="D12" i="1"/>
  <c r="B12" i="3" s="1"/>
  <c r="M11" i="1"/>
  <c r="L11" i="1"/>
  <c r="F11" i="3" s="1"/>
  <c r="I11" i="1"/>
  <c r="H11" i="1"/>
  <c r="D11" i="3" s="1"/>
  <c r="E11" i="1"/>
  <c r="D11" i="1"/>
  <c r="B11" i="3" s="1"/>
  <c r="M10" i="1"/>
  <c r="L10" i="1"/>
  <c r="F10" i="3" s="1"/>
  <c r="I10" i="1"/>
  <c r="H10" i="1"/>
  <c r="D10" i="3" s="1"/>
  <c r="E10" i="1"/>
  <c r="D10" i="1"/>
  <c r="B10" i="3" s="1"/>
  <c r="M9" i="1"/>
  <c r="L9" i="1"/>
  <c r="F9" i="3" s="1"/>
  <c r="I9" i="1"/>
  <c r="H9" i="1"/>
  <c r="D9" i="3" s="1"/>
  <c r="E9" i="1"/>
  <c r="D9" i="1"/>
  <c r="B9" i="3" s="1"/>
  <c r="M8" i="1"/>
  <c r="L8" i="1"/>
  <c r="F8" i="3" s="1"/>
  <c r="I8" i="1"/>
  <c r="H8" i="1"/>
  <c r="D8" i="3" s="1"/>
  <c r="E8" i="1"/>
  <c r="D8" i="1"/>
  <c r="B8" i="3" s="1"/>
  <c r="M9" i="2" l="1"/>
  <c r="M13" i="2"/>
  <c r="M22" i="2"/>
  <c r="M28" i="2"/>
  <c r="M30" i="2"/>
  <c r="M41" i="2"/>
  <c r="M43" i="2"/>
  <c r="M45" i="2"/>
  <c r="M17" i="2"/>
  <c r="M21" i="2"/>
  <c r="M38" i="2"/>
  <c r="L46" i="2"/>
  <c r="M37" i="2"/>
  <c r="M39" i="2"/>
  <c r="L18" i="2"/>
  <c r="G18" i="3" s="1"/>
  <c r="L27" i="2"/>
  <c r="G27" i="3" s="1"/>
  <c r="L19" i="2"/>
  <c r="G19" i="3" s="1"/>
  <c r="L26" i="2"/>
  <c r="G26" i="3" s="1"/>
  <c r="L34" i="2"/>
  <c r="G34" i="3" s="1"/>
  <c r="I15" i="2"/>
  <c r="I27" i="2"/>
  <c r="H34" i="2"/>
  <c r="E34" i="3" s="1"/>
  <c r="H33" i="2"/>
  <c r="E33" i="3" s="1"/>
  <c r="H40" i="2"/>
  <c r="E40" i="3" s="1"/>
  <c r="E22" i="2"/>
  <c r="E23" i="2"/>
  <c r="E41" i="2"/>
  <c r="E43" i="2"/>
  <c r="D13" i="2"/>
  <c r="C13" i="3" s="1"/>
  <c r="D28" i="2"/>
  <c r="C28" i="3" s="1"/>
  <c r="D32" i="2"/>
  <c r="C32" i="3" s="1"/>
  <c r="I32" i="2"/>
  <c r="H17" i="2"/>
  <c r="E17" i="3" s="1"/>
  <c r="H18" i="2"/>
  <c r="E18" i="3" s="1"/>
  <c r="E11" i="2"/>
  <c r="E27" i="2"/>
  <c r="E31" i="2"/>
  <c r="E40" i="2"/>
  <c r="D46" i="2"/>
  <c r="C44" i="3" s="1"/>
  <c r="E30" i="2"/>
  <c r="E39" i="2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1" i="3" s="1"/>
  <c r="M18" i="2"/>
  <c r="M34" i="2"/>
  <c r="L41" i="2"/>
  <c r="G41" i="3" s="1"/>
  <c r="L39" i="2"/>
  <c r="G39" i="3" s="1"/>
  <c r="M10" i="2"/>
  <c r="M26" i="2"/>
  <c r="L14" i="2"/>
  <c r="G14" i="3" s="1"/>
  <c r="L15" i="2"/>
  <c r="G15" i="3" s="1"/>
  <c r="L30" i="2"/>
  <c r="G30" i="3" s="1"/>
  <c r="L31" i="2"/>
  <c r="G31" i="3" s="1"/>
  <c r="L22" i="2"/>
  <c r="G22" i="3" s="1"/>
  <c r="L23" i="2"/>
  <c r="G23" i="3" s="1"/>
  <c r="L38" i="2"/>
  <c r="G38" i="3" s="1"/>
  <c r="I9" i="2"/>
  <c r="I13" i="2"/>
  <c r="I25" i="2"/>
  <c r="I29" i="2"/>
  <c r="I37" i="2"/>
  <c r="I42" i="2"/>
  <c r="I46" i="2"/>
  <c r="I12" i="2"/>
  <c r="I20" i="2"/>
  <c r="I28" i="2"/>
  <c r="I36" i="2"/>
  <c r="I41" i="2"/>
  <c r="I44" i="2"/>
  <c r="I21" i="2"/>
  <c r="I8" i="2"/>
  <c r="I16" i="2"/>
  <c r="I24" i="2"/>
  <c r="H46" i="2"/>
  <c r="H44" i="2"/>
  <c r="E44" i="3" s="1"/>
  <c r="I17" i="2"/>
  <c r="I33" i="2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E44" i="2"/>
  <c r="D44" i="2"/>
  <c r="C42" i="3" s="1"/>
  <c r="E12" i="2"/>
  <c r="E20" i="2"/>
  <c r="E28" i="2"/>
  <c r="E36" i="2"/>
  <c r="D41" i="2"/>
  <c r="C39" i="3" s="1"/>
  <c r="E8" i="2"/>
  <c r="E16" i="2"/>
  <c r="E24" i="2"/>
  <c r="E32" i="2"/>
  <c r="M40" i="2"/>
  <c r="L40" i="2"/>
  <c r="G40" i="3" s="1"/>
  <c r="H45" i="2"/>
  <c r="L8" i="2"/>
  <c r="G8" i="3" s="1"/>
  <c r="D10" i="2"/>
  <c r="C10" i="3" s="1"/>
  <c r="H11" i="2"/>
  <c r="E11" i="3" s="1"/>
  <c r="L12" i="2"/>
  <c r="G12" i="3" s="1"/>
  <c r="D14" i="2"/>
  <c r="C14" i="3" s="1"/>
  <c r="L16" i="2"/>
  <c r="G16" i="3" s="1"/>
  <c r="D18" i="2"/>
  <c r="C18" i="3" s="1"/>
  <c r="H19" i="2"/>
  <c r="E19" i="3" s="1"/>
  <c r="L20" i="2"/>
  <c r="G20" i="3" s="1"/>
  <c r="E21" i="2"/>
  <c r="H23" i="2"/>
  <c r="E23" i="3" s="1"/>
  <c r="L24" i="2"/>
  <c r="G24" i="3" s="1"/>
  <c r="D26" i="2"/>
  <c r="C26" i="3" s="1"/>
  <c r="M27" i="2"/>
  <c r="E29" i="2"/>
  <c r="H31" i="2"/>
  <c r="E31" i="3" s="1"/>
  <c r="L32" i="2"/>
  <c r="G32" i="3" s="1"/>
  <c r="D34" i="2"/>
  <c r="C34" i="3" s="1"/>
  <c r="I34" i="2"/>
  <c r="H35" i="2"/>
  <c r="E35" i="3" s="1"/>
  <c r="M35" i="2"/>
  <c r="L36" i="2"/>
  <c r="G36" i="3" s="1"/>
  <c r="E37" i="2"/>
  <c r="D38" i="2"/>
  <c r="C38" i="3" s="1"/>
  <c r="I38" i="2"/>
  <c r="I39" i="2"/>
  <c r="H39" i="2"/>
  <c r="E39" i="3" s="1"/>
  <c r="L42" i="2"/>
  <c r="G42" i="3" s="1"/>
  <c r="L43" i="2"/>
  <c r="G43" i="3" s="1"/>
  <c r="M44" i="2"/>
  <c r="L44" i="2"/>
  <c r="G44" i="3" s="1"/>
  <c r="I45" i="2"/>
  <c r="H45" i="1"/>
  <c r="L45" i="1"/>
  <c r="H8" i="2"/>
  <c r="E8" i="3" s="1"/>
  <c r="M8" i="2"/>
  <c r="L9" i="2"/>
  <c r="G9" i="3" s="1"/>
  <c r="E10" i="2"/>
  <c r="D11" i="2"/>
  <c r="C11" i="3" s="1"/>
  <c r="I11" i="2"/>
  <c r="H12" i="2"/>
  <c r="E12" i="3" s="1"/>
  <c r="M12" i="2"/>
  <c r="L13" i="2"/>
  <c r="G13" i="3" s="1"/>
  <c r="E14" i="2"/>
  <c r="D15" i="2"/>
  <c r="C15" i="3" s="1"/>
  <c r="H16" i="2"/>
  <c r="E16" i="3" s="1"/>
  <c r="M16" i="2"/>
  <c r="L17" i="2"/>
  <c r="G17" i="3" s="1"/>
  <c r="E18" i="2"/>
  <c r="D19" i="2"/>
  <c r="C19" i="3" s="1"/>
  <c r="I19" i="2"/>
  <c r="H20" i="2"/>
  <c r="E20" i="3" s="1"/>
  <c r="M20" i="2"/>
  <c r="L21" i="2"/>
  <c r="G21" i="3" s="1"/>
  <c r="D23" i="2"/>
  <c r="C23" i="3" s="1"/>
  <c r="I23" i="2"/>
  <c r="H24" i="2"/>
  <c r="E24" i="3" s="1"/>
  <c r="M24" i="2"/>
  <c r="L25" i="2"/>
  <c r="G25" i="3" s="1"/>
  <c r="E26" i="2"/>
  <c r="D27" i="2"/>
  <c r="C27" i="3" s="1"/>
  <c r="H28" i="2"/>
  <c r="E28" i="3" s="1"/>
  <c r="L29" i="2"/>
  <c r="G29" i="3" s="1"/>
  <c r="D31" i="2"/>
  <c r="C31" i="3" s="1"/>
  <c r="I31" i="2"/>
  <c r="H32" i="2"/>
  <c r="E32" i="3" s="1"/>
  <c r="M32" i="2"/>
  <c r="L33" i="2"/>
  <c r="G33" i="3" s="1"/>
  <c r="E34" i="2"/>
  <c r="D35" i="2"/>
  <c r="C35" i="3" s="1"/>
  <c r="I35" i="2"/>
  <c r="H36" i="2"/>
  <c r="E36" i="3" s="1"/>
  <c r="M36" i="2"/>
  <c r="L37" i="2"/>
  <c r="G37" i="3" s="1"/>
  <c r="E38" i="2"/>
  <c r="D39" i="2"/>
  <c r="H41" i="2"/>
  <c r="E41" i="3" s="1"/>
  <c r="H42" i="2"/>
  <c r="E42" i="3" s="1"/>
  <c r="I43" i="2"/>
  <c r="H43" i="2"/>
  <c r="E43" i="3" s="1"/>
  <c r="E9" i="2"/>
  <c r="I10" i="2"/>
  <c r="M11" i="2"/>
  <c r="E13" i="2"/>
  <c r="I14" i="2"/>
  <c r="H15" i="2"/>
  <c r="E15" i="3" s="1"/>
  <c r="M15" i="2"/>
  <c r="E17" i="2"/>
  <c r="I18" i="2"/>
  <c r="M19" i="2"/>
  <c r="D22" i="2"/>
  <c r="C22" i="3" s="1"/>
  <c r="I22" i="2"/>
  <c r="M23" i="2"/>
  <c r="E25" i="2"/>
  <c r="I26" i="2"/>
  <c r="H27" i="2"/>
  <c r="E27" i="3" s="1"/>
  <c r="L28" i="2"/>
  <c r="G28" i="3" s="1"/>
  <c r="D30" i="2"/>
  <c r="C30" i="3" s="1"/>
  <c r="I30" i="2"/>
  <c r="M31" i="2"/>
  <c r="E33" i="2"/>
  <c r="I45" i="1"/>
  <c r="M45" i="1"/>
  <c r="E42" i="2"/>
  <c r="D42" i="2"/>
  <c r="C40" i="3" s="1"/>
  <c r="L45" i="2"/>
  <c r="P5" i="7"/>
  <c r="P25" i="7" s="1"/>
  <c r="O25" i="7"/>
</calcChain>
</file>

<file path=xl/sharedStrings.xml><?xml version="1.0" encoding="utf-8"?>
<sst xmlns="http://schemas.openxmlformats.org/spreadsheetml/2006/main" count="347" uniqueCount="181">
  <si>
    <t xml:space="preserve">SEKTÖREL BAZDA İHRACAT RAKAMLARI -1000 $   </t>
  </si>
  <si>
    <t>TEMMUZ</t>
  </si>
  <si>
    <t>SON 12 AYLIK</t>
  </si>
  <si>
    <t>SEKTÖRLER</t>
  </si>
  <si>
    <t>Değişim    ('13/'12)</t>
  </si>
  <si>
    <t xml:space="preserve"> Pay(13)  (%)</t>
  </si>
  <si>
    <t>2011-2012</t>
  </si>
  <si>
    <t>2012-2013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</si>
  <si>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</si>
  <si>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</si>
  <si>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</si>
  <si>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</si>
  <si>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</si>
  <si>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</si>
  <si>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</si>
  <si>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</si>
  <si>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</si>
  <si>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</si>
  <si>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</si>
  <si>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</si>
  <si>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 xml:space="preserve">   C. AĞAÇ VE ORMAN ÜRÜNLERİ</t>
  </si>
  <si>
    <t xml:space="preserve">     Ağaç Mamulleri ve Orman Ürünleri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</si>
  <si>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</si>
  <si>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</si>
  <si>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</si>
  <si>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</si>
  <si>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</si>
  <si>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</si>
  <si>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</si>
  <si>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</si>
  <si>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</si>
  <si>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</si>
  <si>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</si>
  <si>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Elektrik - Elektronik Mak. Bilişim</t>
  </si>
  <si>
    <t xml:space="preserve">     Makine ve Aksamları</t>
  </si>
  <si>
    <t xml:space="preserve">     Demir ve Demir Dışı Metaller</t>
  </si>
  <si>
    <t xml:space="preserve">     Çelik</t>
  </si>
  <si>
    <t xml:space="preserve">     Çimento Cam Seramik ve Toprak</t>
  </si>
  <si>
    <t xml:space="preserve">     Mücevher</t>
  </si>
  <si>
    <t xml:space="preserve">     Savunma Sanayii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</si>
  <si>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</si>
  <si>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</si>
  <si>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</si>
  <si>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</si>
  <si>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</si>
  <si>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</si>
  <si>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</si>
  <si>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 xml:space="preserve">  Son 12 aylık verilerde ilk 11 ay TUİK, son ay TİM rakamı kullanılmıştır. </t>
  </si>
  <si>
    <t xml:space="preserve">SEKTÖREL BAZDA İHRACAT KAYIT RAKAMLARI - 1000 TL   </t>
  </si>
  <si>
    <t>SON 12 AY</t>
  </si>
  <si>
    <t xml:space="preserve">     Hububat, Bakliyat, Yağlı Tohumlar ve Mamulleri</t>
  </si>
  <si>
    <t xml:space="preserve">     Elektrik - Elektronik </t>
  </si>
  <si>
    <t>Not: İlgili dönem ortalama MB Dolar Alış Kuru baz alınarak hesaplanmıştır.</t>
  </si>
  <si>
    <t>İHRACAT ARTIŞI KARŞILAŞTIRMA TABLOSU (USD - TL)</t>
  </si>
  <si>
    <t>Son 12 Aylık</t>
  </si>
  <si>
    <t>USD Bazında Artış (%)</t>
  </si>
  <si>
    <t>TL Bazında Artış  (%)</t>
  </si>
  <si>
    <t>T O P L A M</t>
  </si>
  <si>
    <t>İHRACATÇI  BİRLİKLERİ  GENEL SEKRETERLİKLERİ BAZINDA İHRACAT RAKAMLARI (1000 $)</t>
  </si>
  <si>
    <t>Son 12 Ay</t>
  </si>
  <si>
    <t>İHRACATÇI  BİRLİKLERİ 
GENEL SEKRETERLİKLERİ</t>
  </si>
  <si>
    <t>Değişim    ('11/'10)</t>
  </si>
  <si>
    <t xml:space="preserve"> Pay(11)  (%)</t>
  </si>
  <si>
    <t>AİB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</si>
  <si>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</si>
  <si>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</si>
  <si>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</si>
  <si>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</si>
  <si>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</si>
  <si>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</si>
  <si>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</si>
  <si>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</si>
  <si>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</si>
  <si>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</si>
  <si>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</si>
  <si>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</si>
  <si>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</si>
  <si>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</si>
  <si>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2013 YILI İHRACATIMIZDA İLK 20 ÜLKE (1000 $)</t>
  </si>
  <si>
    <t>ÜLKE</t>
  </si>
  <si>
    <t>OCAK</t>
  </si>
  <si>
    <t>ŞUBAT</t>
  </si>
  <si>
    <t>MART</t>
  </si>
  <si>
    <t>NİSAN</t>
  </si>
  <si>
    <t>MAYIS</t>
  </si>
  <si>
    <t>HAZİRAN</t>
  </si>
  <si>
    <t>AĞUSTOS</t>
  </si>
  <si>
    <t>EYLÜL</t>
  </si>
  <si>
    <t>EKİM</t>
  </si>
  <si>
    <t>KASIM</t>
  </si>
  <si>
    <t>ARALIK</t>
  </si>
  <si>
    <t>KÜMÜLATİF</t>
  </si>
  <si>
    <t>% PAY</t>
  </si>
  <si>
    <t>1.</t>
  </si>
  <si>
    <t xml:space="preserve">ALMANYA </t>
  </si>
  <si>
    <t>2.</t>
  </si>
  <si>
    <t>IRAK</t>
  </si>
  <si>
    <t>3.</t>
  </si>
  <si>
    <t>BİRLEŞİK KRALLIK</t>
  </si>
  <si>
    <t>4.</t>
  </si>
  <si>
    <t xml:space="preserve">RUSYA FEDERASYONU </t>
  </si>
  <si>
    <t>5.</t>
  </si>
  <si>
    <t>İTALYA</t>
  </si>
  <si>
    <t>6.</t>
  </si>
  <si>
    <t>FRANSA</t>
  </si>
  <si>
    <t>7.</t>
  </si>
  <si>
    <t>BİRLEŞİK DEVLETLER</t>
  </si>
  <si>
    <t>8.</t>
  </si>
  <si>
    <t>İSPANYA</t>
  </si>
  <si>
    <t>9.</t>
  </si>
  <si>
    <t>ÇİN HALK CUMHURİYETİ</t>
  </si>
  <si>
    <t>10.</t>
  </si>
  <si>
    <t xml:space="preserve">MISIR </t>
  </si>
  <si>
    <t>11.</t>
  </si>
  <si>
    <t xml:space="preserve">AZERBAYCAN-NAHÇİVAN </t>
  </si>
  <si>
    <t>12.</t>
  </si>
  <si>
    <t xml:space="preserve">SUUDİ ARABİSTAN </t>
  </si>
  <si>
    <t>13.</t>
  </si>
  <si>
    <t>HOLLANDA</t>
  </si>
  <si>
    <t>14.</t>
  </si>
  <si>
    <t>İRAN (İSLAM CUM.)</t>
  </si>
  <si>
    <t>15.</t>
  </si>
  <si>
    <t>İSRAİL</t>
  </si>
  <si>
    <t>16.</t>
  </si>
  <si>
    <t>BİRLEŞİK ARAP EMİRLİKLERİ</t>
  </si>
  <si>
    <t>17.</t>
  </si>
  <si>
    <t xml:space="preserve">ROMANYA </t>
  </si>
  <si>
    <t>18.</t>
  </si>
  <si>
    <t>BELÇİKA</t>
  </si>
  <si>
    <t>19.</t>
  </si>
  <si>
    <t>LİBYA</t>
  </si>
  <si>
    <t>20.</t>
  </si>
  <si>
    <t>CEZAYİR</t>
  </si>
  <si>
    <t>İlk 20 Ülke Toplam</t>
  </si>
  <si>
    <t>Genel Toplam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</si>
  <si>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</si>
  <si>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</si>
  <si>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</si>
  <si>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</si>
  <si>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</si>
  <si>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</si>
  <si>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</si>
  <si>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</si>
  <si>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</si>
  <si>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</si>
  <si>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</si>
  <si>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</si>
  <si>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</si>
  <si>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</si>
  <si>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</si>
  <si>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</si>
  <si>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Su Ürünleri ve Hayvansal Mamuller</t>
  </si>
  <si>
    <t>Ağaç Mamulleri ve Orman Ürünleri</t>
  </si>
  <si>
    <t>Tekstil ve Hammaddeleri</t>
  </si>
  <si>
    <t>Deri ve Deri Mamulleri</t>
  </si>
  <si>
    <t>Halı</t>
  </si>
  <si>
    <t>Kimyevi maddeler ve Mamulleri</t>
  </si>
  <si>
    <t>Hazırgiyim ve Konfeksiyon</t>
  </si>
  <si>
    <t>Otomotiv Endüstrisi</t>
  </si>
  <si>
    <t>Gemi ve Yat</t>
  </si>
  <si>
    <t>Elektrik-Elektronik,Mak.ve Bilişim</t>
  </si>
  <si>
    <t>Makine ve Aksamları</t>
  </si>
  <si>
    <t>Demir ve Demir Dışı Metaller</t>
  </si>
  <si>
    <t>Çelik</t>
  </si>
  <si>
    <t>Çimento Cam Seramik ve Toprak Sanayi</t>
  </si>
  <si>
    <t>Mücevher</t>
  </si>
  <si>
    <t>Savunma ve Havacılık Sanayii</t>
  </si>
  <si>
    <t>İklimlendirme Sanayi</t>
  </si>
  <si>
    <t>Diğer Sanayi Ürünleri</t>
  </si>
  <si>
    <t>Madencilik Ürünleri</t>
  </si>
  <si>
    <t>(*) Toplam satırında, son ay verileri için İhracatçı Birlikleri kayıtları, önceki dönemler için TÜİK kayıtları esas alınmıştır.</t>
  </si>
  <si>
    <t>AĞUSTOS 2013 İHRACAT RAKAMLARI</t>
  </si>
  <si>
    <t>OCAK-AĞUSTOS</t>
  </si>
  <si>
    <t xml:space="preserve">* Ocak- Ağustos Dönemi için ilk 7 ay TUİK, Ağustos ayı için TİM rakamı kullanılmıştır. </t>
  </si>
  <si>
    <t>AĞUSTOS 2013 İHRACAT RAKAMLARI - TL</t>
  </si>
  <si>
    <t xml:space="preserve">* Ocak-Ağustos dönemi için ilk 7 ay TUİK, Ağustos ayı için TİM rakamı kullanılmıştır. </t>
  </si>
  <si>
    <t>AĞUSTOS (2013/2012)</t>
  </si>
  <si>
    <t>OCAK-AĞUSTOS
(2013/2012)</t>
  </si>
  <si>
    <t>OCAK- AĞUSTOS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</si>
  <si>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2013 yılı için ilk 7 aylık TUİK rakamları kullanılmıştır. </t>
    </r>
  </si>
  <si>
    <t xml:space="preserve">* Aylar bazında toplam ihracat grafiğinde 2013 yılı için ilk 7 aylık TUİK rakamları kullanılmıştır.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</si>
</sst>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T_L_-;\-* #,##0.00\ _T_L_-;_-* &quot;-&quot;??\ _T_L_-;_-@_-"/>
    <numFmt numFmtId="164" formatCode="0.0"/>
    <numFmt numFmtId="165" formatCode="#,##0.0"/>
    <numFmt numFmtId="166" formatCode="0.0%"/>
    <numFmt numFmtId="167" formatCode="_-* #,##0.0\ _T_L_-;\-* #,##0.0\ _T_L_-;_-* &quot;-&quot;??\ _T_L_-;_-@_-"/>
    <numFmt numFmtId="168" formatCode="_-* #,##0\ _T_L_-;\-* #,##0\ _T_L_-;_-* &quot;-&quot;??\ _T_L_-;_-@_-"/>
    <numFmt numFmtId="169" formatCode="_-* #,##0.00\ _Y_T_L_-;\-* #,##0.00\ _Y_T_L_-;_-* &quot;-&quot;??\ _Y_T_L_-;_-@_-"/>
  </numFmts>
  <fonts count="70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16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i/>
      <sz val="12"/>
      <name val="Arial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sz val="10"/>
      <name val="Arial"/>
      <family val="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7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medium">
        <color indexed="64"/>
      </right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71">
    <xf numFmtId="0" fontId="0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53" fillId="30" borderId="0" applyNumberFormat="0" applyBorder="0" applyAlignment="0" applyProtection="0"/>
    <xf numFmtId="0" fontId="53" fillId="31" borderId="0" applyNumberFormat="0" applyBorder="0" applyAlignment="0" applyProtection="0"/>
    <xf numFmtId="0" fontId="53" fillId="32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3" fillId="34" borderId="0" applyNumberFormat="0" applyBorder="0" applyAlignment="0" applyProtection="0"/>
    <xf numFmtId="0" fontId="53" fillId="31" borderId="0" applyNumberFormat="0" applyBorder="0" applyAlignment="0" applyProtection="0"/>
    <xf numFmtId="0" fontId="53" fillId="35" borderId="0" applyNumberFormat="0" applyBorder="0" applyAlignment="0" applyProtection="0"/>
    <xf numFmtId="0" fontId="53" fillId="34" borderId="0" applyNumberFormat="0" applyBorder="0" applyAlignment="0" applyProtection="0"/>
    <xf numFmtId="0" fontId="53" fillId="36" borderId="0" applyNumberFormat="0" applyBorder="0" applyAlignment="0" applyProtection="0"/>
    <xf numFmtId="0" fontId="53" fillId="35" borderId="0" applyNumberFormat="0" applyBorder="0" applyAlignment="0" applyProtection="0"/>
    <xf numFmtId="0" fontId="54" fillId="37" borderId="0" applyNumberFormat="0" applyBorder="0" applyAlignment="0" applyProtection="0"/>
    <xf numFmtId="0" fontId="54" fillId="31" borderId="0" applyNumberFormat="0" applyBorder="0" applyAlignment="0" applyProtection="0"/>
    <xf numFmtId="0" fontId="54" fillId="35" borderId="0" applyNumberFormat="0" applyBorder="0" applyAlignment="0" applyProtection="0"/>
    <xf numFmtId="0" fontId="54" fillId="34" borderId="0" applyNumberFormat="0" applyBorder="0" applyAlignment="0" applyProtection="0"/>
    <xf numFmtId="0" fontId="54" fillId="37" borderId="0" applyNumberFormat="0" applyBorder="0" applyAlignment="0" applyProtection="0"/>
    <xf numFmtId="0" fontId="54" fillId="31" borderId="0" applyNumberFormat="0" applyBorder="0" applyAlignment="0" applyProtection="0"/>
    <xf numFmtId="0" fontId="1" fillId="5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1" fillId="8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" fillId="1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1" fillId="17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1" fillId="20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" fillId="6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1" fillId="9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" fillId="12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1" fillId="15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1" fillId="18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1" fillId="21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12" fillId="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12" fillId="10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2" fillId="13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12" fillId="16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2" fillId="19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12" fillId="2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8" fillId="0" borderId="66" applyNumberFormat="0" applyFill="0" applyAlignment="0" applyProtection="0"/>
    <xf numFmtId="0" fontId="59" fillId="0" borderId="67" applyNumberFormat="0" applyFill="0" applyAlignment="0" applyProtection="0"/>
    <xf numFmtId="0" fontId="60" fillId="0" borderId="68" applyNumberFormat="0" applyFill="0" applyAlignment="0" applyProtection="0"/>
    <xf numFmtId="0" fontId="61" fillId="0" borderId="69" applyNumberFormat="0" applyFill="0" applyAlignment="0" applyProtection="0"/>
    <xf numFmtId="0" fontId="61" fillId="0" borderId="0" applyNumberFormat="0" applyFill="0" applyBorder="0" applyAlignment="0" applyProtection="0"/>
    <xf numFmtId="0" fontId="62" fillId="43" borderId="70" applyNumberFormat="0" applyAlignment="0" applyProtection="0"/>
    <xf numFmtId="0" fontId="62" fillId="43" borderId="70" applyNumberFormat="0" applyAlignment="0" applyProtection="0"/>
    <xf numFmtId="0" fontId="63" fillId="44" borderId="71" applyNumberFormat="0" applyAlignment="0" applyProtection="0"/>
    <xf numFmtId="0" fontId="63" fillId="44" borderId="71" applyNumberFormat="0" applyAlignment="0" applyProtection="0"/>
    <xf numFmtId="169" fontId="25" fillId="0" borderId="0" applyFont="0" applyFill="0" applyBorder="0" applyAlignment="0" applyProtection="0"/>
    <xf numFmtId="0" fontId="25" fillId="0" borderId="0"/>
    <xf numFmtId="0" fontId="64" fillId="43" borderId="72" applyNumberFormat="0" applyAlignment="0" applyProtection="0"/>
    <xf numFmtId="0" fontId="10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5" borderId="70" applyNumberFormat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3" fillId="0" borderId="1" applyNumberFormat="0" applyFill="0" applyAlignment="0" applyProtection="0"/>
    <xf numFmtId="0" fontId="59" fillId="0" borderId="67" applyNumberFormat="0" applyFill="0" applyAlignment="0" applyProtection="0"/>
    <xf numFmtId="0" fontId="4" fillId="0" borderId="2" applyNumberFormat="0" applyFill="0" applyAlignment="0" applyProtection="0"/>
    <xf numFmtId="0" fontId="60" fillId="0" borderId="68" applyNumberFormat="0" applyFill="0" applyAlignment="0" applyProtection="0"/>
    <xf numFmtId="0" fontId="5" fillId="0" borderId="3" applyNumberFormat="0" applyFill="0" applyAlignment="0" applyProtection="0"/>
    <xf numFmtId="0" fontId="61" fillId="0" borderId="69" applyNumberFormat="0" applyFill="0" applyAlignment="0" applyProtection="0"/>
    <xf numFmtId="0" fontId="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" fillId="2" borderId="4" applyNumberFormat="0" applyAlignment="0" applyProtection="0"/>
    <xf numFmtId="0" fontId="65" fillId="35" borderId="70" applyNumberFormat="0" applyAlignment="0" applyProtection="0"/>
    <xf numFmtId="0" fontId="65" fillId="35" borderId="70" applyNumberFormat="0" applyAlignment="0" applyProtection="0"/>
    <xf numFmtId="0" fontId="8" fillId="0" borderId="6" applyNumberFormat="0" applyFill="0" applyAlignment="0" applyProtection="0"/>
    <xf numFmtId="0" fontId="58" fillId="0" borderId="66" applyNumberFormat="0" applyFill="0" applyAlignment="0" applyProtection="0"/>
    <xf numFmtId="0" fontId="58" fillId="0" borderId="66" applyNumberFormat="0" applyFill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25" fillId="0" borderId="0"/>
    <xf numFmtId="0" fontId="53" fillId="0" borderId="0"/>
    <xf numFmtId="0" fontId="53" fillId="0" borderId="0"/>
    <xf numFmtId="0" fontId="25" fillId="0" borderId="0"/>
    <xf numFmtId="0" fontId="1" fillId="0" borderId="0"/>
    <xf numFmtId="0" fontId="53" fillId="0" borderId="0"/>
    <xf numFmtId="0" fontId="53" fillId="0" borderId="0"/>
    <xf numFmtId="0" fontId="25" fillId="32" borderId="7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53" fillId="32" borderId="73" applyNumberFormat="0" applyFont="0" applyAlignment="0" applyProtection="0"/>
    <xf numFmtId="0" fontId="53" fillId="32" borderId="73" applyNumberFormat="0" applyFont="0" applyAlignment="0" applyProtection="0"/>
    <xf numFmtId="0" fontId="53" fillId="4" borderId="7" applyNumberFormat="0" applyFont="0" applyAlignment="0" applyProtection="0"/>
    <xf numFmtId="0" fontId="53" fillId="32" borderId="73" applyNumberFormat="0" applyFont="0" applyAlignment="0" applyProtection="0"/>
    <xf numFmtId="0" fontId="53" fillId="32" borderId="73" applyNumberFormat="0" applyFont="0" applyAlignment="0" applyProtection="0"/>
    <xf numFmtId="0" fontId="53" fillId="4" borderId="7" applyNumberFormat="0" applyFont="0" applyAlignment="0" applyProtection="0"/>
    <xf numFmtId="0" fontId="53" fillId="32" borderId="73" applyNumberFormat="0" applyFont="0" applyAlignment="0" applyProtection="0"/>
    <xf numFmtId="0" fontId="53" fillId="4" borderId="7" applyNumberFormat="0" applyFont="0" applyAlignment="0" applyProtection="0"/>
    <xf numFmtId="0" fontId="53" fillId="32" borderId="73" applyNumberFormat="0" applyFont="0" applyAlignment="0" applyProtection="0"/>
    <xf numFmtId="0" fontId="53" fillId="4" borderId="7" applyNumberFormat="0" applyFont="0" applyAlignment="0" applyProtection="0"/>
    <xf numFmtId="0" fontId="53" fillId="32" borderId="73" applyNumberFormat="0" applyFont="0" applyAlignment="0" applyProtection="0"/>
    <xf numFmtId="0" fontId="53" fillId="32" borderId="73" applyNumberFormat="0" applyFont="0" applyAlignment="0" applyProtection="0"/>
    <xf numFmtId="0" fontId="53" fillId="4" borderId="7" applyNumberFormat="0" applyFont="0" applyAlignment="0" applyProtection="0"/>
    <xf numFmtId="0" fontId="53" fillId="32" borderId="73" applyNumberFormat="0" applyFont="0" applyAlignment="0" applyProtection="0"/>
    <xf numFmtId="0" fontId="53" fillId="32" borderId="73" applyNumberFormat="0" applyFont="0" applyAlignment="0" applyProtection="0"/>
    <xf numFmtId="0" fontId="53" fillId="32" borderId="73" applyNumberFormat="0" applyFont="0" applyAlignment="0" applyProtection="0"/>
    <xf numFmtId="0" fontId="25" fillId="32" borderId="73" applyNumberFormat="0" applyFont="0" applyAlignment="0" applyProtection="0"/>
    <xf numFmtId="0" fontId="7" fillId="3" borderId="5" applyNumberFormat="0" applyAlignment="0" applyProtection="0"/>
    <xf numFmtId="0" fontId="64" fillId="43" borderId="72" applyNumberFormat="0" applyAlignment="0" applyProtection="0"/>
    <xf numFmtId="0" fontId="64" fillId="43" borderId="72" applyNumberFormat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74" applyNumberFormat="0" applyFill="0" applyAlignment="0" applyProtection="0"/>
    <xf numFmtId="0" fontId="11" fillId="0" borderId="8" applyNumberFormat="0" applyFill="0" applyAlignment="0" applyProtection="0"/>
    <xf numFmtId="0" fontId="68" fillId="0" borderId="74" applyNumberFormat="0" applyFill="0" applyAlignment="0" applyProtection="0"/>
    <xf numFmtId="0" fontId="68" fillId="0" borderId="74" applyNumberFormat="0" applyFill="0" applyAlignment="0" applyProtection="0"/>
    <xf numFmtId="0" fontId="69" fillId="0" borderId="0" applyNumberFormat="0" applyFill="0" applyBorder="0" applyAlignment="0" applyProtection="0"/>
    <xf numFmtId="169" fontId="25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5" fillId="0" borderId="0" applyFont="0" applyFill="0" applyBorder="0" applyAlignment="0" applyProtection="0"/>
  </cellStyleXfs>
  <cellXfs count="179">
    <xf numFmtId="0" fontId="0" fillId="0" borderId="0" xfId="0"/>
    <xf numFmtId="0" fontId="14" fillId="0" borderId="0" xfId="3" applyFont="1" applyFill="1" applyBorder="1"/>
    <xf numFmtId="0" fontId="15" fillId="0" borderId="0" xfId="3" applyFont="1" applyFill="1" applyBorder="1"/>
    <xf numFmtId="0" fontId="14" fillId="0" borderId="0" xfId="3" applyFont="1" applyFill="1"/>
    <xf numFmtId="0" fontId="14" fillId="0" borderId="9" xfId="3" applyFont="1" applyFill="1" applyBorder="1" applyAlignment="1">
      <alignment wrapText="1"/>
    </xf>
    <xf numFmtId="0" fontId="17" fillId="0" borderId="9" xfId="3" applyFont="1" applyFill="1" applyBorder="1" applyAlignment="1">
      <alignment wrapText="1"/>
    </xf>
    <xf numFmtId="0" fontId="18" fillId="0" borderId="9" xfId="3" applyFont="1" applyFill="1" applyBorder="1" applyAlignment="1">
      <alignment horizontal="center"/>
    </xf>
    <xf numFmtId="1" fontId="18" fillId="0" borderId="9" xfId="3" applyNumberFormat="1" applyFont="1" applyFill="1" applyBorder="1" applyAlignment="1">
      <alignment horizontal="center"/>
    </xf>
    <xf numFmtId="2" fontId="19" fillId="0" borderId="9" xfId="3" applyNumberFormat="1" applyFont="1" applyFill="1" applyBorder="1" applyAlignment="1">
      <alignment horizontal="center" wrapText="1"/>
    </xf>
    <xf numFmtId="0" fontId="20" fillId="23" borderId="9" xfId="3" applyFont="1" applyFill="1" applyBorder="1"/>
    <xf numFmtId="3" fontId="18" fillId="0" borderId="9" xfId="3" applyNumberFormat="1" applyFont="1" applyFill="1" applyBorder="1" applyAlignment="1">
      <alignment horizontal="center"/>
    </xf>
    <xf numFmtId="164" fontId="18" fillId="23" borderId="9" xfId="3" applyNumberFormat="1" applyFont="1" applyFill="1" applyBorder="1" applyAlignment="1">
      <alignment horizontal="center"/>
    </xf>
    <xf numFmtId="0" fontId="18" fillId="0" borderId="9" xfId="3" applyFont="1" applyFill="1" applyBorder="1"/>
    <xf numFmtId="164" fontId="18" fillId="0" borderId="9" xfId="3" applyNumberFormat="1" applyFont="1" applyFill="1" applyBorder="1" applyAlignment="1">
      <alignment horizontal="center"/>
    </xf>
    <xf numFmtId="0" fontId="14" fillId="0" borderId="9" xfId="3" applyFont="1" applyFill="1" applyBorder="1"/>
    <xf numFmtId="3" fontId="21" fillId="0" borderId="9" xfId="3" applyNumberFormat="1" applyFont="1" applyFill="1" applyBorder="1" applyAlignment="1">
      <alignment horizontal="center"/>
    </xf>
    <xf numFmtId="164" fontId="21" fillId="0" borderId="9" xfId="3" applyNumberFormat="1" applyFont="1" applyFill="1" applyBorder="1" applyAlignment="1">
      <alignment horizontal="center"/>
    </xf>
    <xf numFmtId="3" fontId="22" fillId="0" borderId="9" xfId="3" applyNumberFormat="1" applyFont="1" applyFill="1" applyBorder="1" applyAlignment="1">
      <alignment horizontal="center"/>
    </xf>
    <xf numFmtId="0" fontId="14" fillId="0" borderId="9" xfId="0" applyFont="1" applyFill="1" applyBorder="1"/>
    <xf numFmtId="0" fontId="18" fillId="23" borderId="9" xfId="3" applyFont="1" applyFill="1" applyBorder="1"/>
    <xf numFmtId="3" fontId="23" fillId="0" borderId="9" xfId="3" applyNumberFormat="1" applyFont="1" applyFill="1" applyBorder="1" applyAlignment="1">
      <alignment horizontal="center"/>
    </xf>
    <xf numFmtId="164" fontId="23" fillId="0" borderId="9" xfId="3" applyNumberFormat="1" applyFont="1" applyFill="1" applyBorder="1" applyAlignment="1">
      <alignment horizontal="center"/>
    </xf>
    <xf numFmtId="0" fontId="19" fillId="23" borderId="9" xfId="3" applyFont="1" applyFill="1" applyBorder="1"/>
    <xf numFmtId="164" fontId="22" fillId="0" borderId="9" xfId="3" applyNumberFormat="1" applyFont="1" applyFill="1" applyBorder="1" applyAlignment="1">
      <alignment horizontal="center"/>
    </xf>
    <xf numFmtId="3" fontId="24" fillId="0" borderId="9" xfId="3" applyNumberFormat="1" applyFont="1" applyFill="1" applyBorder="1" applyAlignment="1">
      <alignment horizontal="center"/>
    </xf>
    <xf numFmtId="165" fontId="24" fillId="0" borderId="9" xfId="3" applyNumberFormat="1" applyFont="1" applyFill="1" applyBorder="1" applyAlignment="1">
      <alignment horizontal="center"/>
    </xf>
    <xf numFmtId="3" fontId="25" fillId="0" borderId="9" xfId="3" applyNumberFormat="1" applyFont="1" applyFill="1" applyBorder="1" applyAlignment="1">
      <alignment horizontal="center"/>
    </xf>
    <xf numFmtId="0" fontId="26" fillId="0" borderId="9" xfId="3" applyFont="1" applyFill="1" applyBorder="1"/>
    <xf numFmtId="3" fontId="26" fillId="0" borderId="9" xfId="3" applyNumberFormat="1" applyFont="1" applyFill="1" applyBorder="1" applyAlignment="1">
      <alignment horizontal="center"/>
    </xf>
    <xf numFmtId="164" fontId="26" fillId="0" borderId="9" xfId="3" applyNumberFormat="1" applyFont="1" applyFill="1" applyBorder="1" applyAlignment="1">
      <alignment horizontal="center"/>
    </xf>
    <xf numFmtId="3" fontId="27" fillId="0" borderId="9" xfId="3" applyNumberFormat="1" applyFont="1" applyFill="1" applyBorder="1" applyAlignment="1">
      <alignment horizontal="center"/>
    </xf>
    <xf numFmtId="164" fontId="27" fillId="0" borderId="9" xfId="3" applyNumberFormat="1" applyFont="1" applyFill="1" applyBorder="1" applyAlignment="1">
      <alignment horizontal="center"/>
    </xf>
    <xf numFmtId="0" fontId="28" fillId="0" borderId="0" xfId="3" applyFont="1" applyFill="1" applyBorder="1"/>
    <xf numFmtId="3" fontId="17" fillId="0" borderId="13" xfId="3" applyNumberFormat="1" applyFont="1" applyFill="1" applyBorder="1" applyAlignment="1">
      <alignment horizontal="center"/>
    </xf>
    <xf numFmtId="166" fontId="14" fillId="0" borderId="0" xfId="2" applyNumberFormat="1" applyFont="1" applyFill="1" applyBorder="1"/>
    <xf numFmtId="0" fontId="14" fillId="0" borderId="0" xfId="0" applyFont="1" applyFill="1" applyBorder="1"/>
    <xf numFmtId="0" fontId="28" fillId="0" borderId="0" xfId="0" applyFont="1" applyFill="1"/>
    <xf numFmtId="0" fontId="14" fillId="0" borderId="0" xfId="0" applyFont="1" applyFill="1"/>
    <xf numFmtId="3" fontId="14" fillId="0" borderId="0" xfId="0" applyNumberFormat="1" applyFont="1" applyFill="1" applyBorder="1"/>
    <xf numFmtId="3" fontId="14" fillId="0" borderId="0" xfId="0" applyNumberFormat="1" applyFont="1" applyFill="1"/>
    <xf numFmtId="0" fontId="14" fillId="0" borderId="16" xfId="0" applyFont="1" applyFill="1" applyBorder="1" applyAlignment="1">
      <alignment wrapText="1"/>
    </xf>
    <xf numFmtId="0" fontId="17" fillId="0" borderId="21" xfId="0" applyFont="1" applyFill="1" applyBorder="1" applyAlignment="1">
      <alignment wrapText="1"/>
    </xf>
    <xf numFmtId="0" fontId="18" fillId="0" borderId="22" xfId="3" applyFont="1" applyFill="1" applyBorder="1" applyAlignment="1">
      <alignment horizontal="center"/>
    </xf>
    <xf numFmtId="1" fontId="18" fillId="0" borderId="23" xfId="3" applyNumberFormat="1" applyFont="1" applyFill="1" applyBorder="1" applyAlignment="1">
      <alignment horizontal="center"/>
    </xf>
    <xf numFmtId="2" fontId="19" fillId="0" borderId="22" xfId="3" applyNumberFormat="1" applyFont="1" applyFill="1" applyBorder="1" applyAlignment="1">
      <alignment horizontal="center" wrapText="1"/>
    </xf>
    <xf numFmtId="2" fontId="19" fillId="0" borderId="23" xfId="3" applyNumberFormat="1" applyFont="1" applyFill="1" applyBorder="1" applyAlignment="1">
      <alignment horizontal="center" wrapText="1"/>
    </xf>
    <xf numFmtId="0" fontId="20" fillId="23" borderId="24" xfId="0" applyFont="1" applyFill="1" applyBorder="1"/>
    <xf numFmtId="3" fontId="18" fillId="23" borderId="25" xfId="0" applyNumberFormat="1" applyFont="1" applyFill="1" applyBorder="1" applyAlignment="1">
      <alignment horizontal="center"/>
    </xf>
    <xf numFmtId="4" fontId="18" fillId="23" borderId="25" xfId="0" applyNumberFormat="1" applyFont="1" applyFill="1" applyBorder="1" applyAlignment="1">
      <alignment horizontal="center"/>
    </xf>
    <xf numFmtId="0" fontId="18" fillId="0" borderId="26" xfId="0" applyFont="1" applyFill="1" applyBorder="1"/>
    <xf numFmtId="3" fontId="18" fillId="0" borderId="27" xfId="0" applyNumberFormat="1" applyFont="1" applyFill="1" applyBorder="1" applyAlignment="1">
      <alignment horizontal="center"/>
    </xf>
    <xf numFmtId="2" fontId="18" fillId="0" borderId="27" xfId="0" applyNumberFormat="1" applyFont="1" applyFill="1" applyBorder="1" applyAlignment="1">
      <alignment horizontal="center"/>
    </xf>
    <xf numFmtId="0" fontId="29" fillId="0" borderId="0" xfId="0" applyFont="1" applyFill="1" applyBorder="1"/>
    <xf numFmtId="0" fontId="14" fillId="0" borderId="28" xfId="0" applyFont="1" applyFill="1" applyBorder="1"/>
    <xf numFmtId="3" fontId="21" fillId="0" borderId="29" xfId="0" applyNumberFormat="1" applyFont="1" applyFill="1" applyBorder="1" applyAlignment="1">
      <alignment horizontal="center"/>
    </xf>
    <xf numFmtId="2" fontId="21" fillId="0" borderId="29" xfId="0" applyNumberFormat="1" applyFont="1" applyFill="1" applyBorder="1" applyAlignment="1">
      <alignment horizontal="center"/>
    </xf>
    <xf numFmtId="0" fontId="14" fillId="0" borderId="28" xfId="3" applyFont="1" applyFill="1" applyBorder="1"/>
    <xf numFmtId="0" fontId="18" fillId="0" borderId="28" xfId="0" applyFont="1" applyFill="1" applyBorder="1"/>
    <xf numFmtId="3" fontId="18" fillId="0" borderId="29" xfId="0" applyNumberFormat="1" applyFont="1" applyFill="1" applyBorder="1" applyAlignment="1">
      <alignment horizontal="center"/>
    </xf>
    <xf numFmtId="2" fontId="18" fillId="0" borderId="29" xfId="0" applyNumberFormat="1" applyFont="1" applyFill="1" applyBorder="1" applyAlignment="1">
      <alignment horizontal="center"/>
    </xf>
    <xf numFmtId="0" fontId="20" fillId="23" borderId="28" xfId="0" applyFont="1" applyFill="1" applyBorder="1"/>
    <xf numFmtId="2" fontId="18" fillId="23" borderId="25" xfId="0" applyNumberFormat="1" applyFont="1" applyFill="1" applyBorder="1" applyAlignment="1">
      <alignment horizontal="center"/>
    </xf>
    <xf numFmtId="0" fontId="30" fillId="0" borderId="30" xfId="0" applyFont="1" applyFill="1" applyBorder="1"/>
    <xf numFmtId="3" fontId="21" fillId="0" borderId="31" xfId="0" applyNumberFormat="1" applyFont="1" applyFill="1" applyBorder="1" applyAlignment="1">
      <alignment horizontal="center"/>
    </xf>
    <xf numFmtId="2" fontId="21" fillId="0" borderId="31" xfId="0" applyNumberFormat="1" applyFont="1" applyFill="1" applyBorder="1" applyAlignment="1">
      <alignment horizontal="center"/>
    </xf>
    <xf numFmtId="2" fontId="21" fillId="0" borderId="32" xfId="0" applyNumberFormat="1" applyFont="1" applyFill="1" applyBorder="1" applyAlignment="1">
      <alignment horizontal="center"/>
    </xf>
    <xf numFmtId="0" fontId="29" fillId="23" borderId="30" xfId="3" applyFont="1" applyFill="1" applyBorder="1"/>
    <xf numFmtId="0" fontId="22" fillId="0" borderId="33" xfId="0" applyFont="1" applyFill="1" applyBorder="1"/>
    <xf numFmtId="3" fontId="22" fillId="0" borderId="34" xfId="0" applyNumberFormat="1" applyFont="1" applyFill="1" applyBorder="1" applyAlignment="1">
      <alignment horizontal="center"/>
    </xf>
    <xf numFmtId="2" fontId="22" fillId="0" borderId="34" xfId="0" applyNumberFormat="1" applyFont="1" applyFill="1" applyBorder="1" applyAlignment="1">
      <alignment horizontal="center"/>
    </xf>
    <xf numFmtId="1" fontId="22" fillId="0" borderId="33" xfId="0" applyNumberFormat="1" applyFont="1" applyFill="1" applyBorder="1" applyAlignment="1">
      <alignment horizontal="center"/>
    </xf>
    <xf numFmtId="0" fontId="28" fillId="0" borderId="0" xfId="0" applyFont="1" applyFill="1" applyBorder="1"/>
    <xf numFmtId="0" fontId="17" fillId="0" borderId="0" xfId="0" applyFont="1" applyFill="1" applyBorder="1"/>
    <xf numFmtId="3" fontId="17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 applyBorder="1" applyAlignment="1">
      <alignment horizontal="center"/>
    </xf>
    <xf numFmtId="0" fontId="31" fillId="0" borderId="0" xfId="0" applyFont="1" applyFill="1" applyBorder="1"/>
    <xf numFmtId="2" fontId="19" fillId="0" borderId="22" xfId="0" applyNumberFormat="1" applyFont="1" applyFill="1" applyBorder="1" applyAlignment="1">
      <alignment horizontal="center" wrapText="1"/>
    </xf>
    <xf numFmtId="2" fontId="19" fillId="0" borderId="23" xfId="0" applyNumberFormat="1" applyFont="1" applyFill="1" applyBorder="1" applyAlignment="1">
      <alignment horizontal="center" wrapText="1"/>
    </xf>
    <xf numFmtId="0" fontId="28" fillId="0" borderId="30" xfId="0" applyFont="1" applyFill="1" applyBorder="1"/>
    <xf numFmtId="2" fontId="28" fillId="0" borderId="31" xfId="0" applyNumberFormat="1" applyFont="1" applyFill="1" applyBorder="1" applyAlignment="1">
      <alignment horizontal="center"/>
    </xf>
    <xf numFmtId="2" fontId="21" fillId="25" borderId="31" xfId="0" applyNumberFormat="1" applyFont="1" applyFill="1" applyBorder="1" applyAlignment="1">
      <alignment horizontal="center"/>
    </xf>
    <xf numFmtId="0" fontId="21" fillId="0" borderId="0" xfId="3" applyFont="1" applyFill="1" applyBorder="1"/>
    <xf numFmtId="43" fontId="14" fillId="0" borderId="0" xfId="1" applyFont="1" applyFill="1" applyBorder="1"/>
    <xf numFmtId="0" fontId="0" fillId="0" borderId="39" xfId="0" applyBorder="1" applyAlignment="1">
      <alignment wrapText="1"/>
    </xf>
    <xf numFmtId="0" fontId="33" fillId="0" borderId="40" xfId="0" applyFont="1" applyBorder="1" applyAlignment="1">
      <alignment wrapText="1"/>
    </xf>
    <xf numFmtId="1" fontId="19" fillId="0" borderId="22" xfId="3" applyNumberFormat="1" applyFont="1" applyFill="1" applyBorder="1" applyAlignment="1">
      <alignment horizontal="center" wrapText="1"/>
    </xf>
    <xf numFmtId="0" fontId="23" fillId="0" borderId="41" xfId="0" applyFont="1" applyBorder="1"/>
    <xf numFmtId="3" fontId="22" fillId="0" borderId="9" xfId="0" applyNumberFormat="1" applyFont="1" applyFill="1" applyBorder="1" applyAlignment="1">
      <alignment horizontal="right"/>
    </xf>
    <xf numFmtId="3" fontId="22" fillId="0" borderId="9" xfId="0" applyNumberFormat="1" applyFont="1" applyFill="1" applyBorder="1" applyAlignment="1">
      <alignment horizontal="center"/>
    </xf>
    <xf numFmtId="167" fontId="34" fillId="0" borderId="13" xfId="1" applyNumberFormat="1" applyFont="1" applyFill="1" applyBorder="1" applyAlignment="1">
      <alignment horizontal="center"/>
    </xf>
    <xf numFmtId="167" fontId="24" fillId="0" borderId="42" xfId="0" applyNumberFormat="1" applyFont="1" applyFill="1" applyBorder="1"/>
    <xf numFmtId="3" fontId="24" fillId="0" borderId="13" xfId="1" applyNumberFormat="1" applyFont="1" applyFill="1" applyBorder="1" applyAlignment="1">
      <alignment horizontal="right"/>
    </xf>
    <xf numFmtId="168" fontId="24" fillId="0" borderId="13" xfId="1" applyNumberFormat="1" applyFont="1" applyFill="1" applyBorder="1" applyAlignment="1">
      <alignment horizontal="right"/>
    </xf>
    <xf numFmtId="164" fontId="34" fillId="0" borderId="13" xfId="0" applyNumberFormat="1" applyFont="1" applyFill="1" applyBorder="1" applyAlignment="1">
      <alignment horizontal="center"/>
    </xf>
    <xf numFmtId="167" fontId="24" fillId="0" borderId="43" xfId="0" applyNumberFormat="1" applyFont="1" applyFill="1" applyBorder="1"/>
    <xf numFmtId="0" fontId="23" fillId="0" borderId="41" xfId="0" applyFont="1" applyBorder="1" applyAlignment="1">
      <alignment wrapText="1"/>
    </xf>
    <xf numFmtId="0" fontId="23" fillId="0" borderId="44" xfId="0" applyFont="1" applyBorder="1"/>
    <xf numFmtId="0" fontId="23" fillId="0" borderId="45" xfId="0" applyFont="1" applyBorder="1"/>
    <xf numFmtId="3" fontId="22" fillId="0" borderId="46" xfId="0" applyNumberFormat="1" applyFont="1" applyFill="1" applyBorder="1" applyAlignment="1">
      <alignment horizontal="right"/>
    </xf>
    <xf numFmtId="3" fontId="22" fillId="0" borderId="46" xfId="0" applyNumberFormat="1" applyFont="1" applyFill="1" applyBorder="1" applyAlignment="1">
      <alignment horizontal="center"/>
    </xf>
    <xf numFmtId="167" fontId="34" fillId="0" borderId="46" xfId="1" applyNumberFormat="1" applyFont="1" applyFill="1" applyBorder="1" applyAlignment="1">
      <alignment horizontal="center"/>
    </xf>
    <xf numFmtId="167" fontId="24" fillId="0" borderId="47" xfId="0" applyNumberFormat="1" applyFont="1" applyFill="1" applyBorder="1"/>
    <xf numFmtId="3" fontId="24" fillId="0" borderId="46" xfId="1" applyNumberFormat="1" applyFont="1" applyFill="1" applyBorder="1" applyAlignment="1">
      <alignment horizontal="right"/>
    </xf>
    <xf numFmtId="168" fontId="24" fillId="0" borderId="48" xfId="1" applyNumberFormat="1" applyFont="1" applyFill="1" applyBorder="1" applyAlignment="1">
      <alignment horizontal="right"/>
    </xf>
    <xf numFmtId="164" fontId="34" fillId="0" borderId="46" xfId="0" applyNumberFormat="1" applyFont="1" applyFill="1" applyBorder="1" applyAlignment="1">
      <alignment horizontal="center"/>
    </xf>
    <xf numFmtId="167" fontId="24" fillId="0" borderId="49" xfId="0" applyNumberFormat="1" applyFont="1" applyFill="1" applyBorder="1"/>
    <xf numFmtId="0" fontId="35" fillId="0" borderId="50" xfId="0" applyFont="1" applyBorder="1" applyAlignment="1">
      <alignment horizontal="center"/>
    </xf>
    <xf numFmtId="3" fontId="18" fillId="0" borderId="51" xfId="0" applyNumberFormat="1" applyFont="1" applyFill="1" applyBorder="1" applyAlignment="1">
      <alignment horizontal="right"/>
    </xf>
    <xf numFmtId="3" fontId="18" fillId="0" borderId="51" xfId="0" applyNumberFormat="1" applyFont="1" applyFill="1" applyBorder="1" applyAlignment="1">
      <alignment horizontal="center"/>
    </xf>
    <xf numFmtId="165" fontId="18" fillId="0" borderId="51" xfId="0" applyNumberFormat="1" applyFont="1" applyFill="1" applyBorder="1" applyAlignment="1">
      <alignment horizontal="center"/>
    </xf>
    <xf numFmtId="1" fontId="23" fillId="0" borderId="52" xfId="0" applyNumberFormat="1" applyFont="1" applyFill="1" applyBorder="1" applyAlignment="1">
      <alignment horizontal="center"/>
    </xf>
    <xf numFmtId="168" fontId="23" fillId="0" borderId="51" xfId="1" applyNumberFormat="1" applyFont="1" applyFill="1" applyBorder="1" applyAlignment="1">
      <alignment horizontal="right"/>
    </xf>
    <xf numFmtId="4" fontId="18" fillId="26" borderId="51" xfId="0" applyNumberFormat="1" applyFont="1" applyFill="1" applyBorder="1" applyAlignment="1">
      <alignment horizontal="center"/>
    </xf>
    <xf numFmtId="0" fontId="36" fillId="0" borderId="0" xfId="0" applyFont="1"/>
    <xf numFmtId="0" fontId="38" fillId="0" borderId="0" xfId="0" applyFont="1"/>
    <xf numFmtId="0" fontId="0" fillId="0" borderId="0" xfId="0" applyAlignment="1">
      <alignment horizontal="center"/>
    </xf>
    <xf numFmtId="49" fontId="39" fillId="27" borderId="9" xfId="0" applyNumberFormat="1" applyFont="1" applyFill="1" applyBorder="1" applyAlignment="1">
      <alignment horizontal="center"/>
    </xf>
    <xf numFmtId="0" fontId="39" fillId="27" borderId="9" xfId="0" applyFont="1" applyFill="1" applyBorder="1" applyAlignment="1">
      <alignment horizontal="center"/>
    </xf>
    <xf numFmtId="49" fontId="40" fillId="28" borderId="10" xfId="0" applyNumberFormat="1" applyFont="1" applyFill="1" applyBorder="1"/>
    <xf numFmtId="49" fontId="40" fillId="28" borderId="9" xfId="0" applyNumberFormat="1" applyFont="1" applyFill="1" applyBorder="1"/>
    <xf numFmtId="4" fontId="41" fillId="28" borderId="9" xfId="0" applyNumberFormat="1" applyFont="1" applyFill="1" applyBorder="1"/>
    <xf numFmtId="4" fontId="41" fillId="28" borderId="12" xfId="0" applyNumberFormat="1" applyFont="1" applyFill="1" applyBorder="1"/>
    <xf numFmtId="0" fontId="0" fillId="0" borderId="0" xfId="0" applyBorder="1"/>
    <xf numFmtId="3" fontId="36" fillId="0" borderId="0" xfId="0" applyNumberFormat="1" applyFont="1" applyBorder="1" applyAlignment="1">
      <alignment horizontal="center"/>
    </xf>
    <xf numFmtId="3" fontId="41" fillId="28" borderId="9" xfId="0" applyNumberFormat="1" applyFont="1" applyFill="1" applyBorder="1"/>
    <xf numFmtId="4" fontId="41" fillId="28" borderId="13" xfId="0" applyNumberFormat="1" applyFont="1" applyFill="1" applyBorder="1"/>
    <xf numFmtId="0" fontId="36" fillId="0" borderId="0" xfId="0" applyFont="1" applyBorder="1" applyAlignment="1">
      <alignment horizontal="center"/>
    </xf>
    <xf numFmtId="49" fontId="42" fillId="0" borderId="0" xfId="0" applyNumberFormat="1" applyFont="1" applyFill="1" applyBorder="1"/>
    <xf numFmtId="0" fontId="43" fillId="0" borderId="0" xfId="0" applyFont="1"/>
    <xf numFmtId="49" fontId="44" fillId="29" borderId="53" xfId="0" applyNumberFormat="1" applyFont="1" applyFill="1" applyBorder="1" applyAlignment="1">
      <alignment horizontal="center"/>
    </xf>
    <xf numFmtId="49" fontId="44" fillId="29" borderId="54" xfId="0" applyNumberFormat="1" applyFont="1" applyFill="1" applyBorder="1" applyAlignment="1">
      <alignment horizontal="center"/>
    </xf>
    <xf numFmtId="0" fontId="44" fillId="29" borderId="55" xfId="0" applyFont="1" applyFill="1" applyBorder="1" applyAlignment="1">
      <alignment horizontal="center"/>
    </xf>
    <xf numFmtId="0" fontId="45" fillId="0" borderId="0" xfId="0" applyFont="1"/>
    <xf numFmtId="0" fontId="46" fillId="29" borderId="56" xfId="0" applyFont="1" applyFill="1" applyBorder="1"/>
    <xf numFmtId="3" fontId="46" fillId="29" borderId="57" xfId="0" applyNumberFormat="1" applyFont="1" applyFill="1" applyBorder="1"/>
    <xf numFmtId="3" fontId="46" fillId="29" borderId="58" xfId="0" applyNumberFormat="1" applyFont="1" applyFill="1" applyBorder="1"/>
    <xf numFmtId="0" fontId="25" fillId="0" borderId="0" xfId="0" applyFont="1"/>
    <xf numFmtId="0" fontId="47" fillId="0" borderId="0" xfId="0" applyFont="1"/>
    <xf numFmtId="0" fontId="48" fillId="29" borderId="56" xfId="0" applyFont="1" applyFill="1" applyBorder="1"/>
    <xf numFmtId="3" fontId="48" fillId="29" borderId="0" xfId="0" applyNumberFormat="1" applyFont="1" applyFill="1" applyBorder="1"/>
    <xf numFmtId="3" fontId="46" fillId="29" borderId="59" xfId="0" applyNumberFormat="1" applyFont="1" applyFill="1" applyBorder="1"/>
    <xf numFmtId="3" fontId="49" fillId="29" borderId="0" xfId="0" applyNumberFormat="1" applyFont="1" applyFill="1" applyBorder="1"/>
    <xf numFmtId="3" fontId="46" fillId="29" borderId="0" xfId="0" applyNumberFormat="1" applyFont="1" applyFill="1" applyBorder="1"/>
    <xf numFmtId="0" fontId="50" fillId="0" borderId="0" xfId="0" applyFont="1"/>
    <xf numFmtId="0" fontId="51" fillId="29" borderId="60" xfId="0" applyFont="1" applyFill="1" applyBorder="1" applyAlignment="1">
      <alignment horizontal="center"/>
    </xf>
    <xf numFmtId="3" fontId="51" fillId="29" borderId="61" xfId="0" applyNumberFormat="1" applyFont="1" applyFill="1" applyBorder="1"/>
    <xf numFmtId="3" fontId="51" fillId="29" borderId="62" xfId="0" applyNumberFormat="1" applyFont="1" applyFill="1" applyBorder="1"/>
    <xf numFmtId="0" fontId="52" fillId="0" borderId="0" xfId="0" applyFont="1"/>
    <xf numFmtId="0" fontId="51" fillId="29" borderId="63" xfId="0" applyFont="1" applyFill="1" applyBorder="1" applyAlignment="1">
      <alignment horizontal="center"/>
    </xf>
    <xf numFmtId="3" fontId="51" fillId="29" borderId="64" xfId="0" applyNumberFormat="1" applyFont="1" applyFill="1" applyBorder="1"/>
    <xf numFmtId="3" fontId="51" fillId="29" borderId="65" xfId="0" applyNumberFormat="1" applyFont="1" applyFill="1" applyBorder="1"/>
    <xf numFmtId="0" fontId="29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4" fontId="18" fillId="24" borderId="9" xfId="3" applyNumberFormat="1" applyFont="1" applyFill="1" applyBorder="1" applyAlignment="1">
      <alignment horizontal="center"/>
    </xf>
    <xf numFmtId="164" fontId="25" fillId="0" borderId="9" xfId="3" applyNumberFormat="1" applyFont="1" applyFill="1" applyBorder="1" applyAlignment="1">
      <alignment horizontal="center"/>
    </xf>
    <xf numFmtId="0" fontId="16" fillId="0" borderId="9" xfId="3" applyFont="1" applyFill="1" applyBorder="1" applyAlignment="1">
      <alignment horizontal="center" vertical="center"/>
    </xf>
    <xf numFmtId="0" fontId="17" fillId="0" borderId="9" xfId="3" applyFont="1" applyFill="1" applyBorder="1" applyAlignment="1">
      <alignment horizontal="center" vertical="center"/>
    </xf>
    <xf numFmtId="0" fontId="17" fillId="0" borderId="10" xfId="3" applyFont="1" applyFill="1" applyBorder="1" applyAlignment="1">
      <alignment horizontal="center" vertical="center"/>
    </xf>
    <xf numFmtId="0" fontId="17" fillId="0" borderId="11" xfId="3" applyFont="1" applyFill="1" applyBorder="1" applyAlignment="1">
      <alignment horizontal="center" vertical="center"/>
    </xf>
    <xf numFmtId="0" fontId="17" fillId="0" borderId="12" xfId="3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17" fillId="0" borderId="17" xfId="3" applyFont="1" applyFill="1" applyBorder="1" applyAlignment="1">
      <alignment horizontal="center" vertical="center"/>
    </xf>
    <xf numFmtId="0" fontId="17" fillId="0" borderId="18" xfId="3" applyFont="1" applyFill="1" applyBorder="1" applyAlignment="1">
      <alignment horizontal="center" vertical="center"/>
    </xf>
    <xf numFmtId="0" fontId="17" fillId="0" borderId="19" xfId="3" applyFont="1" applyFill="1" applyBorder="1" applyAlignment="1">
      <alignment horizontal="center" vertical="center"/>
    </xf>
    <xf numFmtId="0" fontId="17" fillId="0" borderId="20" xfId="3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7" fillId="0" borderId="20" xfId="0" applyFont="1" applyFill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32" fillId="0" borderId="37" xfId="0" applyFont="1" applyBorder="1" applyAlignment="1">
      <alignment horizontal="center" vertical="center" wrapText="1"/>
    </xf>
    <xf numFmtId="0" fontId="32" fillId="0" borderId="38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center"/>
    </xf>
  </cellXfs>
  <cellStyles count="171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2" xfId="25"/>
    <cellStyle name="20% - Accent2 2" xfId="26"/>
    <cellStyle name="20% - Accent2 2 2" xfId="27"/>
    <cellStyle name="20% - Accent3" xfId="28"/>
    <cellStyle name="20% - Accent3 2" xfId="29"/>
    <cellStyle name="20% - Accent3 2 2" xfId="30"/>
    <cellStyle name="20% - Accent4" xfId="31"/>
    <cellStyle name="20% - Accent4 2" xfId="32"/>
    <cellStyle name="20% - Accent4 2 2" xfId="33"/>
    <cellStyle name="20% - Accent5" xfId="34"/>
    <cellStyle name="20% - Accent5 2" xfId="35"/>
    <cellStyle name="20% - Accent5 2 2" xfId="36"/>
    <cellStyle name="20% - Accent6" xfId="37"/>
    <cellStyle name="20% - Accent6 2" xfId="38"/>
    <cellStyle name="20% - Accent6 2 2" xfId="39"/>
    <cellStyle name="40% - Accent1" xfId="40"/>
    <cellStyle name="40% - Accent1 2" xfId="41"/>
    <cellStyle name="40% - Accent1 2 2" xfId="42"/>
    <cellStyle name="40% - Accent2" xfId="43"/>
    <cellStyle name="40% - Accent2 2" xfId="44"/>
    <cellStyle name="40% - Accent2 2 2" xfId="45"/>
    <cellStyle name="40% - Accent3" xfId="46"/>
    <cellStyle name="40% - Accent3 2" xfId="47"/>
    <cellStyle name="40% - Accent3 2 2" xfId="48"/>
    <cellStyle name="40% - Accent4" xfId="49"/>
    <cellStyle name="40% - Accent4 2" xfId="50"/>
    <cellStyle name="40% - Accent4 2 2" xfId="51"/>
    <cellStyle name="40% - Accent5" xfId="52"/>
    <cellStyle name="40% - Accent5 2" xfId="53"/>
    <cellStyle name="40% - Accent5 2 2" xfId="54"/>
    <cellStyle name="40% - Accent6" xfId="55"/>
    <cellStyle name="40% - Accent6 2" xfId="56"/>
    <cellStyle name="40% - Accent6 2 2" xfId="57"/>
    <cellStyle name="60% - Accent1" xfId="58"/>
    <cellStyle name="60% - Accent1 2" xfId="59"/>
    <cellStyle name="60% - Accent1 2 2" xfId="60"/>
    <cellStyle name="60% - Accent2" xfId="61"/>
    <cellStyle name="60% - Accent2 2" xfId="62"/>
    <cellStyle name="60% - Accent2 2 2" xfId="63"/>
    <cellStyle name="60% - Accent3" xfId="64"/>
    <cellStyle name="60% - Accent3 2" xfId="65"/>
    <cellStyle name="60% - Accent3 2 2" xfId="66"/>
    <cellStyle name="60% - Accent4" xfId="67"/>
    <cellStyle name="60% - Accent4 2" xfId="68"/>
    <cellStyle name="60% - Accent4 2 2" xfId="69"/>
    <cellStyle name="60% - Accent5" xfId="70"/>
    <cellStyle name="60% - Accent5 2" xfId="71"/>
    <cellStyle name="60% - Accent5 2 2" xfId="72"/>
    <cellStyle name="60% - Accent6" xfId="73"/>
    <cellStyle name="60% - Accent6 2" xfId="74"/>
    <cellStyle name="60% - Accent6 2 2" xfId="75"/>
    <cellStyle name="Accent1 2" xfId="76"/>
    <cellStyle name="Accent1 2 2" xfId="77"/>
    <cellStyle name="Accent2 2" xfId="78"/>
    <cellStyle name="Accent2 2 2" xfId="79"/>
    <cellStyle name="Accent3 2" xfId="80"/>
    <cellStyle name="Accent3 2 2" xfId="81"/>
    <cellStyle name="Accent4 2" xfId="82"/>
    <cellStyle name="Accent4 2 2" xfId="83"/>
    <cellStyle name="Accent5 2" xfId="84"/>
    <cellStyle name="Accent5 2 2" xfId="85"/>
    <cellStyle name="Accent6 2" xfId="86"/>
    <cellStyle name="Accent6 2 2" xfId="87"/>
    <cellStyle name="Açıklama Metni 2" xfId="88"/>
    <cellStyle name="Ana Başlık 2" xfId="89"/>
    <cellStyle name="Bad 2" xfId="90"/>
    <cellStyle name="Bad 2 2" xfId="91"/>
    <cellStyle name="Bağlı Hücre 2" xfId="92"/>
    <cellStyle name="Başlık 1 2" xfId="93"/>
    <cellStyle name="Başlık 2 2" xfId="94"/>
    <cellStyle name="Başlık 3 2" xfId="95"/>
    <cellStyle name="Başlık 4 2" xfId="96"/>
    <cellStyle name="Calculation 2" xfId="97"/>
    <cellStyle name="Calculation 2 2" xfId="98"/>
    <cellStyle name="Check Cell 2" xfId="99"/>
    <cellStyle name="Check Cell 2 2" xfId="100"/>
    <cellStyle name="Comma 2" xfId="101"/>
    <cellStyle name="Comma 2 2" xfId="102"/>
    <cellStyle name="Çıkış 2" xfId="103"/>
    <cellStyle name="Explanatory Text" xfId="104"/>
    <cellStyle name="Explanatory Text 2" xfId="105"/>
    <cellStyle name="Explanatory Text 2 2" xfId="106"/>
    <cellStyle name="Giriş 2" xfId="107"/>
    <cellStyle name="Good 2" xfId="108"/>
    <cellStyle name="Good 2 2" xfId="109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Input" xfId="118"/>
    <cellStyle name="Input 2" xfId="119"/>
    <cellStyle name="Input 2 2" xfId="120"/>
    <cellStyle name="Linked Cell" xfId="121"/>
    <cellStyle name="Linked Cell 2" xfId="122"/>
    <cellStyle name="Linked Cell 2 2" xfId="123"/>
    <cellStyle name="Neutral 2" xfId="124"/>
    <cellStyle name="Neutral 2 2" xfId="125"/>
    <cellStyle name="Normal" xfId="0" builtinId="0"/>
    <cellStyle name="Normal 2 2" xfId="126"/>
    <cellStyle name="Normal 2 3" xfId="127"/>
    <cellStyle name="Normal 2 3 2" xfId="128"/>
    <cellStyle name="Normal 3" xfId="129"/>
    <cellStyle name="Normal 4" xfId="130"/>
    <cellStyle name="Normal 4 2" xfId="131"/>
    <cellStyle name="Normal 4 2 2" xfId="132"/>
    <cellStyle name="Normal_MAYIS_2009_İHRACAT_RAKAMLARI" xfId="3"/>
    <cellStyle name="Not 2" xfId="133"/>
    <cellStyle name="Note 2" xfId="134"/>
    <cellStyle name="Note 2 2" xfId="135"/>
    <cellStyle name="Note 2 2 2" xfId="136"/>
    <cellStyle name="Note 2 2 2 2" xfId="137"/>
    <cellStyle name="Note 2 2 3" xfId="138"/>
    <cellStyle name="Note 2 2 3 2" xfId="139"/>
    <cellStyle name="Note 2 2 3 2 2" xfId="140"/>
    <cellStyle name="Note 2 2 3 3" xfId="141"/>
    <cellStyle name="Note 2 2 3 3 2" xfId="142"/>
    <cellStyle name="Note 2 2 4" xfId="143"/>
    <cellStyle name="Note 2 2 4 2" xfId="144"/>
    <cellStyle name="Note 2 3" xfId="145"/>
    <cellStyle name="Note 2 3 2" xfId="146"/>
    <cellStyle name="Note 2 3 2 2" xfId="147"/>
    <cellStyle name="Note 2 3 3" xfId="148"/>
    <cellStyle name="Note 2 3 3 2" xfId="149"/>
    <cellStyle name="Note 2 4" xfId="150"/>
    <cellStyle name="Note 2 4 2" xfId="151"/>
    <cellStyle name="Note 3" xfId="152"/>
    <cellStyle name="Output" xfId="153"/>
    <cellStyle name="Output 2" xfId="154"/>
    <cellStyle name="Output 2 2" xfId="155"/>
    <cellStyle name="Percent 2" xfId="156"/>
    <cellStyle name="Percent 2 2" xfId="157"/>
    <cellStyle name="Percent 3" xfId="158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Uyarı Metni 2" xfId="165"/>
    <cellStyle name="Virgül" xfId="1" builtinId="3"/>
    <cellStyle name="Virgül 2" xfId="166"/>
    <cellStyle name="Warning Text" xfId="167"/>
    <cellStyle name="Warning Text 2" xfId="168"/>
    <cellStyle name="Warning Text 2 2" xfId="169"/>
    <cellStyle name="Yüzde" xfId="2" builtinId="5"/>
    <cellStyle name="Yüzde 2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SANAYİ SEKTÖRÜ İHRACATI, </a:t>
            </a:r>
            <a:r>
              <a:rPr lang="en-US" sz="900" b="1" i="0" u="none" strike="noStrike" baseline="0"/>
              <a:t>20</a:t>
            </a:r>
            <a:r>
              <a:rPr lang="tr-TR" sz="900" b="1" i="0" u="none" strike="noStrike" baseline="0"/>
              <a:t>12</a:t>
            </a:r>
            <a:r>
              <a:rPr lang="en-US" sz="900" b="1" i="0" u="none" strike="noStrike" baseline="0"/>
              <a:t>-20</a:t>
            </a:r>
            <a:r>
              <a:rPr lang="tr-TR" sz="900" b="1" i="0" u="none" strike="noStrike" baseline="0"/>
              <a:t>13</a:t>
            </a:r>
            <a:endParaRPr lang="en-US"/>
          </a:p>
        </c:rich>
      </c:tx>
      <c:layout>
        <c:manualLayout>
          <c:xMode val="edge"/>
          <c:yMode val="edge"/>
          <c:x val="0.12890922959572845"/>
          <c:y val="4.14937759336099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28"/>
          <c:y val="0.18672237001258188"/>
          <c:w val="0.77574370709382146"/>
          <c:h val="0.55186833803718649"/>
        </c:manualLayout>
      </c:layout>
      <c:lineChart>
        <c:grouping val="standard"/>
        <c:varyColors val="0"/>
        <c:ser>
          <c:idx val="0"/>
          <c:order val="0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İHR'!$C$25:$N$25</c:f>
              <c:numCache>
                <c:formatCode>#,##0</c:formatCode>
                <c:ptCount val="12"/>
                <c:pt idx="0">
                  <c:v>8660090.2770000007</c:v>
                </c:pt>
                <c:pt idx="1">
                  <c:v>9277288.4600000009</c:v>
                </c:pt>
                <c:pt idx="2">
                  <c:v>10555404.619000001</c:v>
                </c:pt>
                <c:pt idx="3">
                  <c:v>9502578.2029999997</c:v>
                </c:pt>
                <c:pt idx="4">
                  <c:v>9819683.0899999999</c:v>
                </c:pt>
                <c:pt idx="5">
                  <c:v>9827742.9910000004</c:v>
                </c:pt>
                <c:pt idx="6">
                  <c:v>8977586.0360000003</c:v>
                </c:pt>
                <c:pt idx="7">
                  <c:v>8760767.1420000009</c:v>
                </c:pt>
                <c:pt idx="8">
                  <c:v>9310907.8239999991</c:v>
                </c:pt>
                <c:pt idx="9">
                  <c:v>9658697.7909999993</c:v>
                </c:pt>
                <c:pt idx="10">
                  <c:v>10275151.436000001</c:v>
                </c:pt>
                <c:pt idx="11">
                  <c:v>9608164.3990000002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'2002-2013 AYLIK İHR'!$A$24</c:f>
              <c:strCache>
                <c:ptCount val="1"/>
                <c:pt idx="0">
                  <c:v>2013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İHR'!$C$24:$N$24</c:f>
              <c:numCache>
                <c:formatCode>#,##0</c:formatCode>
                <c:ptCount val="12"/>
                <c:pt idx="0">
                  <c:v>8874961.5289999992</c:v>
                </c:pt>
                <c:pt idx="1">
                  <c:v>9583155.3550000004</c:v>
                </c:pt>
                <c:pt idx="2">
                  <c:v>10389513.627</c:v>
                </c:pt>
                <c:pt idx="3">
                  <c:v>9716751.5810000002</c:v>
                </c:pt>
                <c:pt idx="4">
                  <c:v>10410421.257999999</c:v>
                </c:pt>
                <c:pt idx="5">
                  <c:v>9698925.0260000005</c:v>
                </c:pt>
                <c:pt idx="6">
                  <c:v>10465447.921</c:v>
                </c:pt>
                <c:pt idx="7">
                  <c:v>8778581.7569999993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90336"/>
        <c:axId val="96282304"/>
      </c:lineChart>
      <c:catAx>
        <c:axId val="9979033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6282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2823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979033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41647597254004E-2"/>
          <c:y val="0.82572788359961224"/>
          <c:w val="0.14144927536231883"/>
          <c:h val="0.156379041831389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KURU MEYVE VE MAMULLERİ İHRACATI (Bin $)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İHR'!$C$10:$N$10</c:f>
              <c:numCache>
                <c:formatCode>#,##0</c:formatCode>
                <c:ptCount val="12"/>
                <c:pt idx="0">
                  <c:v>106920.12300000001</c:v>
                </c:pt>
                <c:pt idx="1">
                  <c:v>109287.016</c:v>
                </c:pt>
                <c:pt idx="2">
                  <c:v>114117.94100000001</c:v>
                </c:pt>
                <c:pt idx="3">
                  <c:v>104155.802</c:v>
                </c:pt>
                <c:pt idx="4">
                  <c:v>112227.56299999999</c:v>
                </c:pt>
                <c:pt idx="5">
                  <c:v>96376.611999999994</c:v>
                </c:pt>
                <c:pt idx="6">
                  <c:v>96497.504000000001</c:v>
                </c:pt>
                <c:pt idx="7">
                  <c:v>95133.957999999999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dPt>
            <c:idx val="0"/>
            <c:bubble3D val="0"/>
          </c:dPt>
          <c:val>
            <c:numRef>
              <c:f>'2002-2013 AYLIK İHR'!$C$11:$N$11</c:f>
              <c:numCache>
                <c:formatCode>#,##0</c:formatCode>
                <c:ptCount val="12"/>
                <c:pt idx="0">
                  <c:v>105531.583</c:v>
                </c:pt>
                <c:pt idx="1">
                  <c:v>96523.843999999997</c:v>
                </c:pt>
                <c:pt idx="2">
                  <c:v>106398.08900000001</c:v>
                </c:pt>
                <c:pt idx="3">
                  <c:v>95619.092999999993</c:v>
                </c:pt>
                <c:pt idx="4">
                  <c:v>97437.353000000003</c:v>
                </c:pt>
                <c:pt idx="5">
                  <c:v>86571.563999999998</c:v>
                </c:pt>
                <c:pt idx="6">
                  <c:v>76121.244000000006</c:v>
                </c:pt>
                <c:pt idx="7">
                  <c:v>85953.599000000002</c:v>
                </c:pt>
                <c:pt idx="8">
                  <c:v>162774.07199999999</c:v>
                </c:pt>
                <c:pt idx="9">
                  <c:v>175246.46599999999</c:v>
                </c:pt>
                <c:pt idx="10">
                  <c:v>165695.76199999999</c:v>
                </c:pt>
                <c:pt idx="11">
                  <c:v>110777.462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00352"/>
        <c:axId val="132829696"/>
      </c:lineChart>
      <c:catAx>
        <c:axId val="13290035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2829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829696"/>
        <c:scaling>
          <c:orientation val="minMax"/>
          <c:max val="2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290035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18"/>
          <c:w val="0.79032335866951109"/>
          <c:h val="0.55597116220258969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İHR'!$C$12:$N$12</c:f>
              <c:numCache>
                <c:formatCode>#,##0</c:formatCode>
                <c:ptCount val="12"/>
                <c:pt idx="0">
                  <c:v>178057.44399999999</c:v>
                </c:pt>
                <c:pt idx="1">
                  <c:v>133914.242</c:v>
                </c:pt>
                <c:pt idx="2">
                  <c:v>135662.81400000001</c:v>
                </c:pt>
                <c:pt idx="3">
                  <c:v>133874.226</c:v>
                </c:pt>
                <c:pt idx="4">
                  <c:v>105352.041</c:v>
                </c:pt>
                <c:pt idx="5">
                  <c:v>106228.421</c:v>
                </c:pt>
                <c:pt idx="6">
                  <c:v>133183.84400000001</c:v>
                </c:pt>
                <c:pt idx="7">
                  <c:v>87328.365999999995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İHR'!$C$13:$N$13</c:f>
              <c:numCache>
                <c:formatCode>#,##0</c:formatCode>
                <c:ptCount val="12"/>
                <c:pt idx="0">
                  <c:v>119913.17</c:v>
                </c:pt>
                <c:pt idx="1">
                  <c:v>143215.25399999999</c:v>
                </c:pt>
                <c:pt idx="2">
                  <c:v>135675.905</c:v>
                </c:pt>
                <c:pt idx="3">
                  <c:v>132709.54</c:v>
                </c:pt>
                <c:pt idx="4">
                  <c:v>129480.432</c:v>
                </c:pt>
                <c:pt idx="5">
                  <c:v>128894.031</c:v>
                </c:pt>
                <c:pt idx="6">
                  <c:v>151957.09</c:v>
                </c:pt>
                <c:pt idx="7">
                  <c:v>108455.107</c:v>
                </c:pt>
                <c:pt idx="8">
                  <c:v>189203.166</c:v>
                </c:pt>
                <c:pt idx="9">
                  <c:v>199574.95600000001</c:v>
                </c:pt>
                <c:pt idx="10">
                  <c:v>194765.302</c:v>
                </c:pt>
                <c:pt idx="11">
                  <c:v>163890.04500000001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01376"/>
        <c:axId val="132831424"/>
      </c:lineChart>
      <c:catAx>
        <c:axId val="13290137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2831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831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290137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80645161290322E-2"/>
          <c:y val="0.82835977592353183"/>
          <c:w val="0.13709698586063837"/>
          <c:h val="0.160448152936106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2434607645875"/>
          <c:y val="0.17843866171003717"/>
          <c:w val="0.81891348088531191"/>
          <c:h val="0.58736059479553904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İHR'!$C$14:$N$14</c:f>
              <c:numCache>
                <c:formatCode>#,##0</c:formatCode>
                <c:ptCount val="12"/>
                <c:pt idx="0">
                  <c:v>44842.038</c:v>
                </c:pt>
                <c:pt idx="1">
                  <c:v>52403.663</c:v>
                </c:pt>
                <c:pt idx="2">
                  <c:v>62149.758999999998</c:v>
                </c:pt>
                <c:pt idx="3">
                  <c:v>38410.942999999999</c:v>
                </c:pt>
                <c:pt idx="4">
                  <c:v>38035.659</c:v>
                </c:pt>
                <c:pt idx="5">
                  <c:v>36309.536999999997</c:v>
                </c:pt>
                <c:pt idx="6">
                  <c:v>32808.328999999998</c:v>
                </c:pt>
                <c:pt idx="7">
                  <c:v>28136.83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İHR'!$C$15:$N$15</c:f>
              <c:numCache>
                <c:formatCode>#,##0</c:formatCode>
                <c:ptCount val="12"/>
                <c:pt idx="0">
                  <c:v>14963.441000000001</c:v>
                </c:pt>
                <c:pt idx="1">
                  <c:v>15339.146000000001</c:v>
                </c:pt>
                <c:pt idx="2">
                  <c:v>19213.572</c:v>
                </c:pt>
                <c:pt idx="3">
                  <c:v>15903.887000000001</c:v>
                </c:pt>
                <c:pt idx="4">
                  <c:v>15565.424999999999</c:v>
                </c:pt>
                <c:pt idx="5">
                  <c:v>15442.521000000001</c:v>
                </c:pt>
                <c:pt idx="6">
                  <c:v>14310.64</c:v>
                </c:pt>
                <c:pt idx="7">
                  <c:v>11471.273999999999</c:v>
                </c:pt>
                <c:pt idx="8">
                  <c:v>17003.456999999999</c:v>
                </c:pt>
                <c:pt idx="9">
                  <c:v>15742.656999999999</c:v>
                </c:pt>
                <c:pt idx="10">
                  <c:v>19601.625</c:v>
                </c:pt>
                <c:pt idx="11">
                  <c:v>26593.853999999999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02400"/>
        <c:axId val="142458880"/>
      </c:lineChart>
      <c:catAx>
        <c:axId val="13290240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458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458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290240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60362173038229E-2"/>
          <c:y val="0.82899628252788105"/>
          <c:w val="0.13682092555331993"/>
          <c:h val="0.15985130111524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TÜTÜN İHRACATI (Bin $)</a:t>
            </a:r>
          </a:p>
        </c:rich>
      </c:tx>
      <c:layout>
        <c:manualLayout>
          <c:xMode val="edge"/>
          <c:yMode val="edge"/>
          <c:x val="0.27868852459016391"/>
          <c:y val="4.0160642570281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54098360655737"/>
          <c:y val="0.19277184037650749"/>
          <c:w val="0.78688524590163933"/>
          <c:h val="0.52610648102755175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İHR'!$C$16:$N$16</c:f>
              <c:numCache>
                <c:formatCode>#,##0</c:formatCode>
                <c:ptCount val="12"/>
                <c:pt idx="0">
                  <c:v>66631.066999999995</c:v>
                </c:pt>
                <c:pt idx="1">
                  <c:v>101106.59600000001</c:v>
                </c:pt>
                <c:pt idx="2">
                  <c:v>93632.384000000005</c:v>
                </c:pt>
                <c:pt idx="3">
                  <c:v>104726.342</c:v>
                </c:pt>
                <c:pt idx="4">
                  <c:v>80015.084000000003</c:v>
                </c:pt>
                <c:pt idx="5">
                  <c:v>76117.297000000006</c:v>
                </c:pt>
                <c:pt idx="6">
                  <c:v>90331.686000000002</c:v>
                </c:pt>
                <c:pt idx="7">
                  <c:v>49559.798999999999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İHR'!$C$17:$N$17</c:f>
              <c:numCache>
                <c:formatCode>#,##0</c:formatCode>
                <c:ptCount val="12"/>
                <c:pt idx="0">
                  <c:v>92500.611000000004</c:v>
                </c:pt>
                <c:pt idx="1">
                  <c:v>100557.644</c:v>
                </c:pt>
                <c:pt idx="2">
                  <c:v>86358.92</c:v>
                </c:pt>
                <c:pt idx="3">
                  <c:v>88475.812000000005</c:v>
                </c:pt>
                <c:pt idx="4">
                  <c:v>73133.077000000005</c:v>
                </c:pt>
                <c:pt idx="5">
                  <c:v>82236.959000000003</c:v>
                </c:pt>
                <c:pt idx="6">
                  <c:v>41072.54</c:v>
                </c:pt>
                <c:pt idx="7">
                  <c:v>50651.633000000002</c:v>
                </c:pt>
                <c:pt idx="8">
                  <c:v>50528.898999999998</c:v>
                </c:pt>
                <c:pt idx="9">
                  <c:v>52096.953999999998</c:v>
                </c:pt>
                <c:pt idx="10">
                  <c:v>62176.769</c:v>
                </c:pt>
                <c:pt idx="11">
                  <c:v>65921.175000000003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16992"/>
        <c:axId val="142460608"/>
      </c:lineChart>
      <c:catAx>
        <c:axId val="13691699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460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460608"/>
        <c:scaling>
          <c:orientation val="minMax"/>
          <c:max val="1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91699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2E-2"/>
          <c:y val="0.82329654576310496"/>
          <c:w val="0.13934426229508196"/>
          <c:h val="0.164659477806238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14754098360656"/>
          <c:y val="0.24344569288389514"/>
          <c:w val="0.83811475409836067"/>
          <c:h val="0.4943820224719101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İHR'!$C$18:$N$18</c:f>
              <c:numCache>
                <c:formatCode>#,##0</c:formatCode>
                <c:ptCount val="12"/>
                <c:pt idx="0">
                  <c:v>5248.2349999999997</c:v>
                </c:pt>
                <c:pt idx="1">
                  <c:v>8969.8040000000001</c:v>
                </c:pt>
                <c:pt idx="2">
                  <c:v>9241.5139999999992</c:v>
                </c:pt>
                <c:pt idx="3">
                  <c:v>10435.252</c:v>
                </c:pt>
                <c:pt idx="4">
                  <c:v>7212.4260000000004</c:v>
                </c:pt>
                <c:pt idx="5">
                  <c:v>3794.241</c:v>
                </c:pt>
                <c:pt idx="6">
                  <c:v>3556.596</c:v>
                </c:pt>
                <c:pt idx="7">
                  <c:v>5172.7060000000001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İHR'!$C$19:$N$19</c:f>
              <c:numCache>
                <c:formatCode>#,##0</c:formatCode>
                <c:ptCount val="12"/>
                <c:pt idx="0">
                  <c:v>4758.4459999999999</c:v>
                </c:pt>
                <c:pt idx="1">
                  <c:v>6736.8689999999997</c:v>
                </c:pt>
                <c:pt idx="2">
                  <c:v>10413.361000000001</c:v>
                </c:pt>
                <c:pt idx="3">
                  <c:v>10505.583000000001</c:v>
                </c:pt>
                <c:pt idx="4">
                  <c:v>6052.7039999999997</c:v>
                </c:pt>
                <c:pt idx="5">
                  <c:v>2650.817</c:v>
                </c:pt>
                <c:pt idx="6">
                  <c:v>3157.7339999999999</c:v>
                </c:pt>
                <c:pt idx="7">
                  <c:v>4540.8599999999997</c:v>
                </c:pt>
                <c:pt idx="8">
                  <c:v>6212.3190000000004</c:v>
                </c:pt>
                <c:pt idx="9">
                  <c:v>5067.8599999999997</c:v>
                </c:pt>
                <c:pt idx="10">
                  <c:v>7099.8040000000001</c:v>
                </c:pt>
                <c:pt idx="11">
                  <c:v>5958.0739999999996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17504"/>
        <c:axId val="142462336"/>
      </c:lineChart>
      <c:catAx>
        <c:axId val="13691750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462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462336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917504"/>
        <c:crosses val="autoZero"/>
        <c:crossBetween val="between"/>
        <c:majorUnit val="2000"/>
        <c:minorUnit val="4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2E-2"/>
          <c:y val="0.82771850147944992"/>
          <c:w val="0.13934426229508196"/>
          <c:h val="0.161049082347852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 VE HAY.MAM. İHRACATI (Bin $)</a:t>
            </a:r>
            <a:endParaRPr lang="tr-TR"/>
          </a:p>
        </c:rich>
      </c:tx>
      <c:layout>
        <c:manualLayout>
          <c:xMode val="edge"/>
          <c:yMode val="edge"/>
          <c:x val="0.2559892641756536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9748088732924"/>
          <c:y val="0.24344658329889141"/>
          <c:w val="0.8069823286126081"/>
          <c:h val="0.49438383069928715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İHR'!$C$20:$N$20</c:f>
              <c:numCache>
                <c:formatCode>#,##0</c:formatCode>
                <c:ptCount val="12"/>
                <c:pt idx="0">
                  <c:v>171278.742</c:v>
                </c:pt>
                <c:pt idx="1">
                  <c:v>148797.92000000001</c:v>
                </c:pt>
                <c:pt idx="2">
                  <c:v>145990.75099999999</c:v>
                </c:pt>
                <c:pt idx="3">
                  <c:v>154659.81899999999</c:v>
                </c:pt>
                <c:pt idx="4">
                  <c:v>164950.859</c:v>
                </c:pt>
                <c:pt idx="5">
                  <c:v>157584.83600000001</c:v>
                </c:pt>
                <c:pt idx="6">
                  <c:v>165102.872</c:v>
                </c:pt>
                <c:pt idx="7">
                  <c:v>158851.72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İHR'!$C$21:$N$21</c:f>
              <c:numCache>
                <c:formatCode>#,##0</c:formatCode>
                <c:ptCount val="12"/>
                <c:pt idx="0">
                  <c:v>147201.16500000001</c:v>
                </c:pt>
                <c:pt idx="1">
                  <c:v>110614.91899999999</c:v>
                </c:pt>
                <c:pt idx="2">
                  <c:v>146851.834</c:v>
                </c:pt>
                <c:pt idx="3">
                  <c:v>114273.368</c:v>
                </c:pt>
                <c:pt idx="4">
                  <c:v>128328.912</c:v>
                </c:pt>
                <c:pt idx="5">
                  <c:v>130730.046</c:v>
                </c:pt>
                <c:pt idx="6">
                  <c:v>127346.598</c:v>
                </c:pt>
                <c:pt idx="7">
                  <c:v>130036.09699999999</c:v>
                </c:pt>
                <c:pt idx="8">
                  <c:v>147522.04500000001</c:v>
                </c:pt>
                <c:pt idx="9">
                  <c:v>140676.91500000001</c:v>
                </c:pt>
                <c:pt idx="10">
                  <c:v>161267.59599999999</c:v>
                </c:pt>
                <c:pt idx="11">
                  <c:v>177066.149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19040"/>
        <c:axId val="142464640"/>
      </c:lineChart>
      <c:catAx>
        <c:axId val="13691904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464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464640"/>
        <c:scaling>
          <c:orientation val="minMax"/>
          <c:max val="18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919040"/>
        <c:crosses val="autoZero"/>
        <c:crossBetween val="between"/>
        <c:majorUnit val="25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66940451745379E-2"/>
          <c:y val="0.82771850147944992"/>
          <c:w val="0.13963060572253932"/>
          <c:h val="0.161049082347852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20606313911222"/>
          <c:y val="0.17279411764705882"/>
          <c:w val="0.7942402790643468"/>
          <c:h val="0.56985294117647056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İHR'!$C$22:$N$22</c:f>
              <c:numCache>
                <c:formatCode>#,##0</c:formatCode>
                <c:ptCount val="12"/>
                <c:pt idx="0">
                  <c:v>308483.01699999999</c:v>
                </c:pt>
                <c:pt idx="1">
                  <c:v>312932.94</c:v>
                </c:pt>
                <c:pt idx="2">
                  <c:v>361485.929</c:v>
                </c:pt>
                <c:pt idx="3">
                  <c:v>361247.17300000001</c:v>
                </c:pt>
                <c:pt idx="4">
                  <c:v>381711.10100000002</c:v>
                </c:pt>
                <c:pt idx="5">
                  <c:v>354665.03600000002</c:v>
                </c:pt>
                <c:pt idx="6">
                  <c:v>390872.033</c:v>
                </c:pt>
                <c:pt idx="7">
                  <c:v>331628.435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İHR'!$C$23:$N$23</c:f>
              <c:numCache>
                <c:formatCode>#,##0</c:formatCode>
                <c:ptCount val="12"/>
                <c:pt idx="0">
                  <c:v>265835.64600000001</c:v>
                </c:pt>
                <c:pt idx="1">
                  <c:v>294466.75300000003</c:v>
                </c:pt>
                <c:pt idx="2">
                  <c:v>330262.42</c:v>
                </c:pt>
                <c:pt idx="3">
                  <c:v>306608.08199999999</c:v>
                </c:pt>
                <c:pt idx="4">
                  <c:v>328986.049</c:v>
                </c:pt>
                <c:pt idx="5">
                  <c:v>327953.65100000001</c:v>
                </c:pt>
                <c:pt idx="6">
                  <c:v>321147.80300000001</c:v>
                </c:pt>
                <c:pt idx="7">
                  <c:v>313695.18699999998</c:v>
                </c:pt>
                <c:pt idx="8">
                  <c:v>325915.36300000001</c:v>
                </c:pt>
                <c:pt idx="9">
                  <c:v>322764.723</c:v>
                </c:pt>
                <c:pt idx="10">
                  <c:v>364766.71600000001</c:v>
                </c:pt>
                <c:pt idx="11">
                  <c:v>359375.74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18016"/>
        <c:axId val="142466368"/>
      </c:lineChart>
      <c:catAx>
        <c:axId val="13691801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46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466368"/>
        <c:scaling>
          <c:orientation val="minMax"/>
          <c:max val="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91801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399E-2"/>
          <c:y val="0.83088235294117652"/>
          <c:w val="0.13991791149563093"/>
          <c:h val="0.158088235294117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TEKSTİL VE HAMMADDELERİ İHRACATI (Bin $)</a:t>
            </a:r>
          </a:p>
        </c:rich>
      </c:tx>
      <c:layout>
        <c:manualLayout>
          <c:xMode val="edge"/>
          <c:yMode val="edge"/>
          <c:x val="0.1795920509936258"/>
          <c:y val="5.1851851851851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16"/>
          <c:y val="0.20740815758158848"/>
          <c:w val="0.79387834211410047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İHR'!$C$26:$N$26</c:f>
              <c:numCache>
                <c:formatCode>#,##0</c:formatCode>
                <c:ptCount val="12"/>
                <c:pt idx="0">
                  <c:v>682724.43</c:v>
                </c:pt>
                <c:pt idx="1">
                  <c:v>649695.95400000003</c:v>
                </c:pt>
                <c:pt idx="2">
                  <c:v>734266.82299999997</c:v>
                </c:pt>
                <c:pt idx="3">
                  <c:v>701100.15500000003</c:v>
                </c:pt>
                <c:pt idx="4">
                  <c:v>749609.91500000004</c:v>
                </c:pt>
                <c:pt idx="5">
                  <c:v>645812.46799999999</c:v>
                </c:pt>
                <c:pt idx="6">
                  <c:v>677422.49600000004</c:v>
                </c:pt>
                <c:pt idx="7">
                  <c:v>617720.33499999996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İHR'!$C$27:$N$27</c:f>
              <c:numCache>
                <c:formatCode>#,##0</c:formatCode>
                <c:ptCount val="12"/>
                <c:pt idx="0">
                  <c:v>584999.65800000005</c:v>
                </c:pt>
                <c:pt idx="1">
                  <c:v>634980.96299999999</c:v>
                </c:pt>
                <c:pt idx="2">
                  <c:v>722336.93700000003</c:v>
                </c:pt>
                <c:pt idx="3">
                  <c:v>645785.98499999999</c:v>
                </c:pt>
                <c:pt idx="4">
                  <c:v>680930.15700000001</c:v>
                </c:pt>
                <c:pt idx="5">
                  <c:v>635964.94700000004</c:v>
                </c:pt>
                <c:pt idx="6">
                  <c:v>580092.97499999998</c:v>
                </c:pt>
                <c:pt idx="7">
                  <c:v>612907.223</c:v>
                </c:pt>
                <c:pt idx="8">
                  <c:v>692198.31099999999</c:v>
                </c:pt>
                <c:pt idx="9">
                  <c:v>662004.745</c:v>
                </c:pt>
                <c:pt idx="10">
                  <c:v>764902.33100000001</c:v>
                </c:pt>
                <c:pt idx="11">
                  <c:v>622417.35600000003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00864"/>
        <c:axId val="137094272"/>
      </c:lineChart>
      <c:catAx>
        <c:axId val="13290086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709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094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2900864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6E-2"/>
          <c:y val="0.82963274035190049"/>
          <c:w val="0.13877572446301353"/>
          <c:h val="0.159259648099543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884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63283405695357"/>
          <c:y val="0.19629700628257479"/>
          <c:w val="0.77142934015200504"/>
          <c:h val="0.4888906571566014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İHR'!$C$28:$N$28</c:f>
              <c:numCache>
                <c:formatCode>#,##0</c:formatCode>
                <c:ptCount val="12"/>
                <c:pt idx="0">
                  <c:v>115051.40700000001</c:v>
                </c:pt>
                <c:pt idx="1">
                  <c:v>129843.255</c:v>
                </c:pt>
                <c:pt idx="2">
                  <c:v>153793.476</c:v>
                </c:pt>
                <c:pt idx="3">
                  <c:v>145509.82</c:v>
                </c:pt>
                <c:pt idx="4">
                  <c:v>155685.467</c:v>
                </c:pt>
                <c:pt idx="5">
                  <c:v>146294.807</c:v>
                </c:pt>
                <c:pt idx="6">
                  <c:v>183519.06400000001</c:v>
                </c:pt>
                <c:pt idx="7">
                  <c:v>178533.48800000001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İHR'!$C$29:$N$29</c:f>
              <c:numCache>
                <c:formatCode>#,##0</c:formatCode>
                <c:ptCount val="12"/>
                <c:pt idx="0">
                  <c:v>89780.933999999994</c:v>
                </c:pt>
                <c:pt idx="1">
                  <c:v>103607.844</c:v>
                </c:pt>
                <c:pt idx="2">
                  <c:v>150142.88</c:v>
                </c:pt>
                <c:pt idx="3">
                  <c:v>122697.03599999999</c:v>
                </c:pt>
                <c:pt idx="4">
                  <c:v>128086.519</c:v>
                </c:pt>
                <c:pt idx="5">
                  <c:v>139253.05300000001</c:v>
                </c:pt>
                <c:pt idx="6">
                  <c:v>161803.31200000001</c:v>
                </c:pt>
                <c:pt idx="7">
                  <c:v>137048.42199999999</c:v>
                </c:pt>
                <c:pt idx="8">
                  <c:v>146787.353</c:v>
                </c:pt>
                <c:pt idx="9">
                  <c:v>134542.18299999999</c:v>
                </c:pt>
                <c:pt idx="10">
                  <c:v>157369.85399999999</c:v>
                </c:pt>
                <c:pt idx="11">
                  <c:v>162995.497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37696"/>
        <c:axId val="137096000"/>
      </c:lineChart>
      <c:catAx>
        <c:axId val="14223769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709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09600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23769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6E-2"/>
          <c:y val="0.82592903664819672"/>
          <c:w val="0.13877572446301353"/>
          <c:h val="0.159259648099543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HALI İHRACATI (Bin $)</a:t>
            </a:r>
          </a:p>
        </c:rich>
      </c:tx>
      <c:layout>
        <c:manualLayout>
          <c:xMode val="edge"/>
          <c:yMode val="edge"/>
          <c:x val="0.32040837752423801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79610749771553"/>
          <c:y val="0.19403020425862191"/>
          <c:w val="0.77142934015200504"/>
          <c:h val="0.50746361113793426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İHR'!$C$30:$N$30</c:f>
              <c:numCache>
                <c:formatCode>#,##0</c:formatCode>
                <c:ptCount val="12"/>
                <c:pt idx="0">
                  <c:v>165999.60399999999</c:v>
                </c:pt>
                <c:pt idx="1">
                  <c:v>161550.14600000001</c:v>
                </c:pt>
                <c:pt idx="2">
                  <c:v>169936.27600000001</c:v>
                </c:pt>
                <c:pt idx="3">
                  <c:v>190199.18799999999</c:v>
                </c:pt>
                <c:pt idx="4">
                  <c:v>192843.427</c:v>
                </c:pt>
                <c:pt idx="5">
                  <c:v>184246.70199999999</c:v>
                </c:pt>
                <c:pt idx="6">
                  <c:v>179328.26199999999</c:v>
                </c:pt>
                <c:pt idx="7">
                  <c:v>144886.05900000001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İHR'!$C$31:$N$31</c:f>
              <c:numCache>
                <c:formatCode>#,##0</c:formatCode>
                <c:ptCount val="12"/>
                <c:pt idx="0">
                  <c:v>132530.18700000001</c:v>
                </c:pt>
                <c:pt idx="1">
                  <c:v>148772.826</c:v>
                </c:pt>
                <c:pt idx="2">
                  <c:v>166441.73300000001</c:v>
                </c:pt>
                <c:pt idx="3">
                  <c:v>167710.15400000001</c:v>
                </c:pt>
                <c:pt idx="4">
                  <c:v>171988.31200000001</c:v>
                </c:pt>
                <c:pt idx="5">
                  <c:v>154499.71400000001</c:v>
                </c:pt>
                <c:pt idx="6">
                  <c:v>164713.269</c:v>
                </c:pt>
                <c:pt idx="7">
                  <c:v>161426.91200000001</c:v>
                </c:pt>
                <c:pt idx="8">
                  <c:v>168008.64499999999</c:v>
                </c:pt>
                <c:pt idx="9">
                  <c:v>188447.95600000001</c:v>
                </c:pt>
                <c:pt idx="10">
                  <c:v>197338.997</c:v>
                </c:pt>
                <c:pt idx="11">
                  <c:v>188174.00700000001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69728"/>
        <c:axId val="137097152"/>
      </c:lineChart>
      <c:catAx>
        <c:axId val="13216972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7097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09715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216972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6E-2"/>
          <c:y val="0.82835977592353183"/>
          <c:w val="0.13877572446301353"/>
          <c:h val="0.160448152936106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İHRACATI, </a:t>
            </a:r>
            <a:r>
              <a:rPr lang="en-US" sz="1000" b="1" i="0" u="none" strike="noStrike" baseline="0"/>
              <a:t>20</a:t>
            </a:r>
            <a:r>
              <a:rPr lang="tr-TR" sz="1000" b="1" i="0" u="none" strike="noStrike" baseline="0"/>
              <a:t>12</a:t>
            </a:r>
            <a:r>
              <a:rPr lang="en-US" sz="1000" b="1" i="0" u="none" strike="noStrike" baseline="0"/>
              <a:t>-20</a:t>
            </a:r>
            <a:r>
              <a:rPr lang="tr-TR" sz="1000" b="1" i="0" u="none" strike="noStrike" baseline="0"/>
              <a:t>13</a:t>
            </a:r>
            <a:endParaRPr lang="en-US"/>
          </a:p>
        </c:rich>
      </c:tx>
      <c:layout>
        <c:manualLayout>
          <c:xMode val="edge"/>
          <c:yMode val="edge"/>
          <c:x val="0.12614702978641429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16"/>
          <c:w val="0.77064306488660328"/>
          <c:h val="0.50936515890229583"/>
        </c:manualLayout>
      </c:layout>
      <c:lineChart>
        <c:grouping val="standard"/>
        <c:varyColors val="0"/>
        <c:ser>
          <c:idx val="0"/>
          <c:order val="0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İHR'!$C$59:$N$59</c:f>
              <c:numCache>
                <c:formatCode>#,##0</c:formatCode>
                <c:ptCount val="12"/>
                <c:pt idx="0">
                  <c:v>271584.26299999998</c:v>
                </c:pt>
                <c:pt idx="1">
                  <c:v>256897.50399999999</c:v>
                </c:pt>
                <c:pt idx="2">
                  <c:v>305975.66899999999</c:v>
                </c:pt>
                <c:pt idx="3">
                  <c:v>321790.63799999998</c:v>
                </c:pt>
                <c:pt idx="4">
                  <c:v>360715.07400000002</c:v>
                </c:pt>
                <c:pt idx="5">
                  <c:v>411667.26299999998</c:v>
                </c:pt>
                <c:pt idx="6">
                  <c:v>378979.18599999999</c:v>
                </c:pt>
                <c:pt idx="7">
                  <c:v>342966.435</c:v>
                </c:pt>
                <c:pt idx="8">
                  <c:v>364579.592</c:v>
                </c:pt>
                <c:pt idx="9">
                  <c:v>339744.978</c:v>
                </c:pt>
                <c:pt idx="10">
                  <c:v>427520.86099999998</c:v>
                </c:pt>
                <c:pt idx="11">
                  <c:v>397238.79399999999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'2002-2013 AYLIK İHR'!$A$58</c:f>
              <c:strCache>
                <c:ptCount val="1"/>
                <c:pt idx="0">
                  <c:v>2013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İHR'!$C$58:$N$58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369674.46299999999</c:v>
                </c:pt>
                <c:pt idx="3">
                  <c:v>401171.50599999999</c:v>
                </c:pt>
                <c:pt idx="4">
                  <c:v>508410.93900000001</c:v>
                </c:pt>
                <c:pt idx="5">
                  <c:v>431603.652</c:v>
                </c:pt>
                <c:pt idx="6">
                  <c:v>445685.85</c:v>
                </c:pt>
                <c:pt idx="7">
                  <c:v>401253.09700000001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70240"/>
        <c:axId val="96284608"/>
      </c:lineChart>
      <c:catAx>
        <c:axId val="13217024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6284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28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217024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743119266055051E-3"/>
          <c:y val="0.83520913818356979"/>
          <c:w val="0.14788990825688073"/>
          <c:h val="0.151088304973114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07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85347514283"/>
          <c:y val="0.19379918316672406"/>
          <c:w val="0.77366410603159164"/>
          <c:h val="0.51162984356015151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İHR'!$C$32:$N$32</c:f>
              <c:numCache>
                <c:formatCode>#,##0</c:formatCode>
                <c:ptCount val="12"/>
                <c:pt idx="0">
                  <c:v>1316065.3659999999</c:v>
                </c:pt>
                <c:pt idx="1">
                  <c:v>1429563.013</c:v>
                </c:pt>
                <c:pt idx="2">
                  <c:v>1452232.213</c:v>
                </c:pt>
                <c:pt idx="3">
                  <c:v>1421294.9339999999</c:v>
                </c:pt>
                <c:pt idx="4">
                  <c:v>1569742.379</c:v>
                </c:pt>
                <c:pt idx="5">
                  <c:v>1330665.2849999999</c:v>
                </c:pt>
                <c:pt idx="6">
                  <c:v>1539723.713</c:v>
                </c:pt>
                <c:pt idx="7">
                  <c:v>1447762.399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İHR'!$C$33:$N$33</c:f>
              <c:numCache>
                <c:formatCode>#,##0</c:formatCode>
                <c:ptCount val="12"/>
                <c:pt idx="0">
                  <c:v>1302960.182</c:v>
                </c:pt>
                <c:pt idx="1">
                  <c:v>1386784.155</c:v>
                </c:pt>
                <c:pt idx="2">
                  <c:v>1641891.4809999999</c:v>
                </c:pt>
                <c:pt idx="3">
                  <c:v>1482109.78</c:v>
                </c:pt>
                <c:pt idx="4">
                  <c:v>1481255.8389999999</c:v>
                </c:pt>
                <c:pt idx="5">
                  <c:v>1384441.6059999999</c:v>
                </c:pt>
                <c:pt idx="6">
                  <c:v>1293007.9469999999</c:v>
                </c:pt>
                <c:pt idx="7">
                  <c:v>1457947.912</c:v>
                </c:pt>
                <c:pt idx="8">
                  <c:v>1474631.595</c:v>
                </c:pt>
                <c:pt idx="9">
                  <c:v>1627615.7790000001</c:v>
                </c:pt>
                <c:pt idx="10">
                  <c:v>1576147.0930000001</c:v>
                </c:pt>
                <c:pt idx="11">
                  <c:v>1406200.811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39744"/>
        <c:axId val="137098880"/>
      </c:lineChart>
      <c:catAx>
        <c:axId val="14223974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7098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098880"/>
        <c:scaling>
          <c:orientation val="minMax"/>
          <c:max val="2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23974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399E-2"/>
          <c:y val="0.82170868176361678"/>
          <c:w val="0.13991791149563093"/>
          <c:h val="0.166667480518423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11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16"/>
          <c:y val="0.17537345384913905"/>
          <c:w val="0.78571506867333851"/>
          <c:h val="0.56343386236638282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İHR'!$C$42:$N$42</c:f>
              <c:numCache>
                <c:formatCode>#,##0</c:formatCode>
                <c:ptCount val="12"/>
                <c:pt idx="0">
                  <c:v>430146.8</c:v>
                </c:pt>
                <c:pt idx="1">
                  <c:v>435759.37900000002</c:v>
                </c:pt>
                <c:pt idx="2">
                  <c:v>512191.96399999998</c:v>
                </c:pt>
                <c:pt idx="3">
                  <c:v>502122.73599999998</c:v>
                </c:pt>
                <c:pt idx="4">
                  <c:v>519065.66899999999</c:v>
                </c:pt>
                <c:pt idx="5">
                  <c:v>466778.59399999998</c:v>
                </c:pt>
                <c:pt idx="6">
                  <c:v>510963.27299999999</c:v>
                </c:pt>
                <c:pt idx="7">
                  <c:v>390215.446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İHR'!$C$43:$N$43</c:f>
              <c:numCache>
                <c:formatCode>#,##0</c:formatCode>
                <c:ptCount val="12"/>
                <c:pt idx="0">
                  <c:v>385485.42700000003</c:v>
                </c:pt>
                <c:pt idx="1">
                  <c:v>418134.033</c:v>
                </c:pt>
                <c:pt idx="2">
                  <c:v>464782.777</c:v>
                </c:pt>
                <c:pt idx="3">
                  <c:v>449810.15</c:v>
                </c:pt>
                <c:pt idx="4">
                  <c:v>481190.35</c:v>
                </c:pt>
                <c:pt idx="5">
                  <c:v>470788.53</c:v>
                </c:pt>
                <c:pt idx="6">
                  <c:v>434096.00900000002</c:v>
                </c:pt>
                <c:pt idx="7">
                  <c:v>408024.44900000002</c:v>
                </c:pt>
                <c:pt idx="8">
                  <c:v>413458.12199999997</c:v>
                </c:pt>
                <c:pt idx="9">
                  <c:v>442315.17499999999</c:v>
                </c:pt>
                <c:pt idx="10">
                  <c:v>497142.87900000002</c:v>
                </c:pt>
                <c:pt idx="11">
                  <c:v>454243.96100000001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40768"/>
        <c:axId val="137100608"/>
      </c:lineChart>
      <c:catAx>
        <c:axId val="14224076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7100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100608"/>
        <c:scaling>
          <c:orientation val="minMax"/>
          <c:max val="1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240768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6E-2"/>
          <c:y val="0.82835977592353183"/>
          <c:w val="0.13877572446301353"/>
          <c:h val="0.160448152936106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27142878568750334"/>
          <c:y val="2.496878901373283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42874225600113"/>
          <c:y val="0.22097459099437836"/>
          <c:w val="0.78367425031314808"/>
          <c:h val="0.54307314735906542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İHR'!$C$36:$N$36</c:f>
              <c:numCache>
                <c:formatCode>#,##0</c:formatCode>
                <c:ptCount val="12"/>
                <c:pt idx="0">
                  <c:v>1485540.101</c:v>
                </c:pt>
                <c:pt idx="1">
                  <c:v>1784093.98</c:v>
                </c:pt>
                <c:pt idx="2">
                  <c:v>1864175.2409999999</c:v>
                </c:pt>
                <c:pt idx="3">
                  <c:v>1766666.808</c:v>
                </c:pt>
                <c:pt idx="4">
                  <c:v>1843434.9779999999</c:v>
                </c:pt>
                <c:pt idx="5">
                  <c:v>1801147.8470000001</c:v>
                </c:pt>
                <c:pt idx="6">
                  <c:v>1962262.048</c:v>
                </c:pt>
                <c:pt idx="7">
                  <c:v>1266796.1270000001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İHR'!$C$37:$N$37</c:f>
              <c:numCache>
                <c:formatCode>#,##0</c:formatCode>
                <c:ptCount val="12"/>
                <c:pt idx="0">
                  <c:v>1581184.1359999999</c:v>
                </c:pt>
                <c:pt idx="1">
                  <c:v>1637526.29</c:v>
                </c:pt>
                <c:pt idx="2">
                  <c:v>1906475.3060000001</c:v>
                </c:pt>
                <c:pt idx="3">
                  <c:v>1630183.31</c:v>
                </c:pt>
                <c:pt idx="4">
                  <c:v>1653562.047</c:v>
                </c:pt>
                <c:pt idx="5">
                  <c:v>1604581.1969999999</c:v>
                </c:pt>
                <c:pt idx="6">
                  <c:v>1450911.7720000001</c:v>
                </c:pt>
                <c:pt idx="7">
                  <c:v>1068344.94</c:v>
                </c:pt>
                <c:pt idx="8">
                  <c:v>1497644.335</c:v>
                </c:pt>
                <c:pt idx="9">
                  <c:v>1631701.3089999999</c:v>
                </c:pt>
                <c:pt idx="10">
                  <c:v>1757241.9750000001</c:v>
                </c:pt>
                <c:pt idx="11">
                  <c:v>1636924.1159999999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41280"/>
        <c:axId val="143025856"/>
      </c:lineChart>
      <c:catAx>
        <c:axId val="14224128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025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025856"/>
        <c:scaling>
          <c:orientation val="minMax"/>
          <c:max val="3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241280"/>
        <c:crosses val="autoZero"/>
        <c:crossBetween val="between"/>
        <c:majorUnit val="5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6E-2"/>
          <c:y val="0.82771850147944992"/>
          <c:w val="0.13877572446301353"/>
          <c:h val="0.161049082347852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ELEKTRİK ELEKTRONİK </a:t>
            </a:r>
            <a:r>
              <a:rPr lang="tr-TR"/>
              <a:t>MAK.</a:t>
            </a:r>
            <a:r>
              <a:rPr lang="tr-TR" baseline="0"/>
              <a:t> VE BİL. </a:t>
            </a:r>
            <a:r>
              <a:rPr lang="en-US"/>
              <a:t>İHRACATI </a:t>
            </a:r>
            <a:r>
              <a:rPr lang="tr-TR"/>
              <a:t>  </a:t>
            </a:r>
            <a:r>
              <a:rPr lang="en-US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36440432564131"/>
          <c:y val="0.18909090909090909"/>
          <c:w val="0.74233277082688442"/>
          <c:h val="0.53818181818181821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İHR'!$C$40:$N$40</c:f>
              <c:numCache>
                <c:formatCode>#,##0</c:formatCode>
                <c:ptCount val="12"/>
                <c:pt idx="0">
                  <c:v>830481.42099999997</c:v>
                </c:pt>
                <c:pt idx="1">
                  <c:v>838712.255</c:v>
                </c:pt>
                <c:pt idx="2">
                  <c:v>909730.97199999995</c:v>
                </c:pt>
                <c:pt idx="3">
                  <c:v>917081.59600000002</c:v>
                </c:pt>
                <c:pt idx="4">
                  <c:v>1027531.088</c:v>
                </c:pt>
                <c:pt idx="5">
                  <c:v>921183.02800000005</c:v>
                </c:pt>
                <c:pt idx="6">
                  <c:v>1043390.36</c:v>
                </c:pt>
                <c:pt idx="7">
                  <c:v>887637.82299999997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İHR'!$C$41:$N$41</c:f>
              <c:numCache>
                <c:formatCode>#,##0</c:formatCode>
                <c:ptCount val="12"/>
                <c:pt idx="0">
                  <c:v>817775.93500000006</c:v>
                </c:pt>
                <c:pt idx="1">
                  <c:v>948619.21699999995</c:v>
                </c:pt>
                <c:pt idx="2">
                  <c:v>1131078.9439999999</c:v>
                </c:pt>
                <c:pt idx="3">
                  <c:v>1050533.7879999999</c:v>
                </c:pt>
                <c:pt idx="4">
                  <c:v>1048165.909</c:v>
                </c:pt>
                <c:pt idx="5">
                  <c:v>957640.36699999997</c:v>
                </c:pt>
                <c:pt idx="6">
                  <c:v>865371.049</c:v>
                </c:pt>
                <c:pt idx="7">
                  <c:v>952506.804</c:v>
                </c:pt>
                <c:pt idx="8">
                  <c:v>972452.799</c:v>
                </c:pt>
                <c:pt idx="9">
                  <c:v>981329.41099999996</c:v>
                </c:pt>
                <c:pt idx="10">
                  <c:v>1069165.3970000001</c:v>
                </c:pt>
                <c:pt idx="11">
                  <c:v>998763.75199999998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54496"/>
        <c:axId val="143027008"/>
      </c:lineChart>
      <c:catAx>
        <c:axId val="14295449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02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027008"/>
        <c:scaling>
          <c:orientation val="minMax"/>
          <c:max val="1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954496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24E-2"/>
          <c:y val="0.83272727272727276"/>
          <c:w val="0.13905951940056571"/>
          <c:h val="0.156363636363636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3670791151"/>
          <c:y val="2.7888446215139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16"/>
          <c:y val="0.18326693227091634"/>
          <c:w val="0.79387834211410047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İHR'!$C$34:$N$34</c:f>
              <c:numCache>
                <c:formatCode>#,##0</c:formatCode>
                <c:ptCount val="12"/>
                <c:pt idx="0">
                  <c:v>1393513.031</c:v>
                </c:pt>
                <c:pt idx="1">
                  <c:v>1390501.8770000001</c:v>
                </c:pt>
                <c:pt idx="2">
                  <c:v>1511511.125</c:v>
                </c:pt>
                <c:pt idx="3">
                  <c:v>1319004.679</c:v>
                </c:pt>
                <c:pt idx="4">
                  <c:v>1366886.172</c:v>
                </c:pt>
                <c:pt idx="5">
                  <c:v>1447011.2509999999</c:v>
                </c:pt>
                <c:pt idx="6">
                  <c:v>1627074.2709999999</c:v>
                </c:pt>
                <c:pt idx="7">
                  <c:v>1401805.348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İHR'!$C$35:$N$35</c:f>
              <c:numCache>
                <c:formatCode>#,##0</c:formatCode>
                <c:ptCount val="12"/>
                <c:pt idx="0">
                  <c:v>1226435.351</c:v>
                </c:pt>
                <c:pt idx="1">
                  <c:v>1302807.132</c:v>
                </c:pt>
                <c:pt idx="2">
                  <c:v>1476257.787</c:v>
                </c:pt>
                <c:pt idx="3">
                  <c:v>1215094.2949999999</c:v>
                </c:pt>
                <c:pt idx="4">
                  <c:v>1286430.27</c:v>
                </c:pt>
                <c:pt idx="5">
                  <c:v>1395384.0349999999</c:v>
                </c:pt>
                <c:pt idx="6">
                  <c:v>1400148.953</c:v>
                </c:pt>
                <c:pt idx="7">
                  <c:v>1293696.3089999999</c:v>
                </c:pt>
                <c:pt idx="8">
                  <c:v>1361829.058</c:v>
                </c:pt>
                <c:pt idx="9">
                  <c:v>1278954.946</c:v>
                </c:pt>
                <c:pt idx="10">
                  <c:v>1433987.6059999999</c:v>
                </c:pt>
                <c:pt idx="11">
                  <c:v>1368593.625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55008"/>
        <c:axId val="143028736"/>
      </c:lineChart>
      <c:catAx>
        <c:axId val="14295500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02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028736"/>
        <c:scaling>
          <c:orientation val="minMax"/>
          <c:max val="2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95500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6E-2"/>
          <c:y val="0.76095617529880477"/>
          <c:w val="0.12653082650382988"/>
          <c:h val="0.15537848605577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
(Bin $)</a:t>
            </a:r>
          </a:p>
        </c:rich>
      </c:tx>
      <c:layout>
        <c:manualLayout>
          <c:xMode val="edge"/>
          <c:yMode val="edge"/>
          <c:x val="0.27142878568750334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97974029390573"/>
          <c:y val="0.23507505515948424"/>
          <c:w val="0.8061232522752434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İHR'!$C$44:$N$44</c:f>
              <c:numCache>
                <c:formatCode>#,##0</c:formatCode>
                <c:ptCount val="12"/>
                <c:pt idx="0">
                  <c:v>508843.538</c:v>
                </c:pt>
                <c:pt idx="1">
                  <c:v>536450.33400000003</c:v>
                </c:pt>
                <c:pt idx="2">
                  <c:v>583968.70200000005</c:v>
                </c:pt>
                <c:pt idx="3">
                  <c:v>548946.86300000001</c:v>
                </c:pt>
                <c:pt idx="4">
                  <c:v>607671.08499999996</c:v>
                </c:pt>
                <c:pt idx="5">
                  <c:v>547751.78799999994</c:v>
                </c:pt>
                <c:pt idx="6">
                  <c:v>579457.74</c:v>
                </c:pt>
                <c:pt idx="7">
                  <c:v>501862.663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İHR'!$C$45:$N$45</c:f>
              <c:numCache>
                <c:formatCode>#,##0</c:formatCode>
                <c:ptCount val="12"/>
                <c:pt idx="0">
                  <c:v>479260.19199999998</c:v>
                </c:pt>
                <c:pt idx="1">
                  <c:v>499889.90100000001</c:v>
                </c:pt>
                <c:pt idx="2">
                  <c:v>576619.43400000001</c:v>
                </c:pt>
                <c:pt idx="3">
                  <c:v>513051.16600000003</c:v>
                </c:pt>
                <c:pt idx="4">
                  <c:v>569967.83499999996</c:v>
                </c:pt>
                <c:pt idx="5">
                  <c:v>560661.00300000003</c:v>
                </c:pt>
                <c:pt idx="6">
                  <c:v>513600.04700000002</c:v>
                </c:pt>
                <c:pt idx="7">
                  <c:v>491376.81900000002</c:v>
                </c:pt>
                <c:pt idx="8">
                  <c:v>513297.32199999999</c:v>
                </c:pt>
                <c:pt idx="9">
                  <c:v>506641.913</c:v>
                </c:pt>
                <c:pt idx="10">
                  <c:v>599181.77800000005</c:v>
                </c:pt>
                <c:pt idx="11">
                  <c:v>533694.571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55520"/>
        <c:axId val="143030464"/>
      </c:lineChart>
      <c:catAx>
        <c:axId val="1429555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030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0304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955520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6E-2"/>
          <c:y val="0.82089708935636774"/>
          <c:w val="0.13877572446301353"/>
          <c:h val="0.160448152936106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146938989769136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4"/>
          <c:y val="0.23880640524138083"/>
          <c:w val="0.81020488899562437"/>
          <c:h val="0.47388146040086504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İHR'!$C$48:$N$48</c:f>
              <c:numCache>
                <c:formatCode>#,##0</c:formatCode>
                <c:ptCount val="12"/>
                <c:pt idx="0">
                  <c:v>232438.55</c:v>
                </c:pt>
                <c:pt idx="1">
                  <c:v>236040.12</c:v>
                </c:pt>
                <c:pt idx="2">
                  <c:v>286681.24099999998</c:v>
                </c:pt>
                <c:pt idx="3">
                  <c:v>290714.288</c:v>
                </c:pt>
                <c:pt idx="4">
                  <c:v>299133.50199999998</c:v>
                </c:pt>
                <c:pt idx="5">
                  <c:v>264022.63400000002</c:v>
                </c:pt>
                <c:pt idx="6">
                  <c:v>280791.022</c:v>
                </c:pt>
                <c:pt idx="7">
                  <c:v>251705.06299999999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İHR'!$C$49:$N$49</c:f>
              <c:numCache>
                <c:formatCode>#,##0</c:formatCode>
                <c:ptCount val="12"/>
                <c:pt idx="0">
                  <c:v>207853.90400000001</c:v>
                </c:pt>
                <c:pt idx="1">
                  <c:v>235476.37</c:v>
                </c:pt>
                <c:pt idx="2">
                  <c:v>279936.51699999999</c:v>
                </c:pt>
                <c:pt idx="3">
                  <c:v>271020.42499999999</c:v>
                </c:pt>
                <c:pt idx="4">
                  <c:v>297689.89</c:v>
                </c:pt>
                <c:pt idx="5">
                  <c:v>285897.22200000001</c:v>
                </c:pt>
                <c:pt idx="6">
                  <c:v>256485.649</c:v>
                </c:pt>
                <c:pt idx="7">
                  <c:v>254993.12100000001</c:v>
                </c:pt>
                <c:pt idx="8">
                  <c:v>249354.584</c:v>
                </c:pt>
                <c:pt idx="9">
                  <c:v>258030.61300000001</c:v>
                </c:pt>
                <c:pt idx="10">
                  <c:v>263127.766</c:v>
                </c:pt>
                <c:pt idx="11">
                  <c:v>237858.473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56544"/>
        <c:axId val="143966784"/>
      </c:lineChart>
      <c:catAx>
        <c:axId val="14295654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96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9667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956544"/>
        <c:crosses val="autoZero"/>
        <c:crossBetween val="between"/>
        <c:majorUnit val="4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6E-2"/>
          <c:y val="0.82462843263994978"/>
          <c:w val="0.13877572446301353"/>
          <c:h val="0.160448152936106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MÜCEVHER İHRACATI (1000 $)</a:t>
            </a:r>
          </a:p>
        </c:rich>
      </c:tx>
      <c:layout>
        <c:manualLayout>
          <c:xMode val="edge"/>
          <c:yMode val="edge"/>
          <c:x val="0.19477953809990617"/>
          <c:y val="4.0740740740740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'2002-2013 AYLIK İHR'!$A$50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İHR'!$C$50:$N$50</c:f>
              <c:numCache>
                <c:formatCode>#,##0</c:formatCode>
                <c:ptCount val="12"/>
                <c:pt idx="0">
                  <c:v>154262.28700000001</c:v>
                </c:pt>
                <c:pt idx="1">
                  <c:v>193180.40100000001</c:v>
                </c:pt>
                <c:pt idx="2">
                  <c:v>191269.766</c:v>
                </c:pt>
                <c:pt idx="3">
                  <c:v>166963.91</c:v>
                </c:pt>
                <c:pt idx="4">
                  <c:v>193535.84</c:v>
                </c:pt>
                <c:pt idx="5">
                  <c:v>169233.91500000001</c:v>
                </c:pt>
                <c:pt idx="6">
                  <c:v>173691.37899999999</c:v>
                </c:pt>
                <c:pt idx="7">
                  <c:v>187486.783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İHR'!$C$51:$N$51</c:f>
              <c:numCache>
                <c:formatCode>#,##0</c:formatCode>
                <c:ptCount val="12"/>
                <c:pt idx="0">
                  <c:v>270948.38799999998</c:v>
                </c:pt>
                <c:pt idx="1">
                  <c:v>131767.024</c:v>
                </c:pt>
                <c:pt idx="2">
                  <c:v>135700.011</c:v>
                </c:pt>
                <c:pt idx="3">
                  <c:v>153131.56400000001</c:v>
                </c:pt>
                <c:pt idx="4">
                  <c:v>153192.611</c:v>
                </c:pt>
                <c:pt idx="5">
                  <c:v>165776.73199999999</c:v>
                </c:pt>
                <c:pt idx="6">
                  <c:v>135267.766</c:v>
                </c:pt>
                <c:pt idx="7">
                  <c:v>157073.617</c:v>
                </c:pt>
                <c:pt idx="8">
                  <c:v>179011.67499999999</c:v>
                </c:pt>
                <c:pt idx="9">
                  <c:v>179006.58300000001</c:v>
                </c:pt>
                <c:pt idx="10">
                  <c:v>250424.19</c:v>
                </c:pt>
                <c:pt idx="11">
                  <c:v>163981.372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58080"/>
        <c:axId val="143967936"/>
      </c:lineChart>
      <c:catAx>
        <c:axId val="14295808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967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967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95808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40160642570281E-2"/>
          <c:y val="0.82222533294449307"/>
          <c:w val="0.14859458832706152"/>
          <c:h val="0.16666744434723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 
(Bin $)</a:t>
            </a:r>
          </a:p>
        </c:rich>
      </c:tx>
      <c:layout>
        <c:manualLayout>
          <c:xMode val="edge"/>
          <c:yMode val="edge"/>
          <c:x val="0.42566191446028512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7617107942974"/>
          <c:y val="0.22878270003801754"/>
          <c:w val="0.80651731160896134"/>
          <c:h val="0.53874635815404126"/>
        </c:manualLayout>
      </c:layout>
      <c:lineChart>
        <c:grouping val="standard"/>
        <c:varyColors val="0"/>
        <c:ser>
          <c:idx val="1"/>
          <c:order val="0"/>
          <c:tx>
            <c:strRef>
              <c:f>'2002-2013 AYLIK İHR'!$A$56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İHR'!$C$46:$N$46</c:f>
              <c:numCache>
                <c:formatCode>#,##0</c:formatCode>
                <c:ptCount val="12"/>
                <c:pt idx="0">
                  <c:v>1155640.2749999999</c:v>
                </c:pt>
                <c:pt idx="1">
                  <c:v>1234177.041</c:v>
                </c:pt>
                <c:pt idx="2">
                  <c:v>1459403.83</c:v>
                </c:pt>
                <c:pt idx="3">
                  <c:v>1234333.784</c:v>
                </c:pt>
                <c:pt idx="4">
                  <c:v>1273178.7169999999</c:v>
                </c:pt>
                <c:pt idx="5">
                  <c:v>1122022.773</c:v>
                </c:pt>
                <c:pt idx="6">
                  <c:v>1101338.7169999999</c:v>
                </c:pt>
                <c:pt idx="7">
                  <c:v>952932.13300000003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'2002-2013 AYLIK İHR'!$A$47</c:f>
              <c:strCache>
                <c:ptCount val="1"/>
                <c:pt idx="0">
                  <c:v>2012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İHR'!$C$47:$N$47</c:f>
              <c:numCache>
                <c:formatCode>#,##0</c:formatCode>
                <c:ptCount val="12"/>
                <c:pt idx="0">
                  <c:v>1223469.6359999999</c:v>
                </c:pt>
                <c:pt idx="1">
                  <c:v>1360029.8840000001</c:v>
                </c:pt>
                <c:pt idx="2">
                  <c:v>1328317.3019999999</c:v>
                </c:pt>
                <c:pt idx="3">
                  <c:v>1328580.9509999999</c:v>
                </c:pt>
                <c:pt idx="4">
                  <c:v>1345411.1710000001</c:v>
                </c:pt>
                <c:pt idx="5">
                  <c:v>1481500.4720000001</c:v>
                </c:pt>
                <c:pt idx="6">
                  <c:v>1247695.486</c:v>
                </c:pt>
                <c:pt idx="7">
                  <c:v>1276850.52</c:v>
                </c:pt>
                <c:pt idx="8">
                  <c:v>1197186.601</c:v>
                </c:pt>
                <c:pt idx="9">
                  <c:v>1329672.686</c:v>
                </c:pt>
                <c:pt idx="10">
                  <c:v>1179845.527</c:v>
                </c:pt>
                <c:pt idx="11">
                  <c:v>1249935.6850000001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38208"/>
        <c:axId val="143969664"/>
      </c:lineChart>
      <c:catAx>
        <c:axId val="14223820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96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969664"/>
        <c:scaling>
          <c:orientation val="minMax"/>
          <c:max val="3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238208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183299389002037E-2"/>
          <c:y val="0.83025985220482124"/>
          <c:w val="0.1384928716904277"/>
          <c:h val="0.158671974121316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"/>
          <c:h val="0.57303580376508279"/>
        </c:manualLayout>
      </c:layout>
      <c:lineChart>
        <c:grouping val="standard"/>
        <c:varyColors val="0"/>
        <c:ser>
          <c:idx val="1"/>
          <c:order val="0"/>
          <c:tx>
            <c:strRef>
              <c:f>'2002-2013 AYLIK İHR'!$A$60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İHR'!$C$60:$N$60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369674.46299999999</c:v>
                </c:pt>
                <c:pt idx="3">
                  <c:v>401171.50599999999</c:v>
                </c:pt>
                <c:pt idx="4">
                  <c:v>508410.93900000001</c:v>
                </c:pt>
                <c:pt idx="5">
                  <c:v>431603.652</c:v>
                </c:pt>
                <c:pt idx="6">
                  <c:v>445685.85</c:v>
                </c:pt>
                <c:pt idx="7">
                  <c:v>401253.09700000001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'2002-2013 AYLIK İHR'!$A$61</c:f>
              <c:strCache>
                <c:ptCount val="1"/>
                <c:pt idx="0">
                  <c:v>2012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İHR'!$C$61:$N$61</c:f>
              <c:numCache>
                <c:formatCode>#,##0</c:formatCode>
                <c:ptCount val="12"/>
                <c:pt idx="0">
                  <c:v>271584.26299999998</c:v>
                </c:pt>
                <c:pt idx="1">
                  <c:v>256897.50399999999</c:v>
                </c:pt>
                <c:pt idx="2">
                  <c:v>305975.66899999999</c:v>
                </c:pt>
                <c:pt idx="3">
                  <c:v>321790.63799999998</c:v>
                </c:pt>
                <c:pt idx="4">
                  <c:v>360715.07400000002</c:v>
                </c:pt>
                <c:pt idx="5">
                  <c:v>411667.26299999998</c:v>
                </c:pt>
                <c:pt idx="6">
                  <c:v>378979.18599999999</c:v>
                </c:pt>
                <c:pt idx="7">
                  <c:v>342966.435</c:v>
                </c:pt>
                <c:pt idx="8">
                  <c:v>364579.592</c:v>
                </c:pt>
                <c:pt idx="9">
                  <c:v>339744.978</c:v>
                </c:pt>
                <c:pt idx="10">
                  <c:v>427520.86099999998</c:v>
                </c:pt>
                <c:pt idx="11">
                  <c:v>397238.79399999999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91776"/>
        <c:axId val="143971968"/>
      </c:lineChart>
      <c:catAx>
        <c:axId val="14369177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97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971968"/>
        <c:scaling>
          <c:orientation val="minMax"/>
          <c:max val="5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691776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"/>
          <c:y val="0.82022771291519592"/>
          <c:w val="0.14799999999999999"/>
          <c:h val="0.168540139379129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AYLAR BAZINDA TOPLAM İHRACAT, 2012-2013
</a:t>
            </a:r>
          </a:p>
        </c:rich>
      </c:tx>
      <c:layout>
        <c:manualLayout>
          <c:xMode val="edge"/>
          <c:yMode val="edge"/>
          <c:x val="0.16475972540045766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6"/>
          <c:w val="0.7597254004576659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'2002-2013 AYLIK İHR'!$A$73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İHR'!$C$73:$I$73</c:f>
              <c:numCache>
                <c:formatCode>#,##0</c:formatCode>
                <c:ptCount val="7"/>
                <c:pt idx="0">
                  <c:v>11485783.984999999</c:v>
                </c:pt>
                <c:pt idx="1">
                  <c:v>12389940.577</c:v>
                </c:pt>
                <c:pt idx="2">
                  <c:v>13129209.18</c:v>
                </c:pt>
                <c:pt idx="3">
                  <c:v>12479684.17</c:v>
                </c:pt>
                <c:pt idx="4">
                  <c:v>13291086.317</c:v>
                </c:pt>
                <c:pt idx="5">
                  <c:v>12404943.089</c:v>
                </c:pt>
                <c:pt idx="6">
                  <c:v>13112535.734999999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71264"/>
        <c:axId val="96286912"/>
      </c:lineChart>
      <c:catAx>
        <c:axId val="13217126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628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28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217126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8306636155606407E-2"/>
          <c:y val="0.84615692269235576"/>
          <c:w val="0.14144927536231883"/>
          <c:h val="0.13804889773393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GEMİ</a:t>
            </a:r>
            <a:r>
              <a:rPr lang="tr-TR" baseline="0"/>
              <a:t> VE YAT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314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21"/>
          <c:h val="0.57303580376508301"/>
        </c:manualLayout>
      </c:layout>
      <c:lineChart>
        <c:grouping val="standard"/>
        <c:varyColors val="0"/>
        <c:ser>
          <c:idx val="1"/>
          <c:order val="0"/>
          <c:tx>
            <c:strRef>
              <c:f>'2002-2013 AYLIK İHR'!$A$38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İHR'!$C$38:$N$38</c:f>
              <c:numCache>
                <c:formatCode>#,##0</c:formatCode>
                <c:ptCount val="12"/>
                <c:pt idx="0">
                  <c:v>48952.629000000001</c:v>
                </c:pt>
                <c:pt idx="1">
                  <c:v>162402.31299999999</c:v>
                </c:pt>
                <c:pt idx="2">
                  <c:v>92520.589000000007</c:v>
                </c:pt>
                <c:pt idx="3">
                  <c:v>29250.645</c:v>
                </c:pt>
                <c:pt idx="4">
                  <c:v>92887.691000000006</c:v>
                </c:pt>
                <c:pt idx="5">
                  <c:v>137339.94200000001</c:v>
                </c:pt>
                <c:pt idx="6">
                  <c:v>132099.677</c:v>
                </c:pt>
                <c:pt idx="7">
                  <c:v>139246.43299999999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'2002-2013 AYLIK İHR'!$A$39</c:f>
              <c:strCache>
                <c:ptCount val="1"/>
                <c:pt idx="0">
                  <c:v>2012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İHR'!$C$39:$N$39</c:f>
              <c:numCache>
                <c:formatCode>#,##0</c:formatCode>
                <c:ptCount val="12"/>
                <c:pt idx="0">
                  <c:v>36041.682000000001</c:v>
                </c:pt>
                <c:pt idx="1">
                  <c:v>109678.35400000001</c:v>
                </c:pt>
                <c:pt idx="2">
                  <c:v>97181.244999999995</c:v>
                </c:pt>
                <c:pt idx="3">
                  <c:v>45305.629000000001</c:v>
                </c:pt>
                <c:pt idx="4">
                  <c:v>43630.010999999999</c:v>
                </c:pt>
                <c:pt idx="5">
                  <c:v>104286.588</c:v>
                </c:pt>
                <c:pt idx="6">
                  <c:v>85736.846999999994</c:v>
                </c:pt>
                <c:pt idx="7">
                  <c:v>63442.074000000001</c:v>
                </c:pt>
                <c:pt idx="8">
                  <c:v>16401.631000000001</c:v>
                </c:pt>
                <c:pt idx="9">
                  <c:v>34284.199000000001</c:v>
                </c:pt>
                <c:pt idx="10">
                  <c:v>75369.153000000006</c:v>
                </c:pt>
                <c:pt idx="11">
                  <c:v>99579.066000000006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92288"/>
        <c:axId val="144326656"/>
      </c:lineChart>
      <c:catAx>
        <c:axId val="14369228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4326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326656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692288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"/>
          <c:y val="0.82022786477533005"/>
          <c:w val="0.14799999999999999"/>
          <c:h val="0.168540112261248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SAVUNMA</a:t>
            </a:r>
            <a:r>
              <a:rPr lang="tr-TR" baseline="0"/>
              <a:t> VE HAVACILIK SANAYİİ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23400000000000001"/>
          <c:y val="4.7440699126092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"/>
          <c:h val="0.57303580376508279"/>
        </c:manualLayout>
      </c:layout>
      <c:lineChart>
        <c:grouping val="standard"/>
        <c:varyColors val="0"/>
        <c:ser>
          <c:idx val="1"/>
          <c:order val="0"/>
          <c:tx>
            <c:strRef>
              <c:f>'2002-2013 AYLIK İHR'!$A$52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İHR'!$C$52:$N$52</c:f>
              <c:numCache>
                <c:formatCode>#,##0</c:formatCode>
                <c:ptCount val="12"/>
                <c:pt idx="0">
                  <c:v>72558.025999999998</c:v>
                </c:pt>
                <c:pt idx="1">
                  <c:v>90844.455000000002</c:v>
                </c:pt>
                <c:pt idx="2">
                  <c:v>106723.235</c:v>
                </c:pt>
                <c:pt idx="3">
                  <c:v>113262.235</c:v>
                </c:pt>
                <c:pt idx="4">
                  <c:v>126939.52800000001</c:v>
                </c:pt>
                <c:pt idx="5">
                  <c:v>171695.69200000001</c:v>
                </c:pt>
                <c:pt idx="6">
                  <c:v>99208.574999999997</c:v>
                </c:pt>
                <c:pt idx="7">
                  <c:v>91461.414999999994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'2002-2013 AYLIK İHR'!$A$53</c:f>
              <c:strCache>
                <c:ptCount val="1"/>
                <c:pt idx="0">
                  <c:v>2012</c:v>
                </c:pt>
              </c:strCache>
            </c:strRef>
          </c:tx>
          <c:dPt>
            <c:idx val="0"/>
            <c:marker>
              <c:symbol val="diamond"/>
              <c:size val="7"/>
            </c:marker>
            <c:bubble3D val="0"/>
          </c:dPt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İHR'!$C$53:$N$53</c:f>
              <c:numCache>
                <c:formatCode>#,##0</c:formatCode>
                <c:ptCount val="12"/>
                <c:pt idx="0">
                  <c:v>59875.495999999999</c:v>
                </c:pt>
                <c:pt idx="1">
                  <c:v>63926.321000000004</c:v>
                </c:pt>
                <c:pt idx="2">
                  <c:v>120374.85799999999</c:v>
                </c:pt>
                <c:pt idx="3">
                  <c:v>101378.409</c:v>
                </c:pt>
                <c:pt idx="4">
                  <c:v>129529.72199999999</c:v>
                </c:pt>
                <c:pt idx="5">
                  <c:v>162023.815</c:v>
                </c:pt>
                <c:pt idx="6">
                  <c:v>79016.184999999998</c:v>
                </c:pt>
                <c:pt idx="7">
                  <c:v>114212.63499999999</c:v>
                </c:pt>
                <c:pt idx="8">
                  <c:v>94096.955000000002</c:v>
                </c:pt>
                <c:pt idx="9">
                  <c:v>77603.506999999998</c:v>
                </c:pt>
                <c:pt idx="10">
                  <c:v>86489.982000000004</c:v>
                </c:pt>
                <c:pt idx="11">
                  <c:v>172282.09700000001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93312"/>
        <c:axId val="144328960"/>
      </c:lineChart>
      <c:catAx>
        <c:axId val="14369331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4328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328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69331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"/>
          <c:y val="0.82022786477533005"/>
          <c:w val="0.13578666666666667"/>
          <c:h val="0.163744925142784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İKLİMLENDİRME</a:t>
            </a:r>
            <a:r>
              <a:rPr lang="tr-TR" baseline="0"/>
              <a:t> SANAYİ </a:t>
            </a:r>
          </a:p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İHRACATI (Bin $)</a:t>
            </a:r>
          </a:p>
        </c:rich>
      </c:tx>
      <c:layout>
        <c:manualLayout>
          <c:xMode val="edge"/>
          <c:yMode val="edge"/>
          <c:x val="0.23400000000000001"/>
          <c:y val="4.7440699126092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"/>
          <c:h val="0.57303580376508279"/>
        </c:manualLayout>
      </c:layout>
      <c:lineChart>
        <c:grouping val="standard"/>
        <c:varyColors val="0"/>
        <c:ser>
          <c:idx val="1"/>
          <c:order val="0"/>
          <c:tx>
            <c:strRef>
              <c:f>'2002-2013 AYLIK İHR'!$A$54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İHR'!$C$54:$N$54</c:f>
              <c:numCache>
                <c:formatCode>#,##0</c:formatCode>
                <c:ptCount val="12"/>
                <c:pt idx="0">
                  <c:v>275699.446</c:v>
                </c:pt>
                <c:pt idx="1">
                  <c:v>301567.48</c:v>
                </c:pt>
                <c:pt idx="2">
                  <c:v>348983.28399999999</c:v>
                </c:pt>
                <c:pt idx="3">
                  <c:v>360116.859</c:v>
                </c:pt>
                <c:pt idx="4">
                  <c:v>379539.75</c:v>
                </c:pt>
                <c:pt idx="5">
                  <c:v>335585.06</c:v>
                </c:pt>
                <c:pt idx="6">
                  <c:v>366540.10399999999</c:v>
                </c:pt>
                <c:pt idx="7">
                  <c:v>312133.00099999999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'2002-2013 AYLIK İHR'!$A$55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İHR'!$C$55:$N$55</c:f>
              <c:numCache>
                <c:formatCode>#,##0</c:formatCode>
                <c:ptCount val="12"/>
                <c:pt idx="0">
                  <c:v>255863.72399999999</c:v>
                </c:pt>
                <c:pt idx="1">
                  <c:v>289889.33199999999</c:v>
                </c:pt>
                <c:pt idx="2">
                  <c:v>349871.283</c:v>
                </c:pt>
                <c:pt idx="3">
                  <c:v>318162.55200000003</c:v>
                </c:pt>
                <c:pt idx="4">
                  <c:v>339242.83799999999</c:v>
                </c:pt>
                <c:pt idx="5">
                  <c:v>317928.61499999999</c:v>
                </c:pt>
                <c:pt idx="6">
                  <c:v>303364.15899999999</c:v>
                </c:pt>
                <c:pt idx="7">
                  <c:v>304797.06900000002</c:v>
                </c:pt>
                <c:pt idx="8">
                  <c:v>328281.277</c:v>
                </c:pt>
                <c:pt idx="9">
                  <c:v>320875.29399999999</c:v>
                </c:pt>
                <c:pt idx="10">
                  <c:v>360764.12599999999</c:v>
                </c:pt>
                <c:pt idx="11">
                  <c:v>304709.28499999997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93824"/>
        <c:axId val="144331840"/>
      </c:lineChart>
      <c:catAx>
        <c:axId val="14369382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4331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331840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693824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"/>
          <c:y val="0.82022786477533005"/>
          <c:w val="0.13578666666666667"/>
          <c:h val="0.163744925142784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TARIM İHRACATI, </a:t>
            </a:r>
            <a:r>
              <a:rPr lang="en-US" sz="1075" b="1" i="0" u="none" strike="noStrike" baseline="0"/>
              <a:t>20</a:t>
            </a:r>
            <a:r>
              <a:rPr lang="tr-TR" sz="1075" b="1" i="0" u="none" strike="noStrike" baseline="0"/>
              <a:t>12</a:t>
            </a:r>
            <a:r>
              <a:rPr lang="en-US" sz="1075" b="1" i="0" u="none" strike="noStrike" baseline="0"/>
              <a:t>-20</a:t>
            </a:r>
            <a:r>
              <a:rPr lang="tr-TR" sz="1075" b="1" i="0" u="none" strike="noStrike" baseline="0"/>
              <a:t>13</a:t>
            </a:r>
          </a:p>
        </c:rich>
      </c:tx>
      <c:layout>
        <c:manualLayout>
          <c:xMode val="edge"/>
          <c:yMode val="edge"/>
          <c:x val="0.1494255287054635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687"/>
          <c:y val="0.18972368631825576"/>
          <c:w val="0.75402468126948918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İHR'!$C$3:$N$3</c:f>
              <c:numCache>
                <c:formatCode>#,##0</c:formatCode>
                <c:ptCount val="12"/>
                <c:pt idx="0">
                  <c:v>1506723.7509999999</c:v>
                </c:pt>
                <c:pt idx="1">
                  <c:v>1533499.9110000001</c:v>
                </c:pt>
                <c:pt idx="2">
                  <c:v>1656289.152</c:v>
                </c:pt>
                <c:pt idx="3">
                  <c:v>1491180.767</c:v>
                </c:pt>
                <c:pt idx="4">
                  <c:v>1536166.179</c:v>
                </c:pt>
                <c:pt idx="5">
                  <c:v>1519760.899</c:v>
                </c:pt>
                <c:pt idx="6">
                  <c:v>1412069.469</c:v>
                </c:pt>
                <c:pt idx="7">
                  <c:v>1344226.8859999999</c:v>
                </c:pt>
                <c:pt idx="8">
                  <c:v>1625846.057</c:v>
                </c:pt>
                <c:pt idx="9">
                  <c:v>1692938.8870000001</c:v>
                </c:pt>
                <c:pt idx="10">
                  <c:v>1975252.128</c:v>
                </c:pt>
                <c:pt idx="11">
                  <c:v>1834647.219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'2002-2013 AYLIK İHR'!$A$2</c:f>
              <c:strCache>
                <c:ptCount val="1"/>
                <c:pt idx="0">
                  <c:v>2013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İHR'!$C$2:$N$2</c:f>
              <c:numCache>
                <c:formatCode>#,##0</c:formatCode>
                <c:ptCount val="12"/>
                <c:pt idx="0">
                  <c:v>1699973.078</c:v>
                </c:pt>
                <c:pt idx="1">
                  <c:v>1614077.706</c:v>
                </c:pt>
                <c:pt idx="2">
                  <c:v>1722818.03</c:v>
                </c:pt>
                <c:pt idx="3">
                  <c:v>1689085.933</c:v>
                </c:pt>
                <c:pt idx="4">
                  <c:v>1771219.96</c:v>
                </c:pt>
                <c:pt idx="5">
                  <c:v>1652103.9680000001</c:v>
                </c:pt>
                <c:pt idx="6">
                  <c:v>1690086.3870000001</c:v>
                </c:pt>
                <c:pt idx="7">
                  <c:v>1414701.612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71776"/>
        <c:axId val="131899968"/>
      </c:lineChart>
      <c:catAx>
        <c:axId val="13217177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1899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8999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217177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94252873563218E-2"/>
          <c:y val="0.82608861639330644"/>
          <c:w val="0.14681992337164751"/>
          <c:h val="0.157049578288879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2007-2013</a:t>
            </a:r>
          </a:p>
        </c:rich>
      </c:tx>
      <c:layout>
        <c:manualLayout>
          <c:xMode val="edge"/>
          <c:yMode val="edge"/>
          <c:x val="0.21774221770665764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265"/>
          <c:y val="0.16477295583961604"/>
          <c:w val="0.73656010658196114"/>
          <c:h val="0.60795538878754884"/>
        </c:manualLayout>
      </c:layout>
      <c:lineChart>
        <c:grouping val="standard"/>
        <c:varyColors val="0"/>
        <c:ser>
          <c:idx val="1"/>
          <c:order val="0"/>
          <c:tx>
            <c:v>2007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'2002-2013 AYLIK İHR'!$C$67:$N$67</c:f>
              <c:numCache>
                <c:formatCode>#,##0</c:formatCode>
                <c:ptCount val="12"/>
                <c:pt idx="0">
                  <c:v>6564559.7930000005</c:v>
                </c:pt>
                <c:pt idx="1">
                  <c:v>7656951.608</c:v>
                </c:pt>
                <c:pt idx="2">
                  <c:v>8957851.6210000049</c:v>
                </c:pt>
                <c:pt idx="3">
                  <c:v>8313312.004999998</c:v>
                </c:pt>
                <c:pt idx="4">
                  <c:v>9147620.0420000013</c:v>
                </c:pt>
                <c:pt idx="5">
                  <c:v>8980247.4370000008</c:v>
                </c:pt>
                <c:pt idx="6">
                  <c:v>8937741.5910000019</c:v>
                </c:pt>
                <c:pt idx="7">
                  <c:v>8736689.092000002</c:v>
                </c:pt>
                <c:pt idx="8">
                  <c:v>9038743.8959999997</c:v>
                </c:pt>
                <c:pt idx="9">
                  <c:v>9895216.6219999995</c:v>
                </c:pt>
                <c:pt idx="10">
                  <c:v>11318798.219999997</c:v>
                </c:pt>
                <c:pt idx="11">
                  <c:v>9724017.9770000037</c:v>
                </c:pt>
              </c:numCache>
            </c:numRef>
          </c:val>
          <c:smooth val="0"/>
        </c:ser>
        <c:ser>
          <c:idx val="2"/>
          <c:order val="1"/>
          <c:tx>
            <c:v>2008</c:v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'2002-2013 AYLIK İHR'!$C$68:$N$68</c:f>
              <c:numCache>
                <c:formatCode>#,##0</c:formatCode>
                <c:ptCount val="12"/>
                <c:pt idx="0">
                  <c:v>10632207.040999999</c:v>
                </c:pt>
                <c:pt idx="1">
                  <c:v>11077899.120000005</c:v>
                </c:pt>
                <c:pt idx="2">
                  <c:v>11428587.234000001</c:v>
                </c:pt>
                <c:pt idx="3">
                  <c:v>11363963.502999999</c:v>
                </c:pt>
                <c:pt idx="4">
                  <c:v>12477968.699999999</c:v>
                </c:pt>
                <c:pt idx="5">
                  <c:v>11770634.384000003</c:v>
                </c:pt>
                <c:pt idx="6">
                  <c:v>12595426.862999996</c:v>
                </c:pt>
                <c:pt idx="7">
                  <c:v>11046830.085999999</c:v>
                </c:pt>
                <c:pt idx="8">
                  <c:v>12793148.033999996</c:v>
                </c:pt>
                <c:pt idx="9">
                  <c:v>9722708.7899999991</c:v>
                </c:pt>
                <c:pt idx="10">
                  <c:v>9395872.8970000036</c:v>
                </c:pt>
                <c:pt idx="11">
                  <c:v>7721948.9740000013</c:v>
                </c:pt>
              </c:numCache>
            </c:numRef>
          </c:val>
          <c:smooth val="0"/>
        </c:ser>
        <c:ser>
          <c:idx val="5"/>
          <c:order val="2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'2002-2013 AYLIK İHR'!$C$69:$N$69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3"/>
          <c:tx>
            <c:v>2010</c:v>
          </c:tx>
          <c:marker>
            <c:symbol val="none"/>
          </c:marker>
          <c:val>
            <c:numRef>
              <c:f>'2002-2013 AYLIK İHR'!$C$70:$N$70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4"/>
          <c:tx>
            <c:v>2011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'2002-2013 AYLIK İHR'!$C$71:$N$71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5"/>
          <c:tx>
            <c:v>2012</c:v>
          </c:tx>
          <c:marker>
            <c:symbol val="none"/>
          </c:marker>
          <c:val>
            <c:numRef>
              <c:f>'2002-2013 AYLIK İHR'!$C$72:$N$72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6"/>
          <c:tx>
            <c:v>2013</c:v>
          </c:tx>
          <c:marker>
            <c:symbol val="circle"/>
            <c:size val="5"/>
          </c:marker>
          <c:val>
            <c:numRef>
              <c:f>'2002-2013 AYLIK İHR'!$C$73:$I$73</c:f>
              <c:numCache>
                <c:formatCode>#,##0</c:formatCode>
                <c:ptCount val="7"/>
                <c:pt idx="0">
                  <c:v>11485783.984999999</c:v>
                </c:pt>
                <c:pt idx="1">
                  <c:v>12389940.577</c:v>
                </c:pt>
                <c:pt idx="2">
                  <c:v>13129209.18</c:v>
                </c:pt>
                <c:pt idx="3">
                  <c:v>12479684.17</c:v>
                </c:pt>
                <c:pt idx="4">
                  <c:v>13291086.317</c:v>
                </c:pt>
                <c:pt idx="5">
                  <c:v>12404943.089</c:v>
                </c:pt>
                <c:pt idx="6">
                  <c:v>13112535.734999999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70752"/>
        <c:axId val="131902848"/>
      </c:lineChart>
      <c:catAx>
        <c:axId val="13217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1902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902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23E-2"/>
              <c:y val="0.3750005965163445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217075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498"/>
          <c:w val="8.666666666666667E-2"/>
          <c:h val="0.4011136960152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2002-2013 (1000 $)</a:t>
            </a:r>
          </a:p>
        </c:rich>
      </c:tx>
      <c:layout>
        <c:manualLayout>
          <c:xMode val="edge"/>
          <c:yMode val="edge"/>
          <c:x val="0.19840230689799584"/>
          <c:y val="3.29113924050632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41"/>
          <c:w val="0.83355580161074405"/>
          <c:h val="0.7518987341772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'2002-2013 AYLIK İHR'!$A$62:$A$73</c:f>
              <c:strCache>
                <c:ptCount val="1"/>
                <c:pt idx="0">
                  <c:v>2002 2003 2004 2005 2006 2007 2008 2009 2010 2011 2012 2013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-8.1201786439301666E-3"/>
                  <c:y val="-5.73839662447257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6.4961429151442519E-3"/>
                  <c:y val="1.3502109704641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'2002-2013 AYLIK İHR'!$A$62:$A$73</c:f>
              <c:numCache>
                <c:formatCode>General</c:formatCode>
                <c:ptCount val="1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</c:numCache>
            </c:numRef>
          </c:cat>
          <c:val>
            <c:numRef>
              <c:f>'2002-2013 AYLIK İHR'!$O$62:$O$73</c:f>
              <c:numCache>
                <c:formatCode>#,##0</c:formatCode>
                <c:ptCount val="12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98887719.519000009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73312"/>
        <c:axId val="131905152"/>
      </c:barChart>
      <c:catAx>
        <c:axId val="13217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190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905152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2173312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      (Bin $)</a:t>
            </a:r>
          </a:p>
        </c:rich>
      </c:tx>
      <c:layout>
        <c:manualLayout>
          <c:xMode val="edge"/>
          <c:yMode val="edge"/>
          <c:x val="0.1533744478259236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4"/>
          <c:y val="0.2178477690288714"/>
          <c:w val="0.82208753132894641"/>
          <c:h val="0.50313224626449249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İHR'!$C$4:$N$4</c:f>
              <c:numCache>
                <c:formatCode>#,##0</c:formatCode>
                <c:ptCount val="12"/>
                <c:pt idx="0">
                  <c:v>500466.92</c:v>
                </c:pt>
                <c:pt idx="1">
                  <c:v>471153.27600000001</c:v>
                </c:pt>
                <c:pt idx="2">
                  <c:v>532549.20400000003</c:v>
                </c:pt>
                <c:pt idx="3">
                  <c:v>520628.22899999999</c:v>
                </c:pt>
                <c:pt idx="4">
                  <c:v>586987.27399999998</c:v>
                </c:pt>
                <c:pt idx="5">
                  <c:v>542385.60699999996</c:v>
                </c:pt>
                <c:pt idx="6">
                  <c:v>551932.10400000005</c:v>
                </c:pt>
                <c:pt idx="7">
                  <c:v>453094.32500000001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11"/>
            <c:spPr>
              <a:noFill/>
              <a:ln w="9525">
                <a:noFill/>
              </a:ln>
            </c:spPr>
          </c:marker>
          <c:val>
            <c:numRef>
              <c:f>'2002-2013 AYLIK İHR'!$C$5:$N$5</c:f>
              <c:numCache>
                <c:formatCode>#,##0</c:formatCode>
                <c:ptCount val="12"/>
                <c:pt idx="0">
                  <c:v>469988.837</c:v>
                </c:pt>
                <c:pt idx="1">
                  <c:v>496619.10200000001</c:v>
                </c:pt>
                <c:pt idx="2">
                  <c:v>525592.32299999997</c:v>
                </c:pt>
                <c:pt idx="3">
                  <c:v>479203.86700000003</c:v>
                </c:pt>
                <c:pt idx="4">
                  <c:v>474941.94400000002</c:v>
                </c:pt>
                <c:pt idx="5">
                  <c:v>465917.97399999999</c:v>
                </c:pt>
                <c:pt idx="6">
                  <c:v>449244.82400000002</c:v>
                </c:pt>
                <c:pt idx="7">
                  <c:v>436282.18699999998</c:v>
                </c:pt>
                <c:pt idx="8">
                  <c:v>499053.234</c:v>
                </c:pt>
                <c:pt idx="9">
                  <c:v>487327.962</c:v>
                </c:pt>
                <c:pt idx="10">
                  <c:v>581169.54599999997</c:v>
                </c:pt>
                <c:pt idx="11">
                  <c:v>517210.61200000002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98816"/>
        <c:axId val="131906880"/>
      </c:lineChart>
      <c:catAx>
        <c:axId val="132898816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1906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906880"/>
        <c:scaling>
          <c:orientation val="minMax"/>
          <c:max val="1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2898816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0449897750511249E-2"/>
          <c:y val="0.84645669291338588"/>
          <c:w val="0.13905930470347649"/>
          <c:h val="0.14173228346456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YAŞ MEYVE SEBZE İHRACATI (Bin $)</a:t>
            </a:r>
          </a:p>
        </c:rich>
      </c:tx>
      <c:layout>
        <c:manualLayout>
          <c:xMode val="edge"/>
          <c:yMode val="edge"/>
          <c:x val="0.20612266323852374"/>
          <c:y val="3.7735849056603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4"/>
          <c:y val="0.18113240922097806"/>
          <c:w val="0.81836816243638633"/>
          <c:h val="0.55471800323924536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İHR'!$C$6:$N$6</c:f>
              <c:numCache>
                <c:formatCode>#,##0</c:formatCode>
                <c:ptCount val="12"/>
                <c:pt idx="0">
                  <c:v>223137.13500000001</c:v>
                </c:pt>
                <c:pt idx="1">
                  <c:v>181396.16800000001</c:v>
                </c:pt>
                <c:pt idx="2">
                  <c:v>172485.734</c:v>
                </c:pt>
                <c:pt idx="3">
                  <c:v>160135.041</c:v>
                </c:pt>
                <c:pt idx="4">
                  <c:v>181842.09599999999</c:v>
                </c:pt>
                <c:pt idx="5">
                  <c:v>178091.67</c:v>
                </c:pt>
                <c:pt idx="6">
                  <c:v>116162.84299999999</c:v>
                </c:pt>
                <c:pt idx="7">
                  <c:v>95975.672000000006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İHR'!$C$7:$N$7</c:f>
              <c:numCache>
                <c:formatCode>#,##0</c:formatCode>
                <c:ptCount val="12"/>
                <c:pt idx="0">
                  <c:v>193472.55900000001</c:v>
                </c:pt>
                <c:pt idx="1">
                  <c:v>178518.288</c:v>
                </c:pt>
                <c:pt idx="2">
                  <c:v>193137.79199999999</c:v>
                </c:pt>
                <c:pt idx="3">
                  <c:v>159171.48300000001</c:v>
                </c:pt>
                <c:pt idx="4">
                  <c:v>185763.70499999999</c:v>
                </c:pt>
                <c:pt idx="5">
                  <c:v>183322.02799999999</c:v>
                </c:pt>
                <c:pt idx="6">
                  <c:v>120932.27</c:v>
                </c:pt>
                <c:pt idx="7">
                  <c:v>83568.645999999993</c:v>
                </c:pt>
                <c:pt idx="8">
                  <c:v>114781.421</c:v>
                </c:pt>
                <c:pt idx="9">
                  <c:v>172110.46900000001</c:v>
                </c:pt>
                <c:pt idx="10">
                  <c:v>287397.52799999999</c:v>
                </c:pt>
                <c:pt idx="11">
                  <c:v>307999.31800000003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99328"/>
        <c:axId val="132826240"/>
      </c:lineChart>
      <c:catAx>
        <c:axId val="13289932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2826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8262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289932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6E-2"/>
          <c:y val="0.82641667904719451"/>
          <c:w val="0.13673490813648292"/>
          <c:h val="0.162264547120289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3.89105058365758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7960697774273"/>
          <c:y val="0.17898832684824903"/>
          <c:w val="0.83435749448310981"/>
          <c:h val="0.57587548638132291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İHR'!$C$8:$N$8</c:f>
              <c:numCache>
                <c:formatCode>#,##0</c:formatCode>
                <c:ptCount val="12"/>
                <c:pt idx="0">
                  <c:v>94908.356</c:v>
                </c:pt>
                <c:pt idx="1">
                  <c:v>94116.08</c:v>
                </c:pt>
                <c:pt idx="2">
                  <c:v>95502</c:v>
                </c:pt>
                <c:pt idx="3">
                  <c:v>100813.105</c:v>
                </c:pt>
                <c:pt idx="4">
                  <c:v>112885.857</c:v>
                </c:pt>
                <c:pt idx="5">
                  <c:v>100550.711</c:v>
                </c:pt>
                <c:pt idx="6">
                  <c:v>109638.576</c:v>
                </c:pt>
                <c:pt idx="7">
                  <c:v>109819.80100000001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İHR'!$C$9:$N$9</c:f>
              <c:numCache>
                <c:formatCode>#,##0</c:formatCode>
                <c:ptCount val="12"/>
                <c:pt idx="0">
                  <c:v>92558.293999999994</c:v>
                </c:pt>
                <c:pt idx="1">
                  <c:v>90908.092000000004</c:v>
                </c:pt>
                <c:pt idx="2">
                  <c:v>102384.93399999999</c:v>
                </c:pt>
                <c:pt idx="3">
                  <c:v>88710.051999999996</c:v>
                </c:pt>
                <c:pt idx="4">
                  <c:v>96476.577999999994</c:v>
                </c:pt>
                <c:pt idx="5">
                  <c:v>96041.307000000001</c:v>
                </c:pt>
                <c:pt idx="6">
                  <c:v>106778.728</c:v>
                </c:pt>
                <c:pt idx="7">
                  <c:v>119572.29700000001</c:v>
                </c:pt>
                <c:pt idx="8">
                  <c:v>112852.08</c:v>
                </c:pt>
                <c:pt idx="9">
                  <c:v>122329.925</c:v>
                </c:pt>
                <c:pt idx="10">
                  <c:v>131311.48000000001</c:v>
                </c:pt>
                <c:pt idx="11">
                  <c:v>99854.79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99840"/>
        <c:axId val="132827968"/>
      </c:lineChart>
      <c:catAx>
        <c:axId val="13289984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2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8279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289984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24E-2"/>
          <c:y val="0.82101167315175094"/>
          <c:w val="0.13701452962551458"/>
          <c:h val="0.167315175097276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66675</xdr:rowOff>
    </xdr:from>
    <xdr:to>
      <xdr:col>6</xdr:col>
      <xdr:colOff>114300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83</xdr:row>
      <xdr:rowOff>19050</xdr:rowOff>
    </xdr:from>
    <xdr:to>
      <xdr:col>6</xdr:col>
      <xdr:colOff>219075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152400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66</xdr:row>
      <xdr:rowOff>19050</xdr:rowOff>
    </xdr:from>
    <xdr:to>
      <xdr:col>6</xdr:col>
      <xdr:colOff>295275</xdr:colOff>
      <xdr:row>82</xdr:row>
      <xdr:rowOff>47625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18</xdr:row>
      <xdr:rowOff>19050</xdr:rowOff>
    </xdr:from>
    <xdr:to>
      <xdr:col>6</xdr:col>
      <xdr:colOff>161925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133350</xdr:colOff>
      <xdr:row>133</xdr:row>
      <xdr:rowOff>38100</xdr:rowOff>
    </xdr:from>
    <xdr:to>
      <xdr:col>6</xdr:col>
      <xdr:colOff>266700</xdr:colOff>
      <xdr:row>149</xdr:row>
      <xdr:rowOff>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133350</xdr:colOff>
      <xdr:row>149</xdr:row>
      <xdr:rowOff>133350</xdr:rowOff>
    </xdr:from>
    <xdr:to>
      <xdr:col>6</xdr:col>
      <xdr:colOff>342900</xdr:colOff>
      <xdr:row>165</xdr:row>
      <xdr:rowOff>114300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133350</xdr:colOff>
      <xdr:row>116</xdr:row>
      <xdr:rowOff>66675</xdr:rowOff>
    </xdr:from>
    <xdr:to>
      <xdr:col>6</xdr:col>
      <xdr:colOff>276225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95250</xdr:colOff>
      <xdr:row>199</xdr:row>
      <xdr:rowOff>66675</xdr:rowOff>
    </xdr:from>
    <xdr:to>
      <xdr:col>6</xdr:col>
      <xdr:colOff>323850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47625</xdr:colOff>
      <xdr:row>49</xdr:row>
      <xdr:rowOff>114300</xdr:rowOff>
    </xdr:from>
    <xdr:to>
      <xdr:col>6</xdr:col>
      <xdr:colOff>276225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166</xdr:row>
      <xdr:rowOff>47625</xdr:rowOff>
    </xdr:from>
    <xdr:to>
      <xdr:col>6</xdr:col>
      <xdr:colOff>381000</xdr:colOff>
      <xdr:row>182</xdr:row>
      <xdr:rowOff>0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85725</xdr:colOff>
      <xdr:row>182</xdr:row>
      <xdr:rowOff>114300</xdr:rowOff>
    </xdr:from>
    <xdr:to>
      <xdr:col>6</xdr:col>
      <xdr:colOff>314325</xdr:colOff>
      <xdr:row>198</xdr:row>
      <xdr:rowOff>66675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19050</xdr:rowOff>
    </xdr:from>
    <xdr:to>
      <xdr:col>8</xdr:col>
      <xdr:colOff>504825</xdr:colOff>
      <xdr:row>51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9525</xdr:rowOff>
    </xdr:from>
    <xdr:to>
      <xdr:col>8</xdr:col>
      <xdr:colOff>495300</xdr:colOff>
      <xdr:row>67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8</xdr:col>
      <xdr:colOff>523875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21</xdr:row>
      <xdr:rowOff>95250</xdr:rowOff>
    </xdr:from>
    <xdr:to>
      <xdr:col>8</xdr:col>
      <xdr:colOff>504825</xdr:colOff>
      <xdr:row>36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716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23</xdr:row>
      <xdr:rowOff>0</xdr:rowOff>
    </xdr:from>
    <xdr:to>
      <xdr:col>13</xdr:col>
      <xdr:colOff>9525</xdr:colOff>
      <xdr:row>46</xdr:row>
      <xdr:rowOff>38100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19050</xdr:rowOff>
    </xdr:from>
    <xdr:to>
      <xdr:col>7</xdr:col>
      <xdr:colOff>323850</xdr:colOff>
      <xdr:row>33</xdr:row>
      <xdr:rowOff>114300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34</xdr:row>
      <xdr:rowOff>9525</xdr:rowOff>
    </xdr:from>
    <xdr:to>
      <xdr:col>7</xdr:col>
      <xdr:colOff>342900</xdr:colOff>
      <xdr:row>49</xdr:row>
      <xdr:rowOff>28575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49</xdr:row>
      <xdr:rowOff>19050</xdr:rowOff>
    </xdr:from>
    <xdr:to>
      <xdr:col>7</xdr:col>
      <xdr:colOff>400050</xdr:colOff>
      <xdr:row>63</xdr:row>
      <xdr:rowOff>57150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447675</xdr:colOff>
      <xdr:row>32</xdr:row>
      <xdr:rowOff>133350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33</xdr:row>
      <xdr:rowOff>0</xdr:rowOff>
    </xdr:from>
    <xdr:to>
      <xdr:col>6</xdr:col>
      <xdr:colOff>400050</xdr:colOff>
      <xdr:row>47</xdr:row>
      <xdr:rowOff>104775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49</xdr:row>
      <xdr:rowOff>19050</xdr:rowOff>
    </xdr:from>
    <xdr:to>
      <xdr:col>6</xdr:col>
      <xdr:colOff>428625</xdr:colOff>
      <xdr:row>64</xdr:row>
      <xdr:rowOff>133350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28575</xdr:rowOff>
    </xdr:from>
    <xdr:to>
      <xdr:col>7</xdr:col>
      <xdr:colOff>419100</xdr:colOff>
      <xdr:row>18</xdr:row>
      <xdr:rowOff>142875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22</xdr:row>
      <xdr:rowOff>9525</xdr:rowOff>
    </xdr:from>
    <xdr:to>
      <xdr:col>7</xdr:col>
      <xdr:colOff>419100</xdr:colOff>
      <xdr:row>38</xdr:row>
      <xdr:rowOff>9525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A4" sqref="A4"/>
    </sheetView>
  </sheetViews>
  <sheetFormatPr defaultRowHeight="12.75" x14ac:dyDescent="0.2"/>
  <cols>
    <col min="1" max="1" width="49.28515625" style="1" bestFit="1" customWidth="1"/>
    <col min="2" max="2" width="17.85546875" style="1" customWidth="1"/>
    <col min="3" max="3" width="16.85546875" style="1" bestFit="1" customWidth="1"/>
    <col min="4" max="4" width="10.28515625" style="1" customWidth="1"/>
    <col min="5" max="5" width="12.7109375" style="1" bestFit="1" customWidth="1"/>
    <col min="6" max="7" width="16.85546875" style="1" bestFit="1" customWidth="1"/>
    <col min="8" max="9" width="12.7109375" style="1" customWidth="1"/>
    <col min="10" max="11" width="18.7109375" style="1" bestFit="1" customWidth="1"/>
    <col min="12" max="12" width="9.42578125" style="1" bestFit="1" customWidth="1"/>
    <col min="13" max="13" width="13.5703125" style="1" bestFit="1" customWidth="1"/>
    <col min="14" max="16384" width="9.140625" style="1"/>
  </cols>
  <sheetData>
    <row r="1" spans="1:13" ht="26.25" x14ac:dyDescent="0.4">
      <c r="B1" s="2" t="s">
        <v>171</v>
      </c>
      <c r="D1" s="3"/>
      <c r="J1" s="3"/>
    </row>
    <row r="2" spans="1:13" x14ac:dyDescent="0.2">
      <c r="D2" s="3"/>
      <c r="J2" s="3"/>
    </row>
    <row r="3" spans="1:13" x14ac:dyDescent="0.2">
      <c r="D3" s="3"/>
      <c r="J3" s="3"/>
    </row>
    <row r="4" spans="1:13" x14ac:dyDescent="0.2">
      <c r="B4" s="3"/>
      <c r="C4" s="3"/>
      <c r="D4" s="3"/>
      <c r="E4" s="3"/>
      <c r="F4" s="3"/>
      <c r="G4" s="3"/>
      <c r="H4" s="3"/>
      <c r="I4" s="3"/>
      <c r="J4" s="3"/>
    </row>
    <row r="5" spans="1:13" ht="26.25" x14ac:dyDescent="0.2">
      <c r="A5" s="158" t="s">
        <v>0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</row>
    <row r="6" spans="1:13" ht="18" x14ac:dyDescent="0.2">
      <c r="A6" s="4"/>
      <c r="B6" s="159" t="s">
        <v>86</v>
      </c>
      <c r="C6" s="159"/>
      <c r="D6" s="159"/>
      <c r="E6" s="159"/>
      <c r="F6" s="160" t="s">
        <v>172</v>
      </c>
      <c r="G6" s="161"/>
      <c r="H6" s="161"/>
      <c r="I6" s="162"/>
      <c r="J6" s="159" t="s">
        <v>2</v>
      </c>
      <c r="K6" s="159"/>
      <c r="L6" s="159"/>
      <c r="M6" s="159"/>
    </row>
    <row r="7" spans="1:13" ht="30" x14ac:dyDescent="0.25">
      <c r="A7" s="5" t="s">
        <v>3</v>
      </c>
      <c r="B7" s="6">
        <v>2012</v>
      </c>
      <c r="C7" s="7">
        <v>2013</v>
      </c>
      <c r="D7" s="8" t="s">
        <v>4</v>
      </c>
      <c r="E7" s="8" t="s">
        <v>5</v>
      </c>
      <c r="F7" s="6">
        <v>2012</v>
      </c>
      <c r="G7" s="7">
        <v>2013</v>
      </c>
      <c r="H7" s="8" t="s">
        <v>4</v>
      </c>
      <c r="I7" s="8" t="s">
        <v>5</v>
      </c>
      <c r="J7" s="6" t="s">
        <v>6</v>
      </c>
      <c r="K7" s="7" t="s">
        <v>7</v>
      </c>
      <c r="L7" s="8" t="s">
        <v>4</v>
      </c>
      <c r="M7" s="8" t="s">
        <v>5</v>
      </c>
    </row>
    <row r="8" spans="1:13" ht="16.5" x14ac:dyDescent="0.25">
      <c r="A8" s="9" t="s">
        <v>8</v>
      </c>
      <c r="B8" s="10">
        <v>1344226.78629</v>
      </c>
      <c r="C8" s="10">
        <v>1414701.6118099999</v>
      </c>
      <c r="D8" s="11">
        <f t="shared" ref="D8:D44" si="0">(C8-B8)/B8*100</f>
        <v>5.2427779477975607</v>
      </c>
      <c r="E8" s="11">
        <f>C8/C$44*100</f>
        <v>13.353124191442756</v>
      </c>
      <c r="F8" s="10">
        <v>11999841.44215</v>
      </c>
      <c r="G8" s="10">
        <v>13254066.674240001</v>
      </c>
      <c r="H8" s="11">
        <f t="shared" ref="H8:H45" si="1">(G8-F8)/F8*100</f>
        <v>10.452015038169385</v>
      </c>
      <c r="I8" s="11">
        <f>G8/G$46*100</f>
        <v>13.403147265109499</v>
      </c>
      <c r="J8" s="10">
        <v>18808981.915289998</v>
      </c>
      <c r="K8" s="10">
        <v>20382750.965</v>
      </c>
      <c r="L8" s="156">
        <f t="shared" ref="L8:L46" si="2">(K8-J8)/J8*100</f>
        <v>8.3671144817820799</v>
      </c>
      <c r="M8" s="156">
        <f>K8/K$46*100</f>
        <v>13.463766070677934</v>
      </c>
    </row>
    <row r="9" spans="1:13" ht="15.75" x14ac:dyDescent="0.25">
      <c r="A9" s="12" t="s">
        <v>9</v>
      </c>
      <c r="B9" s="10">
        <v>900495.60245000001</v>
      </c>
      <c r="C9" s="10">
        <v>924221.45693999995</v>
      </c>
      <c r="D9" s="13">
        <f t="shared" si="0"/>
        <v>2.6347551754221161</v>
      </c>
      <c r="E9" s="13">
        <f t="shared" ref="E9:E46" si="3">C9/C$44*100</f>
        <v>8.7235667167483673</v>
      </c>
      <c r="F9" s="10">
        <v>8475556.2003000006</v>
      </c>
      <c r="G9" s="10">
        <v>9183823.4927900005</v>
      </c>
      <c r="H9" s="13">
        <f t="shared" si="1"/>
        <v>8.3565877654723142</v>
      </c>
      <c r="I9" s="13">
        <f t="shared" ref="I9:I46" si="4">G9/G$46*100</f>
        <v>9.2871223418449311</v>
      </c>
      <c r="J9" s="10">
        <v>13568628.756449999</v>
      </c>
      <c r="K9" s="10">
        <v>14313152.538000001</v>
      </c>
      <c r="L9" s="13">
        <f t="shared" si="2"/>
        <v>5.4870967060402744</v>
      </c>
      <c r="M9" s="13">
        <f t="shared" ref="M9:M46" si="5">K9/K$46*100</f>
        <v>9.4545107201903242</v>
      </c>
    </row>
    <row r="10" spans="1:13" ht="14.25" x14ac:dyDescent="0.2">
      <c r="A10" s="14" t="s">
        <v>10</v>
      </c>
      <c r="B10" s="15">
        <v>436282.18656</v>
      </c>
      <c r="C10" s="15">
        <v>453094.32484999998</v>
      </c>
      <c r="D10" s="16">
        <f t="shared" si="0"/>
        <v>3.8535009697646396</v>
      </c>
      <c r="E10" s="16">
        <f t="shared" si="3"/>
        <v>4.2766790817599816</v>
      </c>
      <c r="F10" s="15">
        <v>3797768.77422</v>
      </c>
      <c r="G10" s="15">
        <v>4159196.93842</v>
      </c>
      <c r="H10" s="16">
        <f t="shared" si="1"/>
        <v>9.5168554403165704</v>
      </c>
      <c r="I10" s="16">
        <f t="shared" si="4"/>
        <v>4.2059792243675558</v>
      </c>
      <c r="J10" s="15">
        <v>5787025.4545600004</v>
      </c>
      <c r="K10" s="15">
        <v>6243958.2930000005</v>
      </c>
      <c r="L10" s="16">
        <f t="shared" si="2"/>
        <v>7.8958152513386795</v>
      </c>
      <c r="M10" s="16">
        <f t="shared" si="5"/>
        <v>4.1244282460388453</v>
      </c>
    </row>
    <row r="11" spans="1:13" ht="14.25" x14ac:dyDescent="0.2">
      <c r="A11" s="14" t="s">
        <v>11</v>
      </c>
      <c r="B11" s="15">
        <v>83568.645579999997</v>
      </c>
      <c r="C11" s="15">
        <v>95975.672099999996</v>
      </c>
      <c r="D11" s="16">
        <f t="shared" si="0"/>
        <v>14.846509039233851</v>
      </c>
      <c r="E11" s="16">
        <f t="shared" si="3"/>
        <v>0.90589779371836066</v>
      </c>
      <c r="F11" s="15">
        <v>1297886.7695800001</v>
      </c>
      <c r="G11" s="15">
        <v>1309226.3583200001</v>
      </c>
      <c r="H11" s="16">
        <f t="shared" si="1"/>
        <v>0.87369630431393952</v>
      </c>
      <c r="I11" s="16">
        <f t="shared" si="4"/>
        <v>1.3239524226953674</v>
      </c>
      <c r="J11" s="15">
        <v>2237192.2665799996</v>
      </c>
      <c r="K11" s="15">
        <v>2191515.0949999997</v>
      </c>
      <c r="L11" s="16">
        <f t="shared" si="2"/>
        <v>-2.0417186427086413</v>
      </c>
      <c r="M11" s="16">
        <f t="shared" si="5"/>
        <v>1.4475988363938455</v>
      </c>
    </row>
    <row r="12" spans="1:13" ht="14.25" x14ac:dyDescent="0.2">
      <c r="A12" s="14" t="s">
        <v>12</v>
      </c>
      <c r="B12" s="15">
        <v>119572.29732</v>
      </c>
      <c r="C12" s="15">
        <v>109819.80098</v>
      </c>
      <c r="D12" s="16">
        <f t="shared" si="0"/>
        <v>-8.156150344674165</v>
      </c>
      <c r="E12" s="16">
        <f t="shared" si="3"/>
        <v>1.0365701353017298</v>
      </c>
      <c r="F12" s="15">
        <v>793430.28219000006</v>
      </c>
      <c r="G12" s="15">
        <v>818234.48771999998</v>
      </c>
      <c r="H12" s="16">
        <f t="shared" si="1"/>
        <v>3.1261984936516627</v>
      </c>
      <c r="I12" s="16">
        <f t="shared" si="4"/>
        <v>0.82743791817626744</v>
      </c>
      <c r="J12" s="15">
        <v>1290205.8763199998</v>
      </c>
      <c r="K12" s="15">
        <v>1284582.7609999999</v>
      </c>
      <c r="L12" s="16">
        <f t="shared" si="2"/>
        <v>-0.43583085639312402</v>
      </c>
      <c r="M12" s="16">
        <f t="shared" si="5"/>
        <v>0.84852735640189303</v>
      </c>
    </row>
    <row r="13" spans="1:13" ht="14.25" x14ac:dyDescent="0.2">
      <c r="A13" s="14" t="s">
        <v>13</v>
      </c>
      <c r="B13" s="15">
        <v>85953.598809999996</v>
      </c>
      <c r="C13" s="15">
        <v>95133.957939999993</v>
      </c>
      <c r="D13" s="16">
        <f t="shared" si="0"/>
        <v>10.680598901150299</v>
      </c>
      <c r="E13" s="16">
        <f t="shared" si="3"/>
        <v>0.89795299912821669</v>
      </c>
      <c r="F13" s="15">
        <v>750156.36895999999</v>
      </c>
      <c r="G13" s="15">
        <v>834716.51858999999</v>
      </c>
      <c r="H13" s="16">
        <f t="shared" si="1"/>
        <v>11.272336425968401</v>
      </c>
      <c r="I13" s="16">
        <f t="shared" si="4"/>
        <v>0.84410533749807026</v>
      </c>
      <c r="J13" s="15">
        <v>1345872.87481</v>
      </c>
      <c r="K13" s="15">
        <v>1449210.281</v>
      </c>
      <c r="L13" s="16">
        <f t="shared" si="2"/>
        <v>7.6780956154264111</v>
      </c>
      <c r="M13" s="16">
        <f t="shared" si="5"/>
        <v>0.95727157948943908</v>
      </c>
    </row>
    <row r="14" spans="1:13" ht="14.25" x14ac:dyDescent="0.2">
      <c r="A14" s="14" t="s">
        <v>14</v>
      </c>
      <c r="B14" s="15">
        <v>108455.10676</v>
      </c>
      <c r="C14" s="15">
        <v>87328.365600000005</v>
      </c>
      <c r="D14" s="16">
        <f t="shared" si="0"/>
        <v>-19.479710814126346</v>
      </c>
      <c r="E14" s="16">
        <f t="shared" si="3"/>
        <v>0.82427736107586347</v>
      </c>
      <c r="F14" s="15">
        <v>1050300.5286699999</v>
      </c>
      <c r="G14" s="15">
        <v>1013601.39941</v>
      </c>
      <c r="H14" s="16">
        <f t="shared" si="1"/>
        <v>-3.4941550783062278</v>
      </c>
      <c r="I14" s="16">
        <f t="shared" si="4"/>
        <v>1.0250022999218316</v>
      </c>
      <c r="J14" s="15">
        <v>1828719.8097600001</v>
      </c>
      <c r="K14" s="15">
        <v>1761034.8670000001</v>
      </c>
      <c r="L14" s="16">
        <f t="shared" si="2"/>
        <v>-3.7012199681307618</v>
      </c>
      <c r="M14" s="16">
        <f t="shared" si="5"/>
        <v>1.1632463906520301</v>
      </c>
    </row>
    <row r="15" spans="1:13" ht="14.25" x14ac:dyDescent="0.2">
      <c r="A15" s="14" t="s">
        <v>15</v>
      </c>
      <c r="B15" s="15">
        <v>11471.274170000001</v>
      </c>
      <c r="C15" s="15">
        <v>28136.83037</v>
      </c>
      <c r="D15" s="16">
        <f t="shared" si="0"/>
        <v>145.2807765992049</v>
      </c>
      <c r="E15" s="16">
        <f t="shared" si="3"/>
        <v>0.26557868256294048</v>
      </c>
      <c r="F15" s="15">
        <v>122209.90635999999</v>
      </c>
      <c r="G15" s="15">
        <v>333096.75887000002</v>
      </c>
      <c r="H15" s="16">
        <f t="shared" si="1"/>
        <v>172.56117674190813</v>
      </c>
      <c r="I15" s="16">
        <f t="shared" si="4"/>
        <v>0.33684340228515408</v>
      </c>
      <c r="J15" s="15">
        <v>181742.04517</v>
      </c>
      <c r="K15" s="15">
        <v>412038.35099999997</v>
      </c>
      <c r="L15" s="16">
        <f t="shared" si="2"/>
        <v>126.71603074268407</v>
      </c>
      <c r="M15" s="16">
        <f t="shared" si="5"/>
        <v>0.27217071824788819</v>
      </c>
    </row>
    <row r="16" spans="1:13" ht="14.25" x14ac:dyDescent="0.2">
      <c r="A16" s="14" t="s">
        <v>16</v>
      </c>
      <c r="B16" s="15">
        <v>50651.633130000002</v>
      </c>
      <c r="C16" s="15">
        <v>49559.798690000003</v>
      </c>
      <c r="D16" s="16">
        <f t="shared" si="0"/>
        <v>-2.1555759854726695</v>
      </c>
      <c r="E16" s="16">
        <f t="shared" si="3"/>
        <v>0.46778638073634393</v>
      </c>
      <c r="F16" s="15">
        <v>614987.19545</v>
      </c>
      <c r="G16" s="15">
        <v>662120.25630999997</v>
      </c>
      <c r="H16" s="16">
        <f t="shared" si="1"/>
        <v>7.6640719040518626</v>
      </c>
      <c r="I16" s="16">
        <f t="shared" si="4"/>
        <v>0.669567727449496</v>
      </c>
      <c r="J16" s="15">
        <v>827017.24213000003</v>
      </c>
      <c r="K16" s="15">
        <v>892844.05200000003</v>
      </c>
      <c r="L16" s="16">
        <f t="shared" si="2"/>
        <v>7.9595450392862048</v>
      </c>
      <c r="M16" s="16">
        <f t="shared" si="5"/>
        <v>0.58976550684282025</v>
      </c>
    </row>
    <row r="17" spans="1:13" ht="14.25" x14ac:dyDescent="0.2">
      <c r="A17" s="14" t="s">
        <v>17</v>
      </c>
      <c r="B17" s="15">
        <v>4540.8601200000003</v>
      </c>
      <c r="C17" s="15">
        <v>5172.7064099999998</v>
      </c>
      <c r="D17" s="16">
        <f t="shared" si="0"/>
        <v>13.914682974202682</v>
      </c>
      <c r="E17" s="16">
        <f t="shared" si="3"/>
        <v>4.8824282464929168E-2</v>
      </c>
      <c r="F17" s="15">
        <v>48816.37487</v>
      </c>
      <c r="G17" s="15">
        <v>53630.775150000001</v>
      </c>
      <c r="H17" s="16">
        <f t="shared" si="1"/>
        <v>9.8622650551601723</v>
      </c>
      <c r="I17" s="16">
        <f t="shared" si="4"/>
        <v>5.423400945118928E-2</v>
      </c>
      <c r="J17" s="15">
        <v>70853.185120000009</v>
      </c>
      <c r="K17" s="15">
        <v>77968.831000000006</v>
      </c>
      <c r="L17" s="16">
        <f t="shared" si="2"/>
        <v>10.042803111742446</v>
      </c>
      <c r="M17" s="16">
        <f t="shared" si="5"/>
        <v>5.1502081499734502E-2</v>
      </c>
    </row>
    <row r="18" spans="1:13" ht="15.75" x14ac:dyDescent="0.25">
      <c r="A18" s="12" t="s">
        <v>18</v>
      </c>
      <c r="B18" s="10">
        <v>130036.09677</v>
      </c>
      <c r="C18" s="10">
        <v>158851.72037</v>
      </c>
      <c r="D18" s="13">
        <f t="shared" si="0"/>
        <v>22.159711276913615</v>
      </c>
      <c r="E18" s="13">
        <f t="shared" si="3"/>
        <v>1.4993739544914211</v>
      </c>
      <c r="F18" s="10">
        <v>1035382.93892</v>
      </c>
      <c r="G18" s="10">
        <v>1267217.5191200001</v>
      </c>
      <c r="H18" s="13">
        <f t="shared" si="1"/>
        <v>22.391191846547613</v>
      </c>
      <c r="I18" s="13">
        <f t="shared" si="4"/>
        <v>1.2814710717204076</v>
      </c>
      <c r="J18" s="10">
        <v>1566082.3407700001</v>
      </c>
      <c r="K18" s="10">
        <v>1893750.2239999997</v>
      </c>
      <c r="L18" s="13">
        <f t="shared" si="2"/>
        <v>20.922774920563512</v>
      </c>
      <c r="M18" s="13">
        <f t="shared" si="5"/>
        <v>1.2509111285327397</v>
      </c>
    </row>
    <row r="19" spans="1:13" ht="14.25" x14ac:dyDescent="0.2">
      <c r="A19" s="14" t="s">
        <v>19</v>
      </c>
      <c r="B19" s="15">
        <v>130036.09677</v>
      </c>
      <c r="C19" s="15">
        <v>158851.72037</v>
      </c>
      <c r="D19" s="16">
        <f t="shared" si="0"/>
        <v>22.159711276913615</v>
      </c>
      <c r="E19" s="16">
        <f t="shared" si="3"/>
        <v>1.4993739544914211</v>
      </c>
      <c r="F19" s="15">
        <v>1035382.93892</v>
      </c>
      <c r="G19" s="15">
        <v>1267217.5191200001</v>
      </c>
      <c r="H19" s="16">
        <f t="shared" si="1"/>
        <v>22.391191846547613</v>
      </c>
      <c r="I19" s="16">
        <f t="shared" si="4"/>
        <v>1.2814710717204076</v>
      </c>
      <c r="J19" s="15">
        <v>1566082.3407700001</v>
      </c>
      <c r="K19" s="15">
        <v>1893750.2239999997</v>
      </c>
      <c r="L19" s="16">
        <f t="shared" si="2"/>
        <v>20.922774920563512</v>
      </c>
      <c r="M19" s="16">
        <f t="shared" si="5"/>
        <v>1.2509111285327397</v>
      </c>
    </row>
    <row r="20" spans="1:13" ht="15.75" x14ac:dyDescent="0.25">
      <c r="A20" s="12" t="s">
        <v>20</v>
      </c>
      <c r="B20" s="10">
        <v>313695.08707000001</v>
      </c>
      <c r="C20" s="10">
        <v>331628.43449999997</v>
      </c>
      <c r="D20" s="13">
        <f t="shared" si="0"/>
        <v>5.716808509021436</v>
      </c>
      <c r="E20" s="13">
        <f t="shared" si="3"/>
        <v>3.1301835202029684</v>
      </c>
      <c r="F20" s="10">
        <v>2488902.3029299998</v>
      </c>
      <c r="G20" s="10">
        <v>2803025.6623300002</v>
      </c>
      <c r="H20" s="13">
        <f t="shared" si="1"/>
        <v>12.620959811488234</v>
      </c>
      <c r="I20" s="13">
        <f t="shared" si="4"/>
        <v>2.8345538515441597</v>
      </c>
      <c r="J20" s="10">
        <v>3674270.8190699997</v>
      </c>
      <c r="K20" s="10">
        <v>4175848.2059999993</v>
      </c>
      <c r="L20" s="13">
        <f t="shared" si="2"/>
        <v>13.651072869390573</v>
      </c>
      <c r="M20" s="13">
        <f t="shared" si="5"/>
        <v>2.7583442239365121</v>
      </c>
    </row>
    <row r="21" spans="1:13" ht="14.25" x14ac:dyDescent="0.2">
      <c r="A21" s="14" t="s">
        <v>21</v>
      </c>
      <c r="B21" s="15">
        <v>313695.08707000001</v>
      </c>
      <c r="C21" s="15">
        <v>331628.43449999997</v>
      </c>
      <c r="D21" s="16">
        <f t="shared" si="0"/>
        <v>5.716808509021436</v>
      </c>
      <c r="E21" s="16">
        <f t="shared" si="3"/>
        <v>3.1301835202029684</v>
      </c>
      <c r="F21" s="15">
        <v>2488902.3029299998</v>
      </c>
      <c r="G21" s="15">
        <v>2803025.6623300002</v>
      </c>
      <c r="H21" s="16">
        <f t="shared" si="1"/>
        <v>12.620959811488234</v>
      </c>
      <c r="I21" s="16">
        <f t="shared" si="4"/>
        <v>2.8345538515441597</v>
      </c>
      <c r="J21" s="15">
        <v>3674270.8190699997</v>
      </c>
      <c r="K21" s="15">
        <v>4175848.2059999993</v>
      </c>
      <c r="L21" s="16">
        <f t="shared" si="2"/>
        <v>13.651072869390573</v>
      </c>
      <c r="M21" s="16">
        <f t="shared" si="5"/>
        <v>2.7583442239365121</v>
      </c>
    </row>
    <row r="22" spans="1:13" ht="16.5" x14ac:dyDescent="0.25">
      <c r="A22" s="9" t="s">
        <v>22</v>
      </c>
      <c r="B22" s="10">
        <v>8760415.9965199996</v>
      </c>
      <c r="C22" s="10">
        <v>8778581.7573700007</v>
      </c>
      <c r="D22" s="11">
        <f t="shared" si="0"/>
        <v>0.20736185196247894</v>
      </c>
      <c r="E22" s="11">
        <f t="shared" si="3"/>
        <v>82.859517125254214</v>
      </c>
      <c r="F22" s="10">
        <v>75378373.227270007</v>
      </c>
      <c r="G22" s="10">
        <v>77917758.054350004</v>
      </c>
      <c r="H22" s="11">
        <f t="shared" si="1"/>
        <v>3.3688506641336096</v>
      </c>
      <c r="I22" s="11">
        <f t="shared" si="4"/>
        <v>78.794170229984033</v>
      </c>
      <c r="J22" s="10">
        <v>112367524.38951999</v>
      </c>
      <c r="K22" s="10">
        <v>116770679.50400001</v>
      </c>
      <c r="L22" s="156">
        <f t="shared" si="2"/>
        <v>3.918529965309693</v>
      </c>
      <c r="M22" s="156">
        <f t="shared" si="5"/>
        <v>77.132528158519989</v>
      </c>
    </row>
    <row r="23" spans="1:13" ht="15.75" x14ac:dyDescent="0.25">
      <c r="A23" s="12" t="s">
        <v>23</v>
      </c>
      <c r="B23" s="10">
        <v>911322.19351999997</v>
      </c>
      <c r="C23" s="10">
        <v>941139.88118999999</v>
      </c>
      <c r="D23" s="13">
        <f t="shared" si="0"/>
        <v>3.2719150133750841</v>
      </c>
      <c r="E23" s="13">
        <f t="shared" si="3"/>
        <v>8.8832568013908286</v>
      </c>
      <c r="F23" s="10">
        <v>7398364.1382299997</v>
      </c>
      <c r="G23" s="10">
        <v>8055573.0222300002</v>
      </c>
      <c r="H23" s="13">
        <f t="shared" si="1"/>
        <v>8.8831648688926599</v>
      </c>
      <c r="I23" s="13">
        <f t="shared" si="4"/>
        <v>8.1461814079777888</v>
      </c>
      <c r="J23" s="10">
        <v>11141926.845519999</v>
      </c>
      <c r="K23" s="10">
        <v>12140760.256000001</v>
      </c>
      <c r="L23" s="13">
        <f t="shared" si="2"/>
        <v>8.9646380229252518</v>
      </c>
      <c r="M23" s="13">
        <f t="shared" si="5"/>
        <v>8.0195434015581117</v>
      </c>
    </row>
    <row r="24" spans="1:13" ht="14.25" x14ac:dyDescent="0.2">
      <c r="A24" s="14" t="s">
        <v>24</v>
      </c>
      <c r="B24" s="15">
        <v>612906.06613000005</v>
      </c>
      <c r="C24" s="15">
        <v>617720.33464999998</v>
      </c>
      <c r="D24" s="16">
        <f t="shared" si="0"/>
        <v>0.78548227632956691</v>
      </c>
      <c r="E24" s="16">
        <f t="shared" si="3"/>
        <v>5.8305555569472522</v>
      </c>
      <c r="F24" s="15">
        <v>5097923.3861600002</v>
      </c>
      <c r="G24" s="15">
        <v>5458352.57644</v>
      </c>
      <c r="H24" s="16">
        <f t="shared" si="1"/>
        <v>7.0701178299090186</v>
      </c>
      <c r="I24" s="16">
        <f t="shared" si="4"/>
        <v>5.5197476521756048</v>
      </c>
      <c r="J24" s="15">
        <v>7708211.4821299994</v>
      </c>
      <c r="K24" s="15">
        <v>8199875.3190000011</v>
      </c>
      <c r="L24" s="16">
        <f t="shared" si="2"/>
        <v>6.3784424961591855</v>
      </c>
      <c r="M24" s="16">
        <f t="shared" si="5"/>
        <v>5.416403472392699</v>
      </c>
    </row>
    <row r="25" spans="1:13" ht="14.25" x14ac:dyDescent="0.2">
      <c r="A25" s="14" t="s">
        <v>25</v>
      </c>
      <c r="B25" s="15">
        <v>136989.21580000001</v>
      </c>
      <c r="C25" s="15">
        <v>178533.48777000001</v>
      </c>
      <c r="D25" s="16">
        <f t="shared" si="0"/>
        <v>30.326673327813879</v>
      </c>
      <c r="E25" s="16">
        <f t="shared" si="3"/>
        <v>1.6851467578906063</v>
      </c>
      <c r="F25" s="15">
        <v>1032357.6463200001</v>
      </c>
      <c r="G25" s="15">
        <v>1208230.7822199999</v>
      </c>
      <c r="H25" s="16">
        <f t="shared" si="1"/>
        <v>17.036066573142275</v>
      </c>
      <c r="I25" s="16">
        <f t="shared" si="4"/>
        <v>1.2218208571266063</v>
      </c>
      <c r="J25" s="15">
        <v>1544010.2457999997</v>
      </c>
      <c r="K25" s="15">
        <v>1809925.6710000001</v>
      </c>
      <c r="L25" s="16">
        <f t="shared" si="2"/>
        <v>17.222387346414362</v>
      </c>
      <c r="M25" s="16">
        <f t="shared" si="5"/>
        <v>1.1955410671259603</v>
      </c>
    </row>
    <row r="26" spans="1:13" ht="14.25" x14ac:dyDescent="0.2">
      <c r="A26" s="14" t="s">
        <v>26</v>
      </c>
      <c r="B26" s="15">
        <v>161426.91159</v>
      </c>
      <c r="C26" s="15">
        <v>144886.05877</v>
      </c>
      <c r="D26" s="16">
        <f t="shared" si="0"/>
        <v>-10.246651352663719</v>
      </c>
      <c r="E26" s="16">
        <f t="shared" si="3"/>
        <v>1.3675544865529703</v>
      </c>
      <c r="F26" s="15">
        <v>1268083.1057500001</v>
      </c>
      <c r="G26" s="15">
        <v>1388989.6635700001</v>
      </c>
      <c r="H26" s="16">
        <f t="shared" si="1"/>
        <v>9.5345925887476071</v>
      </c>
      <c r="I26" s="16">
        <f t="shared" si="4"/>
        <v>1.4046128986755768</v>
      </c>
      <c r="J26" s="15">
        <v>1889705.11959</v>
      </c>
      <c r="K26" s="15">
        <v>2130959.2689999999</v>
      </c>
      <c r="L26" s="16">
        <f t="shared" si="2"/>
        <v>12.76676169784329</v>
      </c>
      <c r="M26" s="16">
        <f t="shared" si="5"/>
        <v>1.4075988640210939</v>
      </c>
    </row>
    <row r="27" spans="1:13" ht="15.75" x14ac:dyDescent="0.25">
      <c r="A27" s="12" t="s">
        <v>27</v>
      </c>
      <c r="B27" s="10">
        <v>1457889.21615</v>
      </c>
      <c r="C27" s="10">
        <v>1447762.39852</v>
      </c>
      <c r="D27" s="13">
        <f t="shared" si="0"/>
        <v>-0.69462189018332199</v>
      </c>
      <c r="E27" s="13">
        <f t="shared" si="3"/>
        <v>13.665179247519642</v>
      </c>
      <c r="F27" s="10">
        <v>11429623.071380001</v>
      </c>
      <c r="G27" s="10">
        <v>11507049.301519999</v>
      </c>
      <c r="H27" s="13">
        <f t="shared" si="1"/>
        <v>0.67741717864586026</v>
      </c>
      <c r="I27" s="13">
        <f t="shared" si="4"/>
        <v>11.636479592705209</v>
      </c>
      <c r="J27" s="10">
        <v>16511261.413150001</v>
      </c>
      <c r="K27" s="10">
        <v>17591644.579999998</v>
      </c>
      <c r="L27" s="13">
        <f t="shared" si="2"/>
        <v>6.543310894402965</v>
      </c>
      <c r="M27" s="13">
        <f t="shared" si="5"/>
        <v>11.620108975002108</v>
      </c>
    </row>
    <row r="28" spans="1:13" ht="15" x14ac:dyDescent="0.2">
      <c r="A28" s="14" t="s">
        <v>28</v>
      </c>
      <c r="B28" s="15">
        <v>1457889.21615</v>
      </c>
      <c r="C28" s="15">
        <v>1447762.39852</v>
      </c>
      <c r="D28" s="16">
        <f t="shared" si="0"/>
        <v>-0.69462189018332199</v>
      </c>
      <c r="E28" s="16">
        <f t="shared" si="3"/>
        <v>13.665179247519642</v>
      </c>
      <c r="F28" s="15">
        <v>11429623.071380001</v>
      </c>
      <c r="G28" s="15">
        <v>11507049.301519999</v>
      </c>
      <c r="H28" s="16">
        <f t="shared" si="1"/>
        <v>0.67741717864586026</v>
      </c>
      <c r="I28" s="16">
        <f t="shared" si="4"/>
        <v>11.636479592705209</v>
      </c>
      <c r="J28" s="15">
        <v>16511261.413150001</v>
      </c>
      <c r="K28" s="17">
        <v>17591644.579999998</v>
      </c>
      <c r="L28" s="16">
        <f t="shared" si="2"/>
        <v>6.543310894402965</v>
      </c>
      <c r="M28" s="16">
        <f t="shared" si="5"/>
        <v>11.620108975002108</v>
      </c>
    </row>
    <row r="29" spans="1:13" ht="15.75" x14ac:dyDescent="0.25">
      <c r="A29" s="12" t="s">
        <v>29</v>
      </c>
      <c r="B29" s="10">
        <v>6391204.5868499996</v>
      </c>
      <c r="C29" s="10">
        <v>6389679.4776600003</v>
      </c>
      <c r="D29" s="13">
        <f t="shared" si="0"/>
        <v>-2.3862625101021256E-2</v>
      </c>
      <c r="E29" s="13">
        <f t="shared" si="3"/>
        <v>60.311081076343733</v>
      </c>
      <c r="F29" s="10">
        <v>56550386.017659999</v>
      </c>
      <c r="G29" s="10">
        <v>58355135.730599999</v>
      </c>
      <c r="H29" s="13">
        <f t="shared" si="1"/>
        <v>3.1914012264680185</v>
      </c>
      <c r="I29" s="13">
        <f t="shared" si="4"/>
        <v>59.011509229301026</v>
      </c>
      <c r="J29" s="10">
        <v>84714336.128850013</v>
      </c>
      <c r="K29" s="10">
        <v>87038274.667999998</v>
      </c>
      <c r="L29" s="13">
        <f t="shared" si="2"/>
        <v>2.7432647711661078</v>
      </c>
      <c r="M29" s="13">
        <f t="shared" si="5"/>
        <v>57.492875781959754</v>
      </c>
    </row>
    <row r="30" spans="1:13" ht="14.25" x14ac:dyDescent="0.2">
      <c r="A30" s="14" t="s">
        <v>30</v>
      </c>
      <c r="B30" s="15">
        <v>1293531.46783</v>
      </c>
      <c r="C30" s="15">
        <v>1401805.3481300001</v>
      </c>
      <c r="D30" s="16">
        <f t="shared" si="0"/>
        <v>8.3704094560326361</v>
      </c>
      <c r="E30" s="16">
        <f t="shared" si="3"/>
        <v>13.231398585783547</v>
      </c>
      <c r="F30" s="15">
        <v>10595643.828950001</v>
      </c>
      <c r="G30" s="15">
        <v>11457307.753620001</v>
      </c>
      <c r="H30" s="16">
        <f t="shared" si="1"/>
        <v>8.1322469741358621</v>
      </c>
      <c r="I30" s="16">
        <f t="shared" si="4"/>
        <v>11.586178556194358</v>
      </c>
      <c r="J30" s="15">
        <v>15494232.21383</v>
      </c>
      <c r="K30" s="15">
        <v>16900672.989</v>
      </c>
      <c r="L30" s="16">
        <f t="shared" si="2"/>
        <v>9.0771892131229652</v>
      </c>
      <c r="M30" s="16">
        <f t="shared" si="5"/>
        <v>11.163689727242923</v>
      </c>
    </row>
    <row r="31" spans="1:13" ht="14.25" x14ac:dyDescent="0.2">
      <c r="A31" s="14" t="s">
        <v>31</v>
      </c>
      <c r="B31" s="15">
        <v>1068304.41209</v>
      </c>
      <c r="C31" s="15">
        <v>1266796.1271800001</v>
      </c>
      <c r="D31" s="16">
        <f t="shared" si="0"/>
        <v>18.580070703038341</v>
      </c>
      <c r="E31" s="16">
        <f t="shared" si="3"/>
        <v>11.957069865659484</v>
      </c>
      <c r="F31" s="15">
        <v>12532587.48309</v>
      </c>
      <c r="G31" s="15">
        <v>13774117.13054</v>
      </c>
      <c r="H31" s="16">
        <f t="shared" si="1"/>
        <v>9.9064111790575904</v>
      </c>
      <c r="I31" s="16">
        <f t="shared" si="4"/>
        <v>13.929047203776888</v>
      </c>
      <c r="J31" s="15">
        <v>19271867.784090001</v>
      </c>
      <c r="K31" s="15">
        <v>20297628.865000002</v>
      </c>
      <c r="L31" s="16">
        <f t="shared" si="2"/>
        <v>5.3225825976080205</v>
      </c>
      <c r="M31" s="16">
        <f t="shared" si="5"/>
        <v>13.407538918424896</v>
      </c>
    </row>
    <row r="32" spans="1:13" ht="14.25" x14ac:dyDescent="0.2">
      <c r="A32" s="14" t="s">
        <v>32</v>
      </c>
      <c r="B32" s="15">
        <v>63442.073989999997</v>
      </c>
      <c r="C32" s="15">
        <v>139246.43277000001</v>
      </c>
      <c r="D32" s="16">
        <f t="shared" si="0"/>
        <v>119.4859405005401</v>
      </c>
      <c r="E32" s="16">
        <f t="shared" si="3"/>
        <v>1.3143230307161875</v>
      </c>
      <c r="F32" s="15">
        <v>585302.43160999997</v>
      </c>
      <c r="G32" s="15">
        <v>834699.91908999998</v>
      </c>
      <c r="H32" s="16">
        <f t="shared" si="1"/>
        <v>42.610020736455631</v>
      </c>
      <c r="I32" s="16">
        <f t="shared" si="4"/>
        <v>0.84408855128833593</v>
      </c>
      <c r="J32" s="15">
        <v>856728.75698999979</v>
      </c>
      <c r="K32" s="15">
        <v>1060333.9680000001</v>
      </c>
      <c r="L32" s="16">
        <f t="shared" si="2"/>
        <v>23.765422760564217</v>
      </c>
      <c r="M32" s="16">
        <f t="shared" si="5"/>
        <v>0.70040047717110032</v>
      </c>
    </row>
    <row r="33" spans="1:13" ht="14.25" x14ac:dyDescent="0.2">
      <c r="A33" s="14" t="s">
        <v>33</v>
      </c>
      <c r="B33" s="15">
        <v>952506.80371000001</v>
      </c>
      <c r="C33" s="15">
        <v>887637.82307000004</v>
      </c>
      <c r="D33" s="16">
        <f t="shared" si="0"/>
        <v>-6.8103430219433854</v>
      </c>
      <c r="E33" s="16">
        <f t="shared" si="3"/>
        <v>8.378260114732571</v>
      </c>
      <c r="F33" s="15">
        <v>7771488.5511299996</v>
      </c>
      <c r="G33" s="15">
        <v>7375748.5413800003</v>
      </c>
      <c r="H33" s="16">
        <f t="shared" si="1"/>
        <v>-5.0922034710127368</v>
      </c>
      <c r="I33" s="16">
        <f t="shared" si="4"/>
        <v>7.4587103204082332</v>
      </c>
      <c r="J33" s="15">
        <v>11998033.330710001</v>
      </c>
      <c r="K33" s="15">
        <v>11397459.902000001</v>
      </c>
      <c r="L33" s="16">
        <f t="shared" si="2"/>
        <v>-5.0055989357254163</v>
      </c>
      <c r="M33" s="16">
        <f t="shared" si="5"/>
        <v>7.5285585436411129</v>
      </c>
    </row>
    <row r="34" spans="1:13" ht="14.25" x14ac:dyDescent="0.2">
      <c r="A34" s="14" t="s">
        <v>34</v>
      </c>
      <c r="B34" s="15">
        <v>408020.13300999999</v>
      </c>
      <c r="C34" s="15">
        <v>390215.44623</v>
      </c>
      <c r="D34" s="16">
        <f t="shared" si="0"/>
        <v>-4.3636784902385246</v>
      </c>
      <c r="E34" s="16">
        <f t="shared" si="3"/>
        <v>3.6831762058020798</v>
      </c>
      <c r="F34" s="15">
        <v>3512193.1971999998</v>
      </c>
      <c r="G34" s="15">
        <v>3767243.8610100001</v>
      </c>
      <c r="H34" s="16">
        <f t="shared" si="1"/>
        <v>7.2618631575658332</v>
      </c>
      <c r="I34" s="16">
        <f t="shared" si="4"/>
        <v>3.8096174927829871</v>
      </c>
      <c r="J34" s="15">
        <v>5200960.6530099995</v>
      </c>
      <c r="K34" s="15">
        <v>5574403.9979999997</v>
      </c>
      <c r="L34" s="16">
        <f t="shared" si="2"/>
        <v>7.1802762971081862</v>
      </c>
      <c r="M34" s="16">
        <f t="shared" si="5"/>
        <v>3.6821561300238272</v>
      </c>
    </row>
    <row r="35" spans="1:13" ht="14.25" x14ac:dyDescent="0.2">
      <c r="A35" s="14" t="s">
        <v>35</v>
      </c>
      <c r="B35" s="15">
        <v>491374.46184</v>
      </c>
      <c r="C35" s="15">
        <v>501862.66304000001</v>
      </c>
      <c r="D35" s="16">
        <f t="shared" si="0"/>
        <v>2.1344620069846343</v>
      </c>
      <c r="E35" s="16">
        <f t="shared" si="3"/>
        <v>4.7369950035239921</v>
      </c>
      <c r="F35" s="15">
        <v>4204385.7224500002</v>
      </c>
      <c r="G35" s="15">
        <v>4414952.7125800001</v>
      </c>
      <c r="H35" s="16">
        <f t="shared" si="1"/>
        <v>5.0082700311163926</v>
      </c>
      <c r="I35" s="16">
        <f t="shared" si="4"/>
        <v>4.464611717263562</v>
      </c>
      <c r="J35" s="15">
        <v>6266677.4538400006</v>
      </c>
      <c r="K35" s="15">
        <v>6567768.2970000003</v>
      </c>
      <c r="L35" s="16">
        <f t="shared" si="2"/>
        <v>4.8046328437647894</v>
      </c>
      <c r="M35" s="16">
        <f t="shared" si="5"/>
        <v>4.3383199897336731</v>
      </c>
    </row>
    <row r="36" spans="1:13" ht="14.25" x14ac:dyDescent="0.2">
      <c r="A36" s="14" t="s">
        <v>36</v>
      </c>
      <c r="B36" s="15">
        <v>1276830.4752400001</v>
      </c>
      <c r="C36" s="15">
        <v>952932.13263000001</v>
      </c>
      <c r="D36" s="16">
        <f t="shared" si="0"/>
        <v>-25.367372481387424</v>
      </c>
      <c r="E36" s="16">
        <f t="shared" si="3"/>
        <v>8.9945618261822951</v>
      </c>
      <c r="F36" s="15">
        <v>10591812.41147</v>
      </c>
      <c r="G36" s="15">
        <v>9533027.2699999996</v>
      </c>
      <c r="H36" s="16">
        <f t="shared" si="1"/>
        <v>-9.9962603220146633</v>
      </c>
      <c r="I36" s="16">
        <f t="shared" si="4"/>
        <v>9.6402539328135202</v>
      </c>
      <c r="J36" s="15">
        <v>15697804.450239997</v>
      </c>
      <c r="K36" s="15">
        <v>14489667.768999999</v>
      </c>
      <c r="L36" s="16">
        <f t="shared" si="2"/>
        <v>-7.6962143659620326</v>
      </c>
      <c r="M36" s="16">
        <f t="shared" si="5"/>
        <v>9.5711073357392547</v>
      </c>
    </row>
    <row r="37" spans="1:13" ht="14.25" x14ac:dyDescent="0.2">
      <c r="A37" s="18" t="s">
        <v>37</v>
      </c>
      <c r="B37" s="15">
        <v>254993.12064000001</v>
      </c>
      <c r="C37" s="15">
        <v>251705.06284999999</v>
      </c>
      <c r="D37" s="16">
        <f t="shared" si="0"/>
        <v>-1.2894692145997577</v>
      </c>
      <c r="E37" s="16">
        <f t="shared" si="3"/>
        <v>2.3758006181605711</v>
      </c>
      <c r="F37" s="15">
        <v>2089331.44496</v>
      </c>
      <c r="G37" s="15">
        <v>2141526.41977</v>
      </c>
      <c r="H37" s="16">
        <f t="shared" si="1"/>
        <v>2.4981663362176274</v>
      </c>
      <c r="I37" s="16">
        <f t="shared" si="4"/>
        <v>2.1656141229533898</v>
      </c>
      <c r="J37" s="15">
        <v>3109011.8356400002</v>
      </c>
      <c r="K37" s="15">
        <v>3149897.8560000001</v>
      </c>
      <c r="L37" s="16">
        <f t="shared" si="2"/>
        <v>1.3150808849070672</v>
      </c>
      <c r="M37" s="16">
        <f t="shared" si="5"/>
        <v>2.0806557442877525</v>
      </c>
    </row>
    <row r="38" spans="1:13" ht="14.25" x14ac:dyDescent="0.2">
      <c r="A38" s="14" t="s">
        <v>38</v>
      </c>
      <c r="B38" s="15">
        <v>157073.61746000001</v>
      </c>
      <c r="C38" s="15">
        <v>187486.78343000001</v>
      </c>
      <c r="D38" s="16">
        <f t="shared" si="0"/>
        <v>19.362364260659461</v>
      </c>
      <c r="E38" s="16">
        <f t="shared" si="3"/>
        <v>1.7696553693692667</v>
      </c>
      <c r="F38" s="15">
        <v>1302229.94001</v>
      </c>
      <c r="G38" s="15">
        <v>1429624.2813200001</v>
      </c>
      <c r="H38" s="16">
        <f t="shared" si="1"/>
        <v>9.7827839305416191</v>
      </c>
      <c r="I38" s="16">
        <f t="shared" si="4"/>
        <v>1.4457045710770147</v>
      </c>
      <c r="J38" s="15">
        <v>1845663.8504600001</v>
      </c>
      <c r="K38" s="15">
        <v>2202048.1010000003</v>
      </c>
      <c r="L38" s="16">
        <f t="shared" si="2"/>
        <v>19.309271861784445</v>
      </c>
      <c r="M38" s="16">
        <f t="shared" si="5"/>
        <v>1.4545563824605452</v>
      </c>
    </row>
    <row r="39" spans="1:13" ht="14.25" x14ac:dyDescent="0.2">
      <c r="A39" s="14" t="s">
        <v>39</v>
      </c>
      <c r="B39" s="15">
        <v>114212.63520999999</v>
      </c>
      <c r="C39" s="15">
        <v>91461.414980000001</v>
      </c>
      <c r="D39" s="16">
        <f>(C39-B39)/B39*100</f>
        <v>-19.9200554195846</v>
      </c>
      <c r="E39" s="16">
        <f t="shared" si="3"/>
        <v>0.86328850038593707</v>
      </c>
      <c r="F39" s="15">
        <v>830337.44265999994</v>
      </c>
      <c r="G39" s="15">
        <v>872693.16102999996</v>
      </c>
      <c r="H39" s="16">
        <f t="shared" si="1"/>
        <v>5.1010247393292012</v>
      </c>
      <c r="I39" s="16">
        <f t="shared" si="4"/>
        <v>0.88250913791405938</v>
      </c>
      <c r="J39" s="15">
        <v>1202571.7982099999</v>
      </c>
      <c r="K39" s="15">
        <v>1303165.702</v>
      </c>
      <c r="L39" s="16">
        <f t="shared" si="2"/>
        <v>8.3648979578376768</v>
      </c>
      <c r="M39" s="16">
        <f t="shared" si="5"/>
        <v>0.8608022633052268</v>
      </c>
    </row>
    <row r="40" spans="1:13" ht="14.25" x14ac:dyDescent="0.2">
      <c r="A40" s="14" t="s">
        <v>40</v>
      </c>
      <c r="B40" s="15">
        <v>304797.06939999998</v>
      </c>
      <c r="C40" s="15">
        <v>312133.00099999999</v>
      </c>
      <c r="D40" s="16">
        <f>(C40-B40)/B40*100</f>
        <v>2.4068248472470422</v>
      </c>
      <c r="E40" s="16">
        <f t="shared" si="3"/>
        <v>2.9461694903055631</v>
      </c>
      <c r="F40" s="15">
        <v>2479112.5440699998</v>
      </c>
      <c r="G40" s="15">
        <v>2680164.98306</v>
      </c>
      <c r="H40" s="16">
        <f t="shared" si="1"/>
        <v>8.1098552573143401</v>
      </c>
      <c r="I40" s="16">
        <f t="shared" si="4"/>
        <v>2.7103112460238719</v>
      </c>
      <c r="J40" s="15">
        <v>3695653.9203999997</v>
      </c>
      <c r="K40" s="15">
        <v>3994794.966</v>
      </c>
      <c r="L40" s="16">
        <f t="shared" si="2"/>
        <v>8.0944009380516544</v>
      </c>
      <c r="M40" s="16">
        <f t="shared" si="5"/>
        <v>2.6387500399186585</v>
      </c>
    </row>
    <row r="41" spans="1:13" ht="14.25" x14ac:dyDescent="0.2">
      <c r="A41" s="14" t="s">
        <v>41</v>
      </c>
      <c r="B41" s="15">
        <v>6118.3164299999999</v>
      </c>
      <c r="C41" s="15">
        <v>6397.2423500000004</v>
      </c>
      <c r="D41" s="16">
        <f t="shared" si="0"/>
        <v>4.5588671849716764</v>
      </c>
      <c r="E41" s="16">
        <f t="shared" si="3"/>
        <v>6.0382465722234421E-2</v>
      </c>
      <c r="F41" s="15">
        <v>55961.020060000003</v>
      </c>
      <c r="G41" s="15">
        <v>74029.697199999995</v>
      </c>
      <c r="H41" s="16">
        <f t="shared" si="1"/>
        <v>32.287969591382023</v>
      </c>
      <c r="I41" s="16">
        <f t="shared" si="4"/>
        <v>7.48623768048126E-2</v>
      </c>
      <c r="J41" s="15">
        <v>75130.077430000005</v>
      </c>
      <c r="K41" s="15">
        <v>100432.257</v>
      </c>
      <c r="L41" s="16">
        <f t="shared" si="2"/>
        <v>33.677829752770414</v>
      </c>
      <c r="M41" s="16">
        <f t="shared" si="5"/>
        <v>6.6340231331880314E-2</v>
      </c>
    </row>
    <row r="42" spans="1:13" ht="15.75" x14ac:dyDescent="0.25">
      <c r="A42" s="19" t="s">
        <v>42</v>
      </c>
      <c r="B42" s="10">
        <v>342966.43511000002</v>
      </c>
      <c r="C42" s="10">
        <v>401253.0968</v>
      </c>
      <c r="D42" s="11">
        <f t="shared" si="0"/>
        <v>16.994858890872404</v>
      </c>
      <c r="E42" s="11">
        <f t="shared" si="3"/>
        <v>3.7873586833030348</v>
      </c>
      <c r="F42" s="10">
        <v>2650576.0322500002</v>
      </c>
      <c r="G42" s="10">
        <v>3351030.9804699998</v>
      </c>
      <c r="H42" s="11">
        <f t="shared" si="1"/>
        <v>26.426517847345167</v>
      </c>
      <c r="I42" s="11">
        <f t="shared" si="4"/>
        <v>3.3887230859097146</v>
      </c>
      <c r="J42" s="10">
        <v>3972881.2941099992</v>
      </c>
      <c r="K42" s="10">
        <v>4880115.2069999995</v>
      </c>
      <c r="L42" s="156">
        <f t="shared" si="2"/>
        <v>22.835666251468957</v>
      </c>
      <c r="M42" s="156">
        <f t="shared" si="5"/>
        <v>3.2235457155822647</v>
      </c>
    </row>
    <row r="43" spans="1:13" ht="14.25" x14ac:dyDescent="0.2">
      <c r="A43" s="14" t="s">
        <v>43</v>
      </c>
      <c r="B43" s="15">
        <v>342966.43511000002</v>
      </c>
      <c r="C43" s="15">
        <v>401253.0968</v>
      </c>
      <c r="D43" s="16">
        <f t="shared" si="0"/>
        <v>16.994858890872404</v>
      </c>
      <c r="E43" s="16">
        <f t="shared" si="3"/>
        <v>3.7873586833030348</v>
      </c>
      <c r="F43" s="15">
        <v>2650576.0322500002</v>
      </c>
      <c r="G43" s="15">
        <v>3351030.9804699998</v>
      </c>
      <c r="H43" s="16">
        <f t="shared" si="1"/>
        <v>26.426517847345167</v>
      </c>
      <c r="I43" s="16">
        <f t="shared" si="4"/>
        <v>3.3887230859097146</v>
      </c>
      <c r="J43" s="15">
        <v>3972881.2941099992</v>
      </c>
      <c r="K43" s="15">
        <v>4880115.2069999995</v>
      </c>
      <c r="L43" s="16">
        <f t="shared" si="2"/>
        <v>22.835666251468957</v>
      </c>
      <c r="M43" s="16">
        <f t="shared" si="5"/>
        <v>3.2235457155822647</v>
      </c>
    </row>
    <row r="44" spans="1:13" ht="15.75" x14ac:dyDescent="0.25">
      <c r="A44" s="12" t="s">
        <v>44</v>
      </c>
      <c r="B44" s="10">
        <v>10447609.21792</v>
      </c>
      <c r="C44" s="10">
        <v>10594536.465980001</v>
      </c>
      <c r="D44" s="13">
        <f t="shared" si="0"/>
        <v>1.4063241167939913</v>
      </c>
      <c r="E44" s="13">
        <f t="shared" si="3"/>
        <v>100</v>
      </c>
      <c r="F44" s="20">
        <v>90028790.701670006</v>
      </c>
      <c r="G44" s="20">
        <v>94522855.709059998</v>
      </c>
      <c r="H44" s="21">
        <f t="shared" si="1"/>
        <v>4.9918087007100373</v>
      </c>
      <c r="I44" s="21">
        <f t="shared" si="4"/>
        <v>95.586040581003246</v>
      </c>
      <c r="J44" s="20">
        <v>135149387.59692001</v>
      </c>
      <c r="K44" s="20">
        <v>142033545.676</v>
      </c>
      <c r="L44" s="21">
        <f>(K44-J44)/J44*100</f>
        <v>5.0937397508687434</v>
      </c>
      <c r="M44" s="21">
        <f t="shared" si="5"/>
        <v>93.819839944780185</v>
      </c>
    </row>
    <row r="45" spans="1:13" ht="15.75" x14ac:dyDescent="0.25">
      <c r="A45" s="22" t="s">
        <v>45</v>
      </c>
      <c r="B45" s="17"/>
      <c r="C45" s="17"/>
      <c r="D45" s="23"/>
      <c r="E45" s="23"/>
      <c r="F45" s="24">
        <f>(F46-F44)</f>
        <v>7547210.4573299885</v>
      </c>
      <c r="G45" s="24">
        <f>(G46-G44)</f>
        <v>4364863.8099399954</v>
      </c>
      <c r="H45" s="25">
        <f t="shared" si="1"/>
        <v>-42.165865989588774</v>
      </c>
      <c r="I45" s="25">
        <f t="shared" si="4"/>
        <v>4.4139594189967575</v>
      </c>
      <c r="J45" s="26">
        <f>(J46-J44)</f>
        <v>8640469.9800799787</v>
      </c>
      <c r="K45" s="26">
        <f>(K46-K44)</f>
        <v>9356123.8860000074</v>
      </c>
      <c r="L45" s="157">
        <f t="shared" si="2"/>
        <v>8.2825807805584706</v>
      </c>
      <c r="M45" s="157">
        <f t="shared" si="5"/>
        <v>6.1801600552198233</v>
      </c>
    </row>
    <row r="46" spans="1:13" s="32" customFormat="1" ht="22.5" customHeight="1" x14ac:dyDescent="0.3">
      <c r="A46" s="27" t="s">
        <v>46</v>
      </c>
      <c r="B46" s="28">
        <v>10447609.21792</v>
      </c>
      <c r="C46" s="28">
        <v>10594536.465980001</v>
      </c>
      <c r="D46" s="29">
        <f>(C46-B46)/B46*100</f>
        <v>1.4063241167939913</v>
      </c>
      <c r="E46" s="29">
        <f t="shared" si="3"/>
        <v>100</v>
      </c>
      <c r="F46" s="30">
        <v>97576001.158999994</v>
      </c>
      <c r="G46" s="30">
        <v>98887719.518999994</v>
      </c>
      <c r="H46" s="31">
        <f>(G46-F46)/F46*100</f>
        <v>1.3443042801708545</v>
      </c>
      <c r="I46" s="31">
        <f t="shared" si="4"/>
        <v>100</v>
      </c>
      <c r="J46" s="30">
        <v>143789857.57699999</v>
      </c>
      <c r="K46" s="30">
        <v>151389669.56200001</v>
      </c>
      <c r="L46" s="31">
        <f t="shared" si="2"/>
        <v>5.2853602563242594</v>
      </c>
      <c r="M46" s="31">
        <f t="shared" si="5"/>
        <v>100</v>
      </c>
    </row>
    <row r="47" spans="1:13" ht="20.25" hidden="1" customHeight="1" x14ac:dyDescent="0.25">
      <c r="J47" s="33">
        <v>134018670.49699998</v>
      </c>
      <c r="K47" s="33">
        <v>136770401.61351001</v>
      </c>
    </row>
    <row r="48" spans="1:13" ht="9" customHeight="1" x14ac:dyDescent="0.2"/>
    <row r="49" spans="1:11" x14ac:dyDescent="0.2">
      <c r="A49" s="1" t="s">
        <v>173</v>
      </c>
      <c r="K49" s="34"/>
    </row>
    <row r="50" spans="1:11" x14ac:dyDescent="0.2">
      <c r="A50" s="1" t="s">
        <v>47</v>
      </c>
      <c r="G50" s="34"/>
      <c r="K50" s="34"/>
    </row>
    <row r="51" spans="1:11" x14ac:dyDescent="0.2">
      <c r="G51" s="34"/>
    </row>
  </sheetData>
  <mergeCells count="4">
    <mergeCell ref="A5:M5"/>
    <mergeCell ref="B6:E6"/>
    <mergeCell ref="F6:I6"/>
    <mergeCell ref="J6:M6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5" orientation="landscape" horizontalDpi="4294967294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workbookViewId="0">
      <selection activeCell="B16" sqref="B16"/>
    </sheetView>
  </sheetViews>
  <sheetFormatPr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129" t="s">
        <v>136</v>
      </c>
    </row>
    <row r="14" spans="3:3" ht="12.75" customHeight="1" x14ac:dyDescent="0.2"/>
    <row r="16" spans="3:3" ht="12.75" customHeight="1" x14ac:dyDescent="0.2"/>
    <row r="21" spans="3:3" ht="15" x14ac:dyDescent="0.25">
      <c r="C21" s="129" t="s">
        <v>137</v>
      </c>
    </row>
    <row r="34" ht="12.75" customHeight="1" x14ac:dyDescent="0.2"/>
    <row r="50" spans="2:2" ht="12.75" customHeight="1" x14ac:dyDescent="0.2"/>
    <row r="51" spans="2:2" x14ac:dyDescent="0.2">
      <c r="B51" s="115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workbookViewId="0">
      <selection activeCell="B16" sqref="B16"/>
    </sheetView>
  </sheetViews>
  <sheetFormatPr defaultRowHeight="12.75" x14ac:dyDescent="0.2"/>
  <cols>
    <col min="4" max="4" width="17.42578125" customWidth="1"/>
  </cols>
  <sheetData>
    <row r="1" spans="2:2" ht="15" x14ac:dyDescent="0.25">
      <c r="B1" s="129" t="s">
        <v>22</v>
      </c>
    </row>
    <row r="2" spans="2:2" ht="15" x14ac:dyDescent="0.25">
      <c r="B2" s="129" t="s">
        <v>138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115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workbookViewId="0">
      <selection activeCell="B16" sqref="B16"/>
    </sheetView>
  </sheetViews>
  <sheetFormatPr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129" t="s">
        <v>139</v>
      </c>
    </row>
    <row r="10" spans="2:2" ht="12.75" customHeight="1" x14ac:dyDescent="0.2"/>
    <row r="13" spans="2:2" ht="12.75" customHeight="1" x14ac:dyDescent="0.2"/>
    <row r="18" spans="2:2" ht="15" x14ac:dyDescent="0.25">
      <c r="B18" s="129" t="s">
        <v>140</v>
      </c>
    </row>
    <row r="19" spans="2:2" ht="15" x14ac:dyDescent="0.25">
      <c r="B19" s="129"/>
    </row>
    <row r="20" spans="2:2" ht="15" x14ac:dyDescent="0.25">
      <c r="B20" s="129"/>
    </row>
    <row r="21" spans="2:2" ht="15" x14ac:dyDescent="0.25">
      <c r="B21" s="129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115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34" zoomScaleNormal="100" workbookViewId="0">
      <selection activeCell="D76" sqref="D76"/>
    </sheetView>
  </sheetViews>
  <sheetFormatPr defaultRowHeight="12.75" x14ac:dyDescent="0.2"/>
  <cols>
    <col min="1" max="1" width="7" customWidth="1"/>
    <col min="2" max="2" width="40.28515625" customWidth="1"/>
    <col min="3" max="3" width="10.140625" style="153" bestFit="1" customWidth="1"/>
    <col min="4" max="4" width="10.7109375" style="153" bestFit="1" customWidth="1"/>
    <col min="5" max="7" width="11.28515625" style="154" bestFit="1" customWidth="1"/>
    <col min="8" max="8" width="11.42578125" style="154" bestFit="1" customWidth="1"/>
    <col min="9" max="9" width="11" style="154" bestFit="1" customWidth="1"/>
    <col min="10" max="10" width="12.5703125" style="154" bestFit="1" customWidth="1"/>
    <col min="11" max="12" width="10.140625" style="154" bestFit="1" customWidth="1"/>
    <col min="13" max="13" width="11.28515625" style="154" bestFit="1" customWidth="1"/>
    <col min="14" max="14" width="10.140625" style="154" bestFit="1" customWidth="1"/>
    <col min="15" max="15" width="12.42578125" style="153" bestFit="1" customWidth="1"/>
  </cols>
  <sheetData>
    <row r="1" spans="1:15" ht="16.5" thickBot="1" x14ac:dyDescent="0.3">
      <c r="B1" s="130" t="s">
        <v>141</v>
      </c>
      <c r="C1" s="131" t="s">
        <v>80</v>
      </c>
      <c r="D1" s="131" t="s">
        <v>81</v>
      </c>
      <c r="E1" s="131" t="s">
        <v>82</v>
      </c>
      <c r="F1" s="131" t="s">
        <v>83</v>
      </c>
      <c r="G1" s="131" t="s">
        <v>84</v>
      </c>
      <c r="H1" s="131" t="s">
        <v>85</v>
      </c>
      <c r="I1" s="131" t="s">
        <v>1</v>
      </c>
      <c r="J1" s="131" t="s">
        <v>142</v>
      </c>
      <c r="K1" s="131" t="s">
        <v>87</v>
      </c>
      <c r="L1" s="131" t="s">
        <v>88</v>
      </c>
      <c r="M1" s="131" t="s">
        <v>89</v>
      </c>
      <c r="N1" s="131" t="s">
        <v>90</v>
      </c>
      <c r="O1" s="132" t="s">
        <v>76</v>
      </c>
    </row>
    <row r="2" spans="1:15" s="137" customFormat="1" ht="16.5" thickTop="1" thickBot="1" x14ac:dyDescent="0.3">
      <c r="A2" s="133">
        <v>2013</v>
      </c>
      <c r="B2" s="134" t="s">
        <v>8</v>
      </c>
      <c r="C2" s="135">
        <v>1699973.078</v>
      </c>
      <c r="D2" s="135">
        <v>1614077.706</v>
      </c>
      <c r="E2" s="135">
        <v>1722818.03</v>
      </c>
      <c r="F2" s="135">
        <v>1689085.933</v>
      </c>
      <c r="G2" s="135">
        <v>1771219.96</v>
      </c>
      <c r="H2" s="135">
        <v>1652103.9680000001</v>
      </c>
      <c r="I2" s="135">
        <v>1690086.3870000001</v>
      </c>
      <c r="J2" s="135">
        <v>1414701.612</v>
      </c>
      <c r="K2" s="135"/>
      <c r="L2" s="135"/>
      <c r="M2" s="135"/>
      <c r="N2" s="135"/>
      <c r="O2" s="136">
        <f t="shared" ref="O2:O65" si="0">SUM(C2:N2)</f>
        <v>13254066.674000001</v>
      </c>
    </row>
    <row r="3" spans="1:15" ht="16.5" thickTop="1" thickBot="1" x14ac:dyDescent="0.3">
      <c r="A3" s="138">
        <v>2012</v>
      </c>
      <c r="B3" s="134" t="s">
        <v>8</v>
      </c>
      <c r="C3" s="135">
        <v>1506723.7509999999</v>
      </c>
      <c r="D3" s="135">
        <v>1533499.9110000001</v>
      </c>
      <c r="E3" s="135">
        <v>1656289.152</v>
      </c>
      <c r="F3" s="135">
        <v>1491180.767</v>
      </c>
      <c r="G3" s="135">
        <v>1536166.179</v>
      </c>
      <c r="H3" s="135">
        <v>1519760.899</v>
      </c>
      <c r="I3" s="135">
        <v>1412069.469</v>
      </c>
      <c r="J3" s="135">
        <v>1344226.8859999999</v>
      </c>
      <c r="K3" s="135">
        <v>1625846.057</v>
      </c>
      <c r="L3" s="135">
        <v>1692938.8870000001</v>
      </c>
      <c r="M3" s="135">
        <v>1975252.128</v>
      </c>
      <c r="N3" s="135">
        <v>1834647.219</v>
      </c>
      <c r="O3" s="136">
        <f t="shared" si="0"/>
        <v>19128601.305</v>
      </c>
    </row>
    <row r="4" spans="1:15" s="137" customFormat="1" ht="16.5" thickTop="1" thickBot="1" x14ac:dyDescent="0.3">
      <c r="A4" s="133">
        <v>2013</v>
      </c>
      <c r="B4" s="139" t="s">
        <v>143</v>
      </c>
      <c r="C4" s="140">
        <v>500466.92</v>
      </c>
      <c r="D4" s="140">
        <v>471153.27600000001</v>
      </c>
      <c r="E4" s="140">
        <v>532549.20400000003</v>
      </c>
      <c r="F4" s="140">
        <v>520628.22899999999</v>
      </c>
      <c r="G4" s="140">
        <v>586987.27399999998</v>
      </c>
      <c r="H4" s="140">
        <v>542385.60699999996</v>
      </c>
      <c r="I4" s="140">
        <v>551932.10400000005</v>
      </c>
      <c r="J4" s="140">
        <v>453094.32500000001</v>
      </c>
      <c r="K4" s="140"/>
      <c r="L4" s="140"/>
      <c r="M4" s="140"/>
      <c r="N4" s="140"/>
      <c r="O4" s="136">
        <f t="shared" si="0"/>
        <v>4159196.9390000002</v>
      </c>
    </row>
    <row r="5" spans="1:15" ht="15.75" thickTop="1" x14ac:dyDescent="0.25">
      <c r="A5" s="138">
        <v>2012</v>
      </c>
      <c r="B5" s="139" t="s">
        <v>143</v>
      </c>
      <c r="C5" s="140">
        <v>469988.837</v>
      </c>
      <c r="D5" s="140">
        <v>496619.10200000001</v>
      </c>
      <c r="E5" s="140">
        <v>525592.32299999997</v>
      </c>
      <c r="F5" s="140">
        <v>479203.86700000003</v>
      </c>
      <c r="G5" s="140">
        <v>474941.94400000002</v>
      </c>
      <c r="H5" s="140">
        <v>465917.97399999999</v>
      </c>
      <c r="I5" s="140">
        <v>449244.82400000002</v>
      </c>
      <c r="J5" s="140">
        <v>436282.18699999998</v>
      </c>
      <c r="K5" s="140">
        <v>499053.234</v>
      </c>
      <c r="L5" s="140">
        <v>487327.962</v>
      </c>
      <c r="M5" s="140">
        <v>581169.54599999997</v>
      </c>
      <c r="N5" s="140">
        <v>517210.61200000002</v>
      </c>
      <c r="O5" s="136">
        <f t="shared" si="0"/>
        <v>5882552.4120000005</v>
      </c>
    </row>
    <row r="6" spans="1:15" s="137" customFormat="1" ht="15" x14ac:dyDescent="0.25">
      <c r="A6" s="133">
        <v>2013</v>
      </c>
      <c r="B6" s="139" t="s">
        <v>144</v>
      </c>
      <c r="C6" s="140">
        <v>223137.13500000001</v>
      </c>
      <c r="D6" s="140">
        <v>181396.16800000001</v>
      </c>
      <c r="E6" s="140">
        <v>172485.734</v>
      </c>
      <c r="F6" s="140">
        <v>160135.041</v>
      </c>
      <c r="G6" s="140">
        <v>181842.09599999999</v>
      </c>
      <c r="H6" s="140">
        <v>178091.67</v>
      </c>
      <c r="I6" s="140">
        <v>116162.84299999999</v>
      </c>
      <c r="J6" s="140">
        <v>95975.672000000006</v>
      </c>
      <c r="K6" s="140"/>
      <c r="L6" s="140"/>
      <c r="M6" s="140"/>
      <c r="N6" s="140"/>
      <c r="O6" s="141">
        <f t="shared" si="0"/>
        <v>1309226.3589999999</v>
      </c>
    </row>
    <row r="7" spans="1:15" ht="15" x14ac:dyDescent="0.25">
      <c r="A7" s="138">
        <v>2012</v>
      </c>
      <c r="B7" s="139" t="s">
        <v>144</v>
      </c>
      <c r="C7" s="140">
        <v>193472.55900000001</v>
      </c>
      <c r="D7" s="140">
        <v>178518.288</v>
      </c>
      <c r="E7" s="140">
        <v>193137.79199999999</v>
      </c>
      <c r="F7" s="140">
        <v>159171.48300000001</v>
      </c>
      <c r="G7" s="140">
        <v>185763.70499999999</v>
      </c>
      <c r="H7" s="140">
        <v>183322.02799999999</v>
      </c>
      <c r="I7" s="140">
        <v>120932.27</v>
      </c>
      <c r="J7" s="140">
        <v>83568.645999999993</v>
      </c>
      <c r="K7" s="140">
        <v>114781.421</v>
      </c>
      <c r="L7" s="140">
        <v>172110.46900000001</v>
      </c>
      <c r="M7" s="140">
        <v>287397.52799999999</v>
      </c>
      <c r="N7" s="140">
        <v>307999.31800000003</v>
      </c>
      <c r="O7" s="141">
        <f t="shared" si="0"/>
        <v>2180175.5070000002</v>
      </c>
    </row>
    <row r="8" spans="1:15" s="137" customFormat="1" ht="15" x14ac:dyDescent="0.25">
      <c r="A8" s="133">
        <v>2013</v>
      </c>
      <c r="B8" s="139" t="s">
        <v>145</v>
      </c>
      <c r="C8" s="140">
        <v>94908.356</v>
      </c>
      <c r="D8" s="140">
        <v>94116.08</v>
      </c>
      <c r="E8" s="140">
        <v>95502</v>
      </c>
      <c r="F8" s="140">
        <v>100813.105</v>
      </c>
      <c r="G8" s="140">
        <v>112885.857</v>
      </c>
      <c r="H8" s="140">
        <v>100550.711</v>
      </c>
      <c r="I8" s="140">
        <v>109638.576</v>
      </c>
      <c r="J8" s="140">
        <v>109819.80100000001</v>
      </c>
      <c r="K8" s="140"/>
      <c r="L8" s="140"/>
      <c r="M8" s="140"/>
      <c r="N8" s="140"/>
      <c r="O8" s="141">
        <f t="shared" si="0"/>
        <v>818234.48599999992</v>
      </c>
    </row>
    <row r="9" spans="1:15" ht="15" x14ac:dyDescent="0.25">
      <c r="A9" s="138">
        <v>2012</v>
      </c>
      <c r="B9" s="139" t="s">
        <v>145</v>
      </c>
      <c r="C9" s="140">
        <v>92558.293999999994</v>
      </c>
      <c r="D9" s="140">
        <v>90908.092000000004</v>
      </c>
      <c r="E9" s="140">
        <v>102384.93399999999</v>
      </c>
      <c r="F9" s="140">
        <v>88710.051999999996</v>
      </c>
      <c r="G9" s="140">
        <v>96476.577999999994</v>
      </c>
      <c r="H9" s="140">
        <v>96041.307000000001</v>
      </c>
      <c r="I9" s="140">
        <v>106778.728</v>
      </c>
      <c r="J9" s="140">
        <v>119572.29700000001</v>
      </c>
      <c r="K9" s="140">
        <v>112852.08</v>
      </c>
      <c r="L9" s="140">
        <v>122329.925</v>
      </c>
      <c r="M9" s="140">
        <v>131311.48000000001</v>
      </c>
      <c r="N9" s="140">
        <v>99854.79</v>
      </c>
      <c r="O9" s="141">
        <f t="shared" si="0"/>
        <v>1259778.557</v>
      </c>
    </row>
    <row r="10" spans="1:15" s="137" customFormat="1" ht="15" x14ac:dyDescent="0.25">
      <c r="A10" s="133">
        <v>2013</v>
      </c>
      <c r="B10" s="139" t="s">
        <v>146</v>
      </c>
      <c r="C10" s="140">
        <v>106920.12300000001</v>
      </c>
      <c r="D10" s="140">
        <v>109287.016</v>
      </c>
      <c r="E10" s="140">
        <v>114117.94100000001</v>
      </c>
      <c r="F10" s="140">
        <v>104155.802</v>
      </c>
      <c r="G10" s="140">
        <v>112227.56299999999</v>
      </c>
      <c r="H10" s="140">
        <v>96376.611999999994</v>
      </c>
      <c r="I10" s="140">
        <v>96497.504000000001</v>
      </c>
      <c r="J10" s="140">
        <v>95133.957999999999</v>
      </c>
      <c r="K10" s="140"/>
      <c r="L10" s="140"/>
      <c r="M10" s="140"/>
      <c r="N10" s="140"/>
      <c r="O10" s="141">
        <f t="shared" si="0"/>
        <v>834716.51899999985</v>
      </c>
    </row>
    <row r="11" spans="1:15" ht="15" x14ac:dyDescent="0.25">
      <c r="A11" s="138">
        <v>2012</v>
      </c>
      <c r="B11" s="139" t="s">
        <v>146</v>
      </c>
      <c r="C11" s="140">
        <v>105531.583</v>
      </c>
      <c r="D11" s="140">
        <v>96523.843999999997</v>
      </c>
      <c r="E11" s="140">
        <v>106398.08900000001</v>
      </c>
      <c r="F11" s="140">
        <v>95619.092999999993</v>
      </c>
      <c r="G11" s="140">
        <v>97437.353000000003</v>
      </c>
      <c r="H11" s="140">
        <v>86571.563999999998</v>
      </c>
      <c r="I11" s="140">
        <v>76121.244000000006</v>
      </c>
      <c r="J11" s="140">
        <v>85953.599000000002</v>
      </c>
      <c r="K11" s="140">
        <v>162774.07199999999</v>
      </c>
      <c r="L11" s="140">
        <v>175246.46599999999</v>
      </c>
      <c r="M11" s="140">
        <v>165695.76199999999</v>
      </c>
      <c r="N11" s="140">
        <v>110777.462</v>
      </c>
      <c r="O11" s="141">
        <f t="shared" si="0"/>
        <v>1364650.1310000003</v>
      </c>
    </row>
    <row r="12" spans="1:15" s="137" customFormat="1" ht="15" x14ac:dyDescent="0.25">
      <c r="A12" s="133">
        <v>2013</v>
      </c>
      <c r="B12" s="139" t="s">
        <v>147</v>
      </c>
      <c r="C12" s="140">
        <v>178057.44399999999</v>
      </c>
      <c r="D12" s="140">
        <v>133914.242</v>
      </c>
      <c r="E12" s="140">
        <v>135662.81400000001</v>
      </c>
      <c r="F12" s="140">
        <v>133874.226</v>
      </c>
      <c r="G12" s="140">
        <v>105352.041</v>
      </c>
      <c r="H12" s="140">
        <v>106228.421</v>
      </c>
      <c r="I12" s="140">
        <v>133183.84400000001</v>
      </c>
      <c r="J12" s="140">
        <v>87328.365999999995</v>
      </c>
      <c r="K12" s="140"/>
      <c r="L12" s="140"/>
      <c r="M12" s="140"/>
      <c r="N12" s="140"/>
      <c r="O12" s="141">
        <f t="shared" si="0"/>
        <v>1013601.398</v>
      </c>
    </row>
    <row r="13" spans="1:15" ht="15" x14ac:dyDescent="0.25">
      <c r="A13" s="138">
        <v>2012</v>
      </c>
      <c r="B13" s="139" t="s">
        <v>147</v>
      </c>
      <c r="C13" s="140">
        <v>119913.17</v>
      </c>
      <c r="D13" s="140">
        <v>143215.25399999999</v>
      </c>
      <c r="E13" s="140">
        <v>135675.905</v>
      </c>
      <c r="F13" s="140">
        <v>132709.54</v>
      </c>
      <c r="G13" s="140">
        <v>129480.432</v>
      </c>
      <c r="H13" s="140">
        <v>128894.031</v>
      </c>
      <c r="I13" s="140">
        <v>151957.09</v>
      </c>
      <c r="J13" s="140">
        <v>108455.107</v>
      </c>
      <c r="K13" s="140">
        <v>189203.166</v>
      </c>
      <c r="L13" s="140">
        <v>199574.95600000001</v>
      </c>
      <c r="M13" s="140">
        <v>194765.302</v>
      </c>
      <c r="N13" s="140">
        <v>163890.04500000001</v>
      </c>
      <c r="O13" s="141">
        <f t="shared" si="0"/>
        <v>1797733.9979999999</v>
      </c>
    </row>
    <row r="14" spans="1:15" s="137" customFormat="1" ht="15" x14ac:dyDescent="0.25">
      <c r="A14" s="133">
        <v>2013</v>
      </c>
      <c r="B14" s="139" t="s">
        <v>148</v>
      </c>
      <c r="C14" s="140">
        <v>44842.038</v>
      </c>
      <c r="D14" s="140">
        <v>52403.663</v>
      </c>
      <c r="E14" s="140">
        <v>62149.758999999998</v>
      </c>
      <c r="F14" s="140">
        <v>38410.942999999999</v>
      </c>
      <c r="G14" s="140">
        <v>38035.659</v>
      </c>
      <c r="H14" s="140">
        <v>36309.536999999997</v>
      </c>
      <c r="I14" s="140">
        <v>32808.328999999998</v>
      </c>
      <c r="J14" s="140">
        <v>28136.83</v>
      </c>
      <c r="K14" s="140"/>
      <c r="L14" s="140"/>
      <c r="M14" s="140"/>
      <c r="N14" s="140"/>
      <c r="O14" s="141">
        <f t="shared" si="0"/>
        <v>333096.75799999997</v>
      </c>
    </row>
    <row r="15" spans="1:15" ht="15" x14ac:dyDescent="0.25">
      <c r="A15" s="138">
        <v>2012</v>
      </c>
      <c r="B15" s="139" t="s">
        <v>148</v>
      </c>
      <c r="C15" s="140">
        <v>14963.441000000001</v>
      </c>
      <c r="D15" s="140">
        <v>15339.146000000001</v>
      </c>
      <c r="E15" s="140">
        <v>19213.572</v>
      </c>
      <c r="F15" s="140">
        <v>15903.887000000001</v>
      </c>
      <c r="G15" s="140">
        <v>15565.424999999999</v>
      </c>
      <c r="H15" s="140">
        <v>15442.521000000001</v>
      </c>
      <c r="I15" s="140">
        <v>14310.64</v>
      </c>
      <c r="J15" s="140">
        <v>11471.273999999999</v>
      </c>
      <c r="K15" s="140">
        <v>17003.456999999999</v>
      </c>
      <c r="L15" s="140">
        <v>15742.656999999999</v>
      </c>
      <c r="M15" s="140">
        <v>19601.625</v>
      </c>
      <c r="N15" s="140">
        <v>26593.853999999999</v>
      </c>
      <c r="O15" s="141">
        <f t="shared" si="0"/>
        <v>201151.49900000001</v>
      </c>
    </row>
    <row r="16" spans="1:15" ht="15" x14ac:dyDescent="0.25">
      <c r="A16" s="133">
        <v>2013</v>
      </c>
      <c r="B16" s="139" t="s">
        <v>149</v>
      </c>
      <c r="C16" s="140">
        <v>66631.066999999995</v>
      </c>
      <c r="D16" s="140">
        <v>101106.59600000001</v>
      </c>
      <c r="E16" s="140">
        <v>93632.384000000005</v>
      </c>
      <c r="F16" s="140">
        <v>104726.342</v>
      </c>
      <c r="G16" s="140">
        <v>80015.084000000003</v>
      </c>
      <c r="H16" s="140">
        <v>76117.297000000006</v>
      </c>
      <c r="I16" s="140">
        <v>90331.686000000002</v>
      </c>
      <c r="J16" s="140">
        <v>49559.798999999999</v>
      </c>
      <c r="K16" s="140"/>
      <c r="L16" s="140"/>
      <c r="M16" s="140"/>
      <c r="N16" s="140"/>
      <c r="O16" s="141">
        <f t="shared" si="0"/>
        <v>662120.255</v>
      </c>
    </row>
    <row r="17" spans="1:15" ht="15" x14ac:dyDescent="0.25">
      <c r="A17" s="138">
        <v>2012</v>
      </c>
      <c r="B17" s="139" t="s">
        <v>149</v>
      </c>
      <c r="C17" s="140">
        <v>92500.611000000004</v>
      </c>
      <c r="D17" s="140">
        <v>100557.644</v>
      </c>
      <c r="E17" s="140">
        <v>86358.92</v>
      </c>
      <c r="F17" s="140">
        <v>88475.812000000005</v>
      </c>
      <c r="G17" s="140">
        <v>73133.077000000005</v>
      </c>
      <c r="H17" s="140">
        <v>82236.959000000003</v>
      </c>
      <c r="I17" s="140">
        <v>41072.54</v>
      </c>
      <c r="J17" s="140">
        <v>50651.633000000002</v>
      </c>
      <c r="K17" s="140">
        <v>50528.898999999998</v>
      </c>
      <c r="L17" s="140">
        <v>52096.953999999998</v>
      </c>
      <c r="M17" s="140">
        <v>62176.769</v>
      </c>
      <c r="N17" s="140">
        <v>65921.175000000003</v>
      </c>
      <c r="O17" s="141">
        <f t="shared" si="0"/>
        <v>845710.99300000002</v>
      </c>
    </row>
    <row r="18" spans="1:15" ht="15" x14ac:dyDescent="0.25">
      <c r="A18" s="133">
        <v>2013</v>
      </c>
      <c r="B18" s="139" t="s">
        <v>150</v>
      </c>
      <c r="C18" s="140">
        <v>5248.2349999999997</v>
      </c>
      <c r="D18" s="140">
        <v>8969.8040000000001</v>
      </c>
      <c r="E18" s="140">
        <v>9241.5139999999992</v>
      </c>
      <c r="F18" s="140">
        <v>10435.252</v>
      </c>
      <c r="G18" s="140">
        <v>7212.4260000000004</v>
      </c>
      <c r="H18" s="140">
        <v>3794.241</v>
      </c>
      <c r="I18" s="140">
        <v>3556.596</v>
      </c>
      <c r="J18" s="140">
        <v>5172.7060000000001</v>
      </c>
      <c r="K18" s="140"/>
      <c r="L18" s="140"/>
      <c r="M18" s="140"/>
      <c r="N18" s="140"/>
      <c r="O18" s="141">
        <f t="shared" si="0"/>
        <v>53630.773999999998</v>
      </c>
    </row>
    <row r="19" spans="1:15" ht="15" x14ac:dyDescent="0.25">
      <c r="A19" s="138">
        <v>2012</v>
      </c>
      <c r="B19" s="139" t="s">
        <v>150</v>
      </c>
      <c r="C19" s="140">
        <v>4758.4459999999999</v>
      </c>
      <c r="D19" s="140">
        <v>6736.8689999999997</v>
      </c>
      <c r="E19" s="140">
        <v>10413.361000000001</v>
      </c>
      <c r="F19" s="140">
        <v>10505.583000000001</v>
      </c>
      <c r="G19" s="140">
        <v>6052.7039999999997</v>
      </c>
      <c r="H19" s="140">
        <v>2650.817</v>
      </c>
      <c r="I19" s="140">
        <v>3157.7339999999999</v>
      </c>
      <c r="J19" s="140">
        <v>4540.8599999999997</v>
      </c>
      <c r="K19" s="140">
        <v>6212.3190000000004</v>
      </c>
      <c r="L19" s="140">
        <v>5067.8599999999997</v>
      </c>
      <c r="M19" s="140">
        <v>7099.8040000000001</v>
      </c>
      <c r="N19" s="140">
        <v>5958.0739999999996</v>
      </c>
      <c r="O19" s="141">
        <f t="shared" si="0"/>
        <v>73154.430999999997</v>
      </c>
    </row>
    <row r="20" spans="1:15" ht="15" x14ac:dyDescent="0.25">
      <c r="A20" s="133">
        <v>2013</v>
      </c>
      <c r="B20" s="139" t="s">
        <v>151</v>
      </c>
      <c r="C20" s="140">
        <v>171278.742</v>
      </c>
      <c r="D20" s="140">
        <v>148797.92000000001</v>
      </c>
      <c r="E20" s="140">
        <v>145990.75099999999</v>
      </c>
      <c r="F20" s="140">
        <v>154659.81899999999</v>
      </c>
      <c r="G20" s="140">
        <v>164950.859</v>
      </c>
      <c r="H20" s="140">
        <v>157584.83600000001</v>
      </c>
      <c r="I20" s="140">
        <v>165102.872</v>
      </c>
      <c r="J20" s="140">
        <v>158851.72</v>
      </c>
      <c r="K20" s="140"/>
      <c r="L20" s="140"/>
      <c r="M20" s="140"/>
      <c r="N20" s="140"/>
      <c r="O20" s="141">
        <f t="shared" si="0"/>
        <v>1267217.5190000001</v>
      </c>
    </row>
    <row r="21" spans="1:15" ht="15" x14ac:dyDescent="0.25">
      <c r="A21" s="138">
        <v>2012</v>
      </c>
      <c r="B21" s="139" t="s">
        <v>151</v>
      </c>
      <c r="C21" s="140">
        <v>147201.16500000001</v>
      </c>
      <c r="D21" s="140">
        <v>110614.91899999999</v>
      </c>
      <c r="E21" s="140">
        <v>146851.834</v>
      </c>
      <c r="F21" s="140">
        <v>114273.368</v>
      </c>
      <c r="G21" s="140">
        <v>128328.912</v>
      </c>
      <c r="H21" s="140">
        <v>130730.046</v>
      </c>
      <c r="I21" s="140">
        <v>127346.598</v>
      </c>
      <c r="J21" s="140">
        <v>130036.09699999999</v>
      </c>
      <c r="K21" s="140">
        <v>147522.04500000001</v>
      </c>
      <c r="L21" s="140">
        <v>140676.91500000001</v>
      </c>
      <c r="M21" s="140">
        <v>161267.59599999999</v>
      </c>
      <c r="N21" s="140">
        <v>177066.149</v>
      </c>
      <c r="O21" s="141">
        <f t="shared" si="0"/>
        <v>1661915.6439999999</v>
      </c>
    </row>
    <row r="22" spans="1:15" ht="15" x14ac:dyDescent="0.25">
      <c r="A22" s="133">
        <v>2013</v>
      </c>
      <c r="B22" s="139" t="s">
        <v>152</v>
      </c>
      <c r="C22" s="140">
        <v>308483.01699999999</v>
      </c>
      <c r="D22" s="142">
        <v>312932.94</v>
      </c>
      <c r="E22" s="140">
        <v>361485.929</v>
      </c>
      <c r="F22" s="140">
        <v>361247.17300000001</v>
      </c>
      <c r="G22" s="140">
        <v>381711.10100000002</v>
      </c>
      <c r="H22" s="140">
        <v>354665.03600000002</v>
      </c>
      <c r="I22" s="140">
        <v>390872.033</v>
      </c>
      <c r="J22" s="140">
        <v>331628.435</v>
      </c>
      <c r="K22" s="140"/>
      <c r="L22" s="140"/>
      <c r="M22" s="140"/>
      <c r="N22" s="140"/>
      <c r="O22" s="141">
        <f t="shared" si="0"/>
        <v>2803025.6639999999</v>
      </c>
    </row>
    <row r="23" spans="1:15" ht="15" x14ac:dyDescent="0.25">
      <c r="A23" s="138">
        <v>2012</v>
      </c>
      <c r="B23" s="139" t="s">
        <v>152</v>
      </c>
      <c r="C23" s="140">
        <v>265835.64600000001</v>
      </c>
      <c r="D23" s="140">
        <v>294466.75300000003</v>
      </c>
      <c r="E23" s="140">
        <v>330262.42</v>
      </c>
      <c r="F23" s="140">
        <v>306608.08199999999</v>
      </c>
      <c r="G23" s="140">
        <v>328986.049</v>
      </c>
      <c r="H23" s="140">
        <v>327953.65100000001</v>
      </c>
      <c r="I23" s="140">
        <v>321147.80300000001</v>
      </c>
      <c r="J23" s="140">
        <v>313695.18699999998</v>
      </c>
      <c r="K23" s="140">
        <v>325915.36300000001</v>
      </c>
      <c r="L23" s="140">
        <v>322764.723</v>
      </c>
      <c r="M23" s="140">
        <v>364766.71600000001</v>
      </c>
      <c r="N23" s="140">
        <v>359375.74</v>
      </c>
      <c r="O23" s="141">
        <f t="shared" si="0"/>
        <v>3861778.1329999994</v>
      </c>
    </row>
    <row r="24" spans="1:15" ht="15" x14ac:dyDescent="0.25">
      <c r="A24" s="133">
        <v>2013</v>
      </c>
      <c r="B24" s="134" t="s">
        <v>22</v>
      </c>
      <c r="C24" s="143">
        <v>8874961.5289999992</v>
      </c>
      <c r="D24" s="143">
        <v>9583155.3550000004</v>
      </c>
      <c r="E24" s="143">
        <v>10389513.627</v>
      </c>
      <c r="F24" s="143">
        <v>9716751.5810000002</v>
      </c>
      <c r="G24" s="143">
        <v>10410421.257999999</v>
      </c>
      <c r="H24" s="143">
        <v>9698925.0260000005</v>
      </c>
      <c r="I24" s="143">
        <v>10465447.921</v>
      </c>
      <c r="J24" s="143">
        <v>8778581.7569999993</v>
      </c>
      <c r="K24" s="143"/>
      <c r="L24" s="143"/>
      <c r="M24" s="143"/>
      <c r="N24" s="143"/>
      <c r="O24" s="141">
        <f t="shared" si="0"/>
        <v>77917758.054000005</v>
      </c>
    </row>
    <row r="25" spans="1:15" ht="15" x14ac:dyDescent="0.25">
      <c r="A25" s="138">
        <v>2012</v>
      </c>
      <c r="B25" s="134" t="s">
        <v>22</v>
      </c>
      <c r="C25" s="143">
        <v>8660090.2770000007</v>
      </c>
      <c r="D25" s="143">
        <v>9277288.4600000009</v>
      </c>
      <c r="E25" s="143">
        <v>10555404.619000001</v>
      </c>
      <c r="F25" s="143">
        <v>9502578.2029999997</v>
      </c>
      <c r="G25" s="143">
        <v>9819683.0899999999</v>
      </c>
      <c r="H25" s="143">
        <v>9827742.9910000004</v>
      </c>
      <c r="I25" s="143">
        <v>8977586.0360000003</v>
      </c>
      <c r="J25" s="143">
        <v>8760767.1420000009</v>
      </c>
      <c r="K25" s="143">
        <v>9310907.8239999991</v>
      </c>
      <c r="L25" s="143">
        <v>9658697.7909999993</v>
      </c>
      <c r="M25" s="143">
        <v>10275151.436000001</v>
      </c>
      <c r="N25" s="143">
        <v>9608164.3990000002</v>
      </c>
      <c r="O25" s="141">
        <f t="shared" si="0"/>
        <v>114234062.26800001</v>
      </c>
    </row>
    <row r="26" spans="1:15" ht="15" x14ac:dyDescent="0.25">
      <c r="A26" s="133">
        <v>2013</v>
      </c>
      <c r="B26" s="139" t="s">
        <v>153</v>
      </c>
      <c r="C26" s="140">
        <v>682724.43</v>
      </c>
      <c r="D26" s="140">
        <v>649695.95400000003</v>
      </c>
      <c r="E26" s="140">
        <v>734266.82299999997</v>
      </c>
      <c r="F26" s="140">
        <v>701100.15500000003</v>
      </c>
      <c r="G26" s="140">
        <v>749609.91500000004</v>
      </c>
      <c r="H26" s="140">
        <v>645812.46799999999</v>
      </c>
      <c r="I26" s="140">
        <v>677422.49600000004</v>
      </c>
      <c r="J26" s="140">
        <v>617720.33499999996</v>
      </c>
      <c r="K26" s="140"/>
      <c r="L26" s="140"/>
      <c r="M26" s="140"/>
      <c r="N26" s="140"/>
      <c r="O26" s="141">
        <f t="shared" si="0"/>
        <v>5458352.5759999994</v>
      </c>
    </row>
    <row r="27" spans="1:15" ht="15" x14ac:dyDescent="0.25">
      <c r="A27" s="138">
        <v>2012</v>
      </c>
      <c r="B27" s="139" t="s">
        <v>153</v>
      </c>
      <c r="C27" s="140">
        <v>584999.65800000005</v>
      </c>
      <c r="D27" s="140">
        <v>634980.96299999999</v>
      </c>
      <c r="E27" s="140">
        <v>722336.93700000003</v>
      </c>
      <c r="F27" s="140">
        <v>645785.98499999999</v>
      </c>
      <c r="G27" s="140">
        <v>680930.15700000001</v>
      </c>
      <c r="H27" s="140">
        <v>635964.94700000004</v>
      </c>
      <c r="I27" s="140">
        <v>580092.97499999998</v>
      </c>
      <c r="J27" s="140">
        <v>612907.223</v>
      </c>
      <c r="K27" s="140">
        <v>692198.31099999999</v>
      </c>
      <c r="L27" s="140">
        <v>662004.745</v>
      </c>
      <c r="M27" s="140">
        <v>764902.33100000001</v>
      </c>
      <c r="N27" s="140">
        <v>622417.35600000003</v>
      </c>
      <c r="O27" s="141">
        <f t="shared" si="0"/>
        <v>7839521.5880000005</v>
      </c>
    </row>
    <row r="28" spans="1:15" ht="15" x14ac:dyDescent="0.25">
      <c r="A28" s="133">
        <v>2013</v>
      </c>
      <c r="B28" s="139" t="s">
        <v>154</v>
      </c>
      <c r="C28" s="140">
        <v>115051.40700000001</v>
      </c>
      <c r="D28" s="140">
        <v>129843.255</v>
      </c>
      <c r="E28" s="140">
        <v>153793.476</v>
      </c>
      <c r="F28" s="140">
        <v>145509.82</v>
      </c>
      <c r="G28" s="140">
        <v>155685.467</v>
      </c>
      <c r="H28" s="140">
        <v>146294.807</v>
      </c>
      <c r="I28" s="140">
        <v>183519.06400000001</v>
      </c>
      <c r="J28" s="140">
        <v>178533.48800000001</v>
      </c>
      <c r="K28" s="140"/>
      <c r="L28" s="140"/>
      <c r="M28" s="140"/>
      <c r="N28" s="140"/>
      <c r="O28" s="141">
        <f t="shared" si="0"/>
        <v>1208230.784</v>
      </c>
    </row>
    <row r="29" spans="1:15" ht="15" x14ac:dyDescent="0.25">
      <c r="A29" s="138">
        <v>2012</v>
      </c>
      <c r="B29" s="139" t="s">
        <v>154</v>
      </c>
      <c r="C29" s="140">
        <v>89780.933999999994</v>
      </c>
      <c r="D29" s="140">
        <v>103607.844</v>
      </c>
      <c r="E29" s="140">
        <v>150142.88</v>
      </c>
      <c r="F29" s="140">
        <v>122697.03599999999</v>
      </c>
      <c r="G29" s="140">
        <v>128086.519</v>
      </c>
      <c r="H29" s="140">
        <v>139253.05300000001</v>
      </c>
      <c r="I29" s="140">
        <v>161803.31200000001</v>
      </c>
      <c r="J29" s="140">
        <v>137048.42199999999</v>
      </c>
      <c r="K29" s="140">
        <v>146787.353</v>
      </c>
      <c r="L29" s="140">
        <v>134542.18299999999</v>
      </c>
      <c r="M29" s="140">
        <v>157369.85399999999</v>
      </c>
      <c r="N29" s="140">
        <v>162995.497</v>
      </c>
      <c r="O29" s="141">
        <f t="shared" si="0"/>
        <v>1634114.8870000001</v>
      </c>
    </row>
    <row r="30" spans="1:15" s="137" customFormat="1" ht="15" x14ac:dyDescent="0.25">
      <c r="A30" s="133">
        <v>2013</v>
      </c>
      <c r="B30" s="139" t="s">
        <v>155</v>
      </c>
      <c r="C30" s="140">
        <v>165999.60399999999</v>
      </c>
      <c r="D30" s="140">
        <v>161550.14600000001</v>
      </c>
      <c r="E30" s="140">
        <v>169936.27600000001</v>
      </c>
      <c r="F30" s="140">
        <v>190199.18799999999</v>
      </c>
      <c r="G30" s="140">
        <v>192843.427</v>
      </c>
      <c r="H30" s="140">
        <v>184246.70199999999</v>
      </c>
      <c r="I30" s="140">
        <v>179328.26199999999</v>
      </c>
      <c r="J30" s="140">
        <v>144886.05900000001</v>
      </c>
      <c r="K30" s="140"/>
      <c r="L30" s="140"/>
      <c r="M30" s="140"/>
      <c r="N30" s="140"/>
      <c r="O30" s="141">
        <f t="shared" si="0"/>
        <v>1388989.6639999999</v>
      </c>
    </row>
    <row r="31" spans="1:15" ht="15" x14ac:dyDescent="0.25">
      <c r="A31" s="138">
        <v>2012</v>
      </c>
      <c r="B31" s="139" t="s">
        <v>155</v>
      </c>
      <c r="C31" s="140">
        <v>132530.18700000001</v>
      </c>
      <c r="D31" s="140">
        <v>148772.826</v>
      </c>
      <c r="E31" s="140">
        <v>166441.73300000001</v>
      </c>
      <c r="F31" s="140">
        <v>167710.15400000001</v>
      </c>
      <c r="G31" s="140">
        <v>171988.31200000001</v>
      </c>
      <c r="H31" s="140">
        <v>154499.71400000001</v>
      </c>
      <c r="I31" s="140">
        <v>164713.269</v>
      </c>
      <c r="J31" s="140">
        <v>161426.91200000001</v>
      </c>
      <c r="K31" s="140">
        <v>168008.64499999999</v>
      </c>
      <c r="L31" s="140">
        <v>188447.95600000001</v>
      </c>
      <c r="M31" s="140">
        <v>197338.997</v>
      </c>
      <c r="N31" s="140">
        <v>188174.00700000001</v>
      </c>
      <c r="O31" s="141">
        <f t="shared" si="0"/>
        <v>2010052.7120000001</v>
      </c>
    </row>
    <row r="32" spans="1:15" ht="15" x14ac:dyDescent="0.25">
      <c r="A32" s="133">
        <v>2013</v>
      </c>
      <c r="B32" s="139" t="s">
        <v>156</v>
      </c>
      <c r="C32" s="140">
        <v>1316065.3659999999</v>
      </c>
      <c r="D32" s="140">
        <v>1429563.013</v>
      </c>
      <c r="E32" s="140">
        <v>1452232.213</v>
      </c>
      <c r="F32" s="142">
        <v>1421294.9339999999</v>
      </c>
      <c r="G32" s="142">
        <v>1569742.379</v>
      </c>
      <c r="H32" s="142">
        <v>1330665.2849999999</v>
      </c>
      <c r="I32" s="142">
        <v>1539723.713</v>
      </c>
      <c r="J32" s="142">
        <v>1447762.399</v>
      </c>
      <c r="K32" s="142"/>
      <c r="L32" s="142"/>
      <c r="M32" s="142"/>
      <c r="N32" s="142"/>
      <c r="O32" s="141">
        <f t="shared" si="0"/>
        <v>11507049.301999999</v>
      </c>
    </row>
    <row r="33" spans="1:15" ht="15" x14ac:dyDescent="0.25">
      <c r="A33" s="138">
        <v>2012</v>
      </c>
      <c r="B33" s="139" t="s">
        <v>156</v>
      </c>
      <c r="C33" s="140">
        <v>1302960.182</v>
      </c>
      <c r="D33" s="140">
        <v>1386784.155</v>
      </c>
      <c r="E33" s="140">
        <v>1641891.4809999999</v>
      </c>
      <c r="F33" s="142">
        <v>1482109.78</v>
      </c>
      <c r="G33" s="142">
        <v>1481255.8389999999</v>
      </c>
      <c r="H33" s="142">
        <v>1384441.6059999999</v>
      </c>
      <c r="I33" s="142">
        <v>1293007.9469999999</v>
      </c>
      <c r="J33" s="142">
        <v>1457947.912</v>
      </c>
      <c r="K33" s="142">
        <v>1474631.595</v>
      </c>
      <c r="L33" s="142">
        <v>1627615.7790000001</v>
      </c>
      <c r="M33" s="142">
        <v>1576147.0930000001</v>
      </c>
      <c r="N33" s="142">
        <v>1406200.811</v>
      </c>
      <c r="O33" s="141">
        <f t="shared" si="0"/>
        <v>17514994.18</v>
      </c>
    </row>
    <row r="34" spans="1:15" ht="15" x14ac:dyDescent="0.25">
      <c r="A34" s="133">
        <v>2013</v>
      </c>
      <c r="B34" s="139" t="s">
        <v>157</v>
      </c>
      <c r="C34" s="140">
        <v>1393513.031</v>
      </c>
      <c r="D34" s="140">
        <v>1390501.8770000001</v>
      </c>
      <c r="E34" s="140">
        <v>1511511.125</v>
      </c>
      <c r="F34" s="140">
        <v>1319004.679</v>
      </c>
      <c r="G34" s="140">
        <v>1366886.172</v>
      </c>
      <c r="H34" s="140">
        <v>1447011.2509999999</v>
      </c>
      <c r="I34" s="140">
        <v>1627074.2709999999</v>
      </c>
      <c r="J34" s="140">
        <v>1401805.348</v>
      </c>
      <c r="K34" s="140"/>
      <c r="L34" s="140"/>
      <c r="M34" s="140"/>
      <c r="N34" s="140"/>
      <c r="O34" s="141">
        <f t="shared" si="0"/>
        <v>11457307.753999999</v>
      </c>
    </row>
    <row r="35" spans="1:15" ht="15" x14ac:dyDescent="0.25">
      <c r="A35" s="138">
        <v>2012</v>
      </c>
      <c r="B35" s="139" t="s">
        <v>157</v>
      </c>
      <c r="C35" s="140">
        <v>1226435.351</v>
      </c>
      <c r="D35" s="140">
        <v>1302807.132</v>
      </c>
      <c r="E35" s="140">
        <v>1476257.787</v>
      </c>
      <c r="F35" s="140">
        <v>1215094.2949999999</v>
      </c>
      <c r="G35" s="140">
        <v>1286430.27</v>
      </c>
      <c r="H35" s="140">
        <v>1395384.0349999999</v>
      </c>
      <c r="I35" s="140">
        <v>1400148.953</v>
      </c>
      <c r="J35" s="140">
        <v>1293696.3089999999</v>
      </c>
      <c r="K35" s="140">
        <v>1361829.058</v>
      </c>
      <c r="L35" s="140">
        <v>1278954.946</v>
      </c>
      <c r="M35" s="140">
        <v>1433987.6059999999</v>
      </c>
      <c r="N35" s="140">
        <v>1368593.625</v>
      </c>
      <c r="O35" s="141">
        <f t="shared" si="0"/>
        <v>16039619.367000001</v>
      </c>
    </row>
    <row r="36" spans="1:15" ht="15" x14ac:dyDescent="0.25">
      <c r="A36" s="133">
        <v>2013</v>
      </c>
      <c r="B36" s="139" t="s">
        <v>158</v>
      </c>
      <c r="C36" s="140">
        <v>1485540.101</v>
      </c>
      <c r="D36" s="140">
        <v>1784093.98</v>
      </c>
      <c r="E36" s="140">
        <v>1864175.2409999999</v>
      </c>
      <c r="F36" s="140">
        <v>1766666.808</v>
      </c>
      <c r="G36" s="140">
        <v>1843434.9779999999</v>
      </c>
      <c r="H36" s="140">
        <v>1801147.8470000001</v>
      </c>
      <c r="I36" s="140">
        <v>1962262.048</v>
      </c>
      <c r="J36" s="140">
        <v>1266796.1270000001</v>
      </c>
      <c r="K36" s="140"/>
      <c r="L36" s="140"/>
      <c r="M36" s="140"/>
      <c r="N36" s="140"/>
      <c r="O36" s="141">
        <f t="shared" si="0"/>
        <v>13774117.130000003</v>
      </c>
    </row>
    <row r="37" spans="1:15" ht="15" x14ac:dyDescent="0.25">
      <c r="A37" s="138">
        <v>2012</v>
      </c>
      <c r="B37" s="139" t="s">
        <v>158</v>
      </c>
      <c r="C37" s="140">
        <v>1581184.1359999999</v>
      </c>
      <c r="D37" s="140">
        <v>1637526.29</v>
      </c>
      <c r="E37" s="140">
        <v>1906475.3060000001</v>
      </c>
      <c r="F37" s="140">
        <v>1630183.31</v>
      </c>
      <c r="G37" s="140">
        <v>1653562.047</v>
      </c>
      <c r="H37" s="140">
        <v>1604581.1969999999</v>
      </c>
      <c r="I37" s="140">
        <v>1450911.7720000001</v>
      </c>
      <c r="J37" s="140">
        <v>1068344.94</v>
      </c>
      <c r="K37" s="140">
        <v>1497644.335</v>
      </c>
      <c r="L37" s="140">
        <v>1631701.3089999999</v>
      </c>
      <c r="M37" s="140">
        <v>1757241.9750000001</v>
      </c>
      <c r="N37" s="140">
        <v>1636924.1159999999</v>
      </c>
      <c r="O37" s="141">
        <f t="shared" si="0"/>
        <v>19056280.733000003</v>
      </c>
    </row>
    <row r="38" spans="1:15" ht="15" x14ac:dyDescent="0.25">
      <c r="A38" s="133">
        <v>2013</v>
      </c>
      <c r="B38" s="139" t="s">
        <v>159</v>
      </c>
      <c r="C38" s="140">
        <v>48952.629000000001</v>
      </c>
      <c r="D38" s="140">
        <v>162402.31299999999</v>
      </c>
      <c r="E38" s="140">
        <v>92520.589000000007</v>
      </c>
      <c r="F38" s="140">
        <v>29250.645</v>
      </c>
      <c r="G38" s="140">
        <v>92887.691000000006</v>
      </c>
      <c r="H38" s="140">
        <v>137339.94200000001</v>
      </c>
      <c r="I38" s="140">
        <v>132099.677</v>
      </c>
      <c r="J38" s="140">
        <v>139246.43299999999</v>
      </c>
      <c r="K38" s="140"/>
      <c r="L38" s="140"/>
      <c r="M38" s="140"/>
      <c r="N38" s="140"/>
      <c r="O38" s="141">
        <f t="shared" si="0"/>
        <v>834699.91899999999</v>
      </c>
    </row>
    <row r="39" spans="1:15" ht="15" x14ac:dyDescent="0.25">
      <c r="A39" s="138">
        <v>2012</v>
      </c>
      <c r="B39" s="139" t="s">
        <v>159</v>
      </c>
      <c r="C39" s="140">
        <v>36041.682000000001</v>
      </c>
      <c r="D39" s="140">
        <v>109678.35400000001</v>
      </c>
      <c r="E39" s="140">
        <v>97181.244999999995</v>
      </c>
      <c r="F39" s="140">
        <v>45305.629000000001</v>
      </c>
      <c r="G39" s="140">
        <v>43630.010999999999</v>
      </c>
      <c r="H39" s="140">
        <v>104286.588</v>
      </c>
      <c r="I39" s="140">
        <v>85736.846999999994</v>
      </c>
      <c r="J39" s="140">
        <v>63442.074000000001</v>
      </c>
      <c r="K39" s="140">
        <v>16401.631000000001</v>
      </c>
      <c r="L39" s="140">
        <v>34284.199000000001</v>
      </c>
      <c r="M39" s="140">
        <v>75369.153000000006</v>
      </c>
      <c r="N39" s="140">
        <v>99579.066000000006</v>
      </c>
      <c r="O39" s="141">
        <f t="shared" si="0"/>
        <v>810936.47900000017</v>
      </c>
    </row>
    <row r="40" spans="1:15" ht="15" x14ac:dyDescent="0.25">
      <c r="A40" s="133">
        <v>2013</v>
      </c>
      <c r="B40" s="139" t="s">
        <v>160</v>
      </c>
      <c r="C40" s="140">
        <v>830481.42099999997</v>
      </c>
      <c r="D40" s="140">
        <v>838712.255</v>
      </c>
      <c r="E40" s="140">
        <v>909730.97199999995</v>
      </c>
      <c r="F40" s="140">
        <v>917081.59600000002</v>
      </c>
      <c r="G40" s="140">
        <v>1027531.088</v>
      </c>
      <c r="H40" s="140">
        <v>921183.02800000005</v>
      </c>
      <c r="I40" s="140">
        <v>1043390.36</v>
      </c>
      <c r="J40" s="140">
        <v>887637.82299999997</v>
      </c>
      <c r="K40" s="140"/>
      <c r="L40" s="140"/>
      <c r="M40" s="140"/>
      <c r="N40" s="140"/>
      <c r="O40" s="141">
        <f t="shared" si="0"/>
        <v>7375748.5430000005</v>
      </c>
    </row>
    <row r="41" spans="1:15" ht="15" x14ac:dyDescent="0.25">
      <c r="A41" s="138">
        <v>2012</v>
      </c>
      <c r="B41" s="139" t="s">
        <v>160</v>
      </c>
      <c r="C41" s="140">
        <v>817775.93500000006</v>
      </c>
      <c r="D41" s="140">
        <v>948619.21699999995</v>
      </c>
      <c r="E41" s="140">
        <v>1131078.9439999999</v>
      </c>
      <c r="F41" s="140">
        <v>1050533.7879999999</v>
      </c>
      <c r="G41" s="140">
        <v>1048165.909</v>
      </c>
      <c r="H41" s="140">
        <v>957640.36699999997</v>
      </c>
      <c r="I41" s="140">
        <v>865371.049</v>
      </c>
      <c r="J41" s="140">
        <v>952506.804</v>
      </c>
      <c r="K41" s="140">
        <v>972452.799</v>
      </c>
      <c r="L41" s="140">
        <v>981329.41099999996</v>
      </c>
      <c r="M41" s="140">
        <v>1069165.3970000001</v>
      </c>
      <c r="N41" s="140">
        <v>998763.75199999998</v>
      </c>
      <c r="O41" s="141">
        <f t="shared" si="0"/>
        <v>11793403.372</v>
      </c>
    </row>
    <row r="42" spans="1:15" ht="15" x14ac:dyDescent="0.25">
      <c r="A42" s="133">
        <v>2013</v>
      </c>
      <c r="B42" s="139" t="s">
        <v>161</v>
      </c>
      <c r="C42" s="140">
        <v>430146.8</v>
      </c>
      <c r="D42" s="140">
        <v>435759.37900000002</v>
      </c>
      <c r="E42" s="140">
        <v>512191.96399999998</v>
      </c>
      <c r="F42" s="140">
        <v>502122.73599999998</v>
      </c>
      <c r="G42" s="140">
        <v>519065.66899999999</v>
      </c>
      <c r="H42" s="140">
        <v>466778.59399999998</v>
      </c>
      <c r="I42" s="140">
        <v>510963.27299999999</v>
      </c>
      <c r="J42" s="140">
        <v>390215.446</v>
      </c>
      <c r="K42" s="140"/>
      <c r="L42" s="140"/>
      <c r="M42" s="140"/>
      <c r="N42" s="140"/>
      <c r="O42" s="141">
        <f t="shared" si="0"/>
        <v>3767243.861</v>
      </c>
    </row>
    <row r="43" spans="1:15" ht="15" x14ac:dyDescent="0.25">
      <c r="A43" s="138">
        <v>2012</v>
      </c>
      <c r="B43" s="139" t="s">
        <v>161</v>
      </c>
      <c r="C43" s="140">
        <v>385485.42700000003</v>
      </c>
      <c r="D43" s="140">
        <v>418134.033</v>
      </c>
      <c r="E43" s="140">
        <v>464782.777</v>
      </c>
      <c r="F43" s="140">
        <v>449810.15</v>
      </c>
      <c r="G43" s="140">
        <v>481190.35</v>
      </c>
      <c r="H43" s="140">
        <v>470788.53</v>
      </c>
      <c r="I43" s="140">
        <v>434096.00900000002</v>
      </c>
      <c r="J43" s="140">
        <v>408024.44900000002</v>
      </c>
      <c r="K43" s="140">
        <v>413458.12199999997</v>
      </c>
      <c r="L43" s="140">
        <v>442315.17499999999</v>
      </c>
      <c r="M43" s="140">
        <v>497142.87900000002</v>
      </c>
      <c r="N43" s="140">
        <v>454243.96100000001</v>
      </c>
      <c r="O43" s="141">
        <f t="shared" si="0"/>
        <v>5319471.8619999997</v>
      </c>
    </row>
    <row r="44" spans="1:15" ht="15" x14ac:dyDescent="0.25">
      <c r="A44" s="133">
        <v>2013</v>
      </c>
      <c r="B44" s="139" t="s">
        <v>162</v>
      </c>
      <c r="C44" s="140">
        <v>508843.538</v>
      </c>
      <c r="D44" s="140">
        <v>536450.33400000003</v>
      </c>
      <c r="E44" s="140">
        <v>583968.70200000005</v>
      </c>
      <c r="F44" s="140">
        <v>548946.86300000001</v>
      </c>
      <c r="G44" s="140">
        <v>607671.08499999996</v>
      </c>
      <c r="H44" s="140">
        <v>547751.78799999994</v>
      </c>
      <c r="I44" s="140">
        <v>579457.74</v>
      </c>
      <c r="J44" s="140">
        <v>501862.663</v>
      </c>
      <c r="K44" s="140"/>
      <c r="L44" s="140"/>
      <c r="M44" s="140"/>
      <c r="N44" s="140"/>
      <c r="O44" s="141">
        <f t="shared" si="0"/>
        <v>4414952.7129999995</v>
      </c>
    </row>
    <row r="45" spans="1:15" ht="15" x14ac:dyDescent="0.25">
      <c r="A45" s="138">
        <v>2012</v>
      </c>
      <c r="B45" s="139" t="s">
        <v>162</v>
      </c>
      <c r="C45" s="140">
        <v>479260.19199999998</v>
      </c>
      <c r="D45" s="140">
        <v>499889.90100000001</v>
      </c>
      <c r="E45" s="140">
        <v>576619.43400000001</v>
      </c>
      <c r="F45" s="140">
        <v>513051.16600000003</v>
      </c>
      <c r="G45" s="140">
        <v>569967.83499999996</v>
      </c>
      <c r="H45" s="140">
        <v>560661.00300000003</v>
      </c>
      <c r="I45" s="140">
        <v>513600.04700000002</v>
      </c>
      <c r="J45" s="140">
        <v>491376.81900000002</v>
      </c>
      <c r="K45" s="140">
        <v>513297.32199999999</v>
      </c>
      <c r="L45" s="140">
        <v>506641.913</v>
      </c>
      <c r="M45" s="140">
        <v>599181.77800000005</v>
      </c>
      <c r="N45" s="140">
        <v>533694.571</v>
      </c>
      <c r="O45" s="141">
        <f t="shared" si="0"/>
        <v>6357241.9809999987</v>
      </c>
    </row>
    <row r="46" spans="1:15" ht="15" x14ac:dyDescent="0.25">
      <c r="A46" s="133">
        <v>2013</v>
      </c>
      <c r="B46" s="139" t="s">
        <v>163</v>
      </c>
      <c r="C46" s="140">
        <v>1155640.2749999999</v>
      </c>
      <c r="D46" s="140">
        <v>1234177.041</v>
      </c>
      <c r="E46" s="140">
        <v>1459403.83</v>
      </c>
      <c r="F46" s="140">
        <v>1234333.784</v>
      </c>
      <c r="G46" s="140">
        <v>1273178.7169999999</v>
      </c>
      <c r="H46" s="140">
        <v>1122022.773</v>
      </c>
      <c r="I46" s="140">
        <v>1101338.7169999999</v>
      </c>
      <c r="J46" s="140">
        <v>952932.13300000003</v>
      </c>
      <c r="K46" s="140"/>
      <c r="L46" s="140"/>
      <c r="M46" s="140"/>
      <c r="N46" s="140"/>
      <c r="O46" s="141">
        <f t="shared" si="0"/>
        <v>9533027.2699999996</v>
      </c>
    </row>
    <row r="47" spans="1:15" ht="15" x14ac:dyDescent="0.25">
      <c r="A47" s="138">
        <v>2012</v>
      </c>
      <c r="B47" s="139" t="s">
        <v>163</v>
      </c>
      <c r="C47" s="140">
        <v>1223469.6359999999</v>
      </c>
      <c r="D47" s="140">
        <v>1360029.8840000001</v>
      </c>
      <c r="E47" s="140">
        <v>1328317.3019999999</v>
      </c>
      <c r="F47" s="140">
        <v>1328580.9509999999</v>
      </c>
      <c r="G47" s="140">
        <v>1345411.1710000001</v>
      </c>
      <c r="H47" s="140">
        <v>1481500.4720000001</v>
      </c>
      <c r="I47" s="140">
        <v>1247695.486</v>
      </c>
      <c r="J47" s="140">
        <v>1276850.52</v>
      </c>
      <c r="K47" s="140">
        <v>1197186.601</v>
      </c>
      <c r="L47" s="140">
        <v>1329672.686</v>
      </c>
      <c r="M47" s="140">
        <v>1179845.527</v>
      </c>
      <c r="N47" s="140">
        <v>1249935.6850000001</v>
      </c>
      <c r="O47" s="141">
        <f t="shared" si="0"/>
        <v>15548495.921000002</v>
      </c>
    </row>
    <row r="48" spans="1:15" ht="15" x14ac:dyDescent="0.25">
      <c r="A48" s="133">
        <v>2013</v>
      </c>
      <c r="B48" s="139" t="s">
        <v>164</v>
      </c>
      <c r="C48" s="140">
        <v>232438.55</v>
      </c>
      <c r="D48" s="140">
        <v>236040.12</v>
      </c>
      <c r="E48" s="140">
        <v>286681.24099999998</v>
      </c>
      <c r="F48" s="140">
        <v>290714.288</v>
      </c>
      <c r="G48" s="140">
        <v>299133.50199999998</v>
      </c>
      <c r="H48" s="140">
        <v>264022.63400000002</v>
      </c>
      <c r="I48" s="140">
        <v>280791.022</v>
      </c>
      <c r="J48" s="140">
        <v>251705.06299999999</v>
      </c>
      <c r="K48" s="140"/>
      <c r="L48" s="140"/>
      <c r="M48" s="140"/>
      <c r="N48" s="140"/>
      <c r="O48" s="141">
        <f t="shared" si="0"/>
        <v>2141526.42</v>
      </c>
    </row>
    <row r="49" spans="1:15" ht="15" x14ac:dyDescent="0.25">
      <c r="A49" s="138">
        <v>2012</v>
      </c>
      <c r="B49" s="139" t="s">
        <v>164</v>
      </c>
      <c r="C49" s="140">
        <v>207853.90400000001</v>
      </c>
      <c r="D49" s="140">
        <v>235476.37</v>
      </c>
      <c r="E49" s="140">
        <v>279936.51699999999</v>
      </c>
      <c r="F49" s="140">
        <v>271020.42499999999</v>
      </c>
      <c r="G49" s="140">
        <v>297689.89</v>
      </c>
      <c r="H49" s="140">
        <v>285897.22200000001</v>
      </c>
      <c r="I49" s="140">
        <v>256485.649</v>
      </c>
      <c r="J49" s="140">
        <v>254993.12100000001</v>
      </c>
      <c r="K49" s="140">
        <v>249354.584</v>
      </c>
      <c r="L49" s="140">
        <v>258030.61300000001</v>
      </c>
      <c r="M49" s="140">
        <v>263127.766</v>
      </c>
      <c r="N49" s="140">
        <v>237858.473</v>
      </c>
      <c r="O49" s="141">
        <f t="shared" si="0"/>
        <v>3097724.534</v>
      </c>
    </row>
    <row r="50" spans="1:15" ht="15" x14ac:dyDescent="0.25">
      <c r="A50" s="133">
        <v>2013</v>
      </c>
      <c r="B50" s="139" t="s">
        <v>165</v>
      </c>
      <c r="C50" s="140">
        <v>154262.28700000001</v>
      </c>
      <c r="D50" s="140">
        <v>193180.40100000001</v>
      </c>
      <c r="E50" s="140">
        <v>191269.766</v>
      </c>
      <c r="F50" s="140">
        <v>166963.91</v>
      </c>
      <c r="G50" s="140">
        <v>193535.84</v>
      </c>
      <c r="H50" s="140">
        <v>169233.91500000001</v>
      </c>
      <c r="I50" s="140">
        <v>173691.37899999999</v>
      </c>
      <c r="J50" s="140">
        <v>187486.783</v>
      </c>
      <c r="K50" s="140"/>
      <c r="L50" s="140"/>
      <c r="M50" s="140"/>
      <c r="N50" s="140"/>
      <c r="O50" s="141">
        <f t="shared" si="0"/>
        <v>1429624.281</v>
      </c>
    </row>
    <row r="51" spans="1:15" ht="15" x14ac:dyDescent="0.25">
      <c r="A51" s="138">
        <v>2012</v>
      </c>
      <c r="B51" s="139" t="s">
        <v>165</v>
      </c>
      <c r="C51" s="140">
        <v>270948.38799999998</v>
      </c>
      <c r="D51" s="140">
        <v>131767.024</v>
      </c>
      <c r="E51" s="140">
        <v>135700.011</v>
      </c>
      <c r="F51" s="140">
        <v>153131.56400000001</v>
      </c>
      <c r="G51" s="140">
        <v>153192.611</v>
      </c>
      <c r="H51" s="140">
        <v>165776.73199999999</v>
      </c>
      <c r="I51" s="140">
        <v>135267.766</v>
      </c>
      <c r="J51" s="140">
        <v>157073.617</v>
      </c>
      <c r="K51" s="140">
        <v>179011.67499999999</v>
      </c>
      <c r="L51" s="140">
        <v>179006.58300000001</v>
      </c>
      <c r="M51" s="140">
        <v>250424.19</v>
      </c>
      <c r="N51" s="140">
        <v>163981.372</v>
      </c>
      <c r="O51" s="141">
        <f t="shared" si="0"/>
        <v>2075281.5330000001</v>
      </c>
    </row>
    <row r="52" spans="1:15" ht="15" x14ac:dyDescent="0.25">
      <c r="A52" s="133">
        <v>2013</v>
      </c>
      <c r="B52" s="139" t="s">
        <v>166</v>
      </c>
      <c r="C52" s="140">
        <v>72558.025999999998</v>
      </c>
      <c r="D52" s="140">
        <v>90844.455000000002</v>
      </c>
      <c r="E52" s="140">
        <v>106723.235</v>
      </c>
      <c r="F52" s="140">
        <v>113262.235</v>
      </c>
      <c r="G52" s="140">
        <v>126939.52800000001</v>
      </c>
      <c r="H52" s="140">
        <v>171695.69200000001</v>
      </c>
      <c r="I52" s="140">
        <v>99208.574999999997</v>
      </c>
      <c r="J52" s="140">
        <v>91461.414999999994</v>
      </c>
      <c r="K52" s="140"/>
      <c r="L52" s="140"/>
      <c r="M52" s="140"/>
      <c r="N52" s="140"/>
      <c r="O52" s="141">
        <f t="shared" si="0"/>
        <v>872693.16099999996</v>
      </c>
    </row>
    <row r="53" spans="1:15" ht="15" x14ac:dyDescent="0.25">
      <c r="A53" s="138">
        <v>2012</v>
      </c>
      <c r="B53" s="139" t="s">
        <v>166</v>
      </c>
      <c r="C53" s="140">
        <v>59875.495999999999</v>
      </c>
      <c r="D53" s="140">
        <v>63926.321000000004</v>
      </c>
      <c r="E53" s="140">
        <v>120374.85799999999</v>
      </c>
      <c r="F53" s="140">
        <v>101378.409</v>
      </c>
      <c r="G53" s="140">
        <v>129529.72199999999</v>
      </c>
      <c r="H53" s="140">
        <v>162023.815</v>
      </c>
      <c r="I53" s="140">
        <v>79016.184999999998</v>
      </c>
      <c r="J53" s="140">
        <v>114212.63499999999</v>
      </c>
      <c r="K53" s="140">
        <v>94096.955000000002</v>
      </c>
      <c r="L53" s="140">
        <v>77603.506999999998</v>
      </c>
      <c r="M53" s="140">
        <v>86489.982000000004</v>
      </c>
      <c r="N53" s="140">
        <v>172282.09700000001</v>
      </c>
      <c r="O53" s="141">
        <f t="shared" si="0"/>
        <v>1260809.9820000001</v>
      </c>
    </row>
    <row r="54" spans="1:15" ht="15" x14ac:dyDescent="0.25">
      <c r="A54" s="133">
        <v>2013</v>
      </c>
      <c r="B54" s="139" t="s">
        <v>167</v>
      </c>
      <c r="C54" s="140">
        <v>275699.446</v>
      </c>
      <c r="D54" s="140">
        <v>301567.48</v>
      </c>
      <c r="E54" s="140">
        <v>348983.28399999999</v>
      </c>
      <c r="F54" s="140">
        <v>360116.859</v>
      </c>
      <c r="G54" s="140">
        <v>379539.75</v>
      </c>
      <c r="H54" s="140">
        <v>335585.06</v>
      </c>
      <c r="I54" s="140">
        <v>366540.10399999999</v>
      </c>
      <c r="J54" s="140">
        <v>312133.00099999999</v>
      </c>
      <c r="K54" s="140"/>
      <c r="L54" s="140"/>
      <c r="M54" s="140"/>
      <c r="N54" s="140"/>
      <c r="O54" s="141">
        <f t="shared" si="0"/>
        <v>2680164.9840000002</v>
      </c>
    </row>
    <row r="55" spans="1:15" ht="15" x14ac:dyDescent="0.25">
      <c r="A55" s="138">
        <v>2012</v>
      </c>
      <c r="B55" s="139" t="s">
        <v>167</v>
      </c>
      <c r="C55" s="140">
        <v>255863.72399999999</v>
      </c>
      <c r="D55" s="140">
        <v>289889.33199999999</v>
      </c>
      <c r="E55" s="140">
        <v>349871.283</v>
      </c>
      <c r="F55" s="140">
        <v>318162.55200000003</v>
      </c>
      <c r="G55" s="140">
        <v>339242.83799999999</v>
      </c>
      <c r="H55" s="140">
        <v>317928.61499999999</v>
      </c>
      <c r="I55" s="140">
        <v>303364.15899999999</v>
      </c>
      <c r="J55" s="140">
        <v>304797.06900000002</v>
      </c>
      <c r="K55" s="140">
        <v>328281.277</v>
      </c>
      <c r="L55" s="140">
        <v>320875.29399999999</v>
      </c>
      <c r="M55" s="140">
        <v>360764.12599999999</v>
      </c>
      <c r="N55" s="140">
        <v>304709.28499999997</v>
      </c>
      <c r="O55" s="141">
        <f t="shared" si="0"/>
        <v>3793749.5539999995</v>
      </c>
    </row>
    <row r="56" spans="1:15" ht="15" x14ac:dyDescent="0.25">
      <c r="A56" s="133">
        <v>2013</v>
      </c>
      <c r="B56" s="139" t="s">
        <v>168</v>
      </c>
      <c r="C56" s="140">
        <v>7044.6189999999997</v>
      </c>
      <c r="D56" s="140">
        <v>8773.3520000000008</v>
      </c>
      <c r="E56" s="140">
        <v>12124.888999999999</v>
      </c>
      <c r="F56" s="140">
        <v>10183.082</v>
      </c>
      <c r="G56" s="140">
        <v>12736.05</v>
      </c>
      <c r="H56" s="140">
        <v>8133.2420000000002</v>
      </c>
      <c r="I56" s="140">
        <v>8637.2199999999993</v>
      </c>
      <c r="J56" s="140">
        <v>6397.2420000000002</v>
      </c>
      <c r="K56" s="140"/>
      <c r="L56" s="140"/>
      <c r="M56" s="140"/>
      <c r="N56" s="140"/>
      <c r="O56" s="141">
        <f t="shared" si="0"/>
        <v>74029.695999999996</v>
      </c>
    </row>
    <row r="57" spans="1:15" ht="15" x14ac:dyDescent="0.25">
      <c r="A57" s="138">
        <v>2012</v>
      </c>
      <c r="B57" s="139" t="s">
        <v>168</v>
      </c>
      <c r="C57" s="140">
        <v>5625.4430000000002</v>
      </c>
      <c r="D57" s="140">
        <v>5398.8140000000003</v>
      </c>
      <c r="E57" s="140">
        <v>7996.1239999999998</v>
      </c>
      <c r="F57" s="140">
        <v>8023.009</v>
      </c>
      <c r="G57" s="140">
        <v>9409.6090000000004</v>
      </c>
      <c r="H57" s="140">
        <v>7115.0940000000001</v>
      </c>
      <c r="I57" s="140">
        <v>6274.61</v>
      </c>
      <c r="J57" s="140">
        <v>6118.3159999999998</v>
      </c>
      <c r="K57" s="140">
        <v>6267.56</v>
      </c>
      <c r="L57" s="140">
        <v>5671.4920000000002</v>
      </c>
      <c r="M57" s="140">
        <v>6652.7830000000004</v>
      </c>
      <c r="N57" s="140">
        <v>7810.7259999999997</v>
      </c>
      <c r="O57" s="141">
        <f t="shared" si="0"/>
        <v>82363.579999999987</v>
      </c>
    </row>
    <row r="58" spans="1:15" ht="15" x14ac:dyDescent="0.25">
      <c r="A58" s="133">
        <v>2013</v>
      </c>
      <c r="B58" s="134" t="s">
        <v>42</v>
      </c>
      <c r="C58" s="143">
        <v>394546.73300000001</v>
      </c>
      <c r="D58" s="143">
        <v>398684.74200000003</v>
      </c>
      <c r="E58" s="143">
        <v>369674.46299999999</v>
      </c>
      <c r="F58" s="143">
        <v>401171.50599999999</v>
      </c>
      <c r="G58" s="143">
        <v>508410.93900000001</v>
      </c>
      <c r="H58" s="143">
        <v>431603.652</v>
      </c>
      <c r="I58" s="143">
        <v>445685.85</v>
      </c>
      <c r="J58" s="143">
        <v>401253.09700000001</v>
      </c>
      <c r="K58" s="143"/>
      <c r="L58" s="143"/>
      <c r="M58" s="143"/>
      <c r="N58" s="143"/>
      <c r="O58" s="141">
        <f t="shared" si="0"/>
        <v>3351030.9820000003</v>
      </c>
    </row>
    <row r="59" spans="1:15" ht="15" x14ac:dyDescent="0.25">
      <c r="A59" s="138">
        <v>2012</v>
      </c>
      <c r="B59" s="134" t="s">
        <v>42</v>
      </c>
      <c r="C59" s="143">
        <v>271584.26299999998</v>
      </c>
      <c r="D59" s="143">
        <v>256897.50399999999</v>
      </c>
      <c r="E59" s="143">
        <v>305975.66899999999</v>
      </c>
      <c r="F59" s="143">
        <v>321790.63799999998</v>
      </c>
      <c r="G59" s="143">
        <v>360715.07400000002</v>
      </c>
      <c r="H59" s="143">
        <v>411667.26299999998</v>
      </c>
      <c r="I59" s="143">
        <v>378979.18599999999</v>
      </c>
      <c r="J59" s="143">
        <v>342966.435</v>
      </c>
      <c r="K59" s="143">
        <v>364579.592</v>
      </c>
      <c r="L59" s="143">
        <v>339744.978</v>
      </c>
      <c r="M59" s="143">
        <v>427520.86099999998</v>
      </c>
      <c r="N59" s="143">
        <v>397238.79399999999</v>
      </c>
      <c r="O59" s="141">
        <f t="shared" si="0"/>
        <v>4179660.2570000002</v>
      </c>
    </row>
    <row r="60" spans="1:15" ht="15" x14ac:dyDescent="0.25">
      <c r="A60" s="133">
        <v>2013</v>
      </c>
      <c r="B60" s="139" t="s">
        <v>169</v>
      </c>
      <c r="C60" s="140">
        <v>394546.73300000001</v>
      </c>
      <c r="D60" s="140">
        <v>398684.74200000003</v>
      </c>
      <c r="E60" s="140">
        <v>369674.46299999999</v>
      </c>
      <c r="F60" s="140">
        <v>401171.50599999999</v>
      </c>
      <c r="G60" s="140">
        <v>508410.93900000001</v>
      </c>
      <c r="H60" s="140">
        <v>431603.652</v>
      </c>
      <c r="I60" s="140">
        <v>445685.85</v>
      </c>
      <c r="J60" s="140">
        <v>401253.09700000001</v>
      </c>
      <c r="K60" s="140"/>
      <c r="L60" s="140"/>
      <c r="M60" s="140"/>
      <c r="N60" s="140"/>
      <c r="O60" s="141">
        <f t="shared" si="0"/>
        <v>3351030.9820000003</v>
      </c>
    </row>
    <row r="61" spans="1:15" ht="15.75" thickBot="1" x14ac:dyDescent="0.3">
      <c r="A61" s="138">
        <v>2012</v>
      </c>
      <c r="B61" s="139" t="s">
        <v>169</v>
      </c>
      <c r="C61" s="140">
        <v>271584.26299999998</v>
      </c>
      <c r="D61" s="140">
        <v>256897.50399999999</v>
      </c>
      <c r="E61" s="140">
        <v>305975.66899999999</v>
      </c>
      <c r="F61" s="140">
        <v>321790.63799999998</v>
      </c>
      <c r="G61" s="140">
        <v>360715.07400000002</v>
      </c>
      <c r="H61" s="140">
        <v>411667.26299999998</v>
      </c>
      <c r="I61" s="140">
        <v>378979.18599999999</v>
      </c>
      <c r="J61" s="140">
        <v>342966.435</v>
      </c>
      <c r="K61" s="140">
        <v>364579.592</v>
      </c>
      <c r="L61" s="140">
        <v>339744.978</v>
      </c>
      <c r="M61" s="140">
        <v>427520.86099999998</v>
      </c>
      <c r="N61" s="140">
        <v>397238.79399999999</v>
      </c>
      <c r="O61" s="141">
        <f t="shared" si="0"/>
        <v>4179660.2570000002</v>
      </c>
    </row>
    <row r="62" spans="1:15" s="148" customFormat="1" ht="15" customHeight="1" thickBot="1" x14ac:dyDescent="0.25">
      <c r="A62" s="144">
        <v>2002</v>
      </c>
      <c r="B62" s="145" t="s">
        <v>57</v>
      </c>
      <c r="C62" s="146">
        <v>2607319.6610000003</v>
      </c>
      <c r="D62" s="146">
        <v>2383772.9540000013</v>
      </c>
      <c r="E62" s="146">
        <v>2918943.5210000011</v>
      </c>
      <c r="F62" s="146">
        <v>2742857.9220000007</v>
      </c>
      <c r="G62" s="146">
        <v>3000325.2429999989</v>
      </c>
      <c r="H62" s="146">
        <v>2770693.8810000005</v>
      </c>
      <c r="I62" s="146">
        <v>3103851.8620000011</v>
      </c>
      <c r="J62" s="146">
        <v>2975888.9740000009</v>
      </c>
      <c r="K62" s="146">
        <v>3218206.861000001</v>
      </c>
      <c r="L62" s="146">
        <v>3501128.02</v>
      </c>
      <c r="M62" s="146">
        <v>3593604.8959999993</v>
      </c>
      <c r="N62" s="146">
        <v>3242495.2339999988</v>
      </c>
      <c r="O62" s="147">
        <f t="shared" si="0"/>
        <v>36059089.028999999</v>
      </c>
    </row>
    <row r="63" spans="1:15" s="148" customFormat="1" ht="15" customHeight="1" thickBot="1" x14ac:dyDescent="0.25">
      <c r="A63" s="144">
        <v>2003</v>
      </c>
      <c r="B63" s="145" t="s">
        <v>57</v>
      </c>
      <c r="C63" s="146">
        <v>3533705.5820000004</v>
      </c>
      <c r="D63" s="146">
        <v>2923460.39</v>
      </c>
      <c r="E63" s="146">
        <v>3908255.9910000004</v>
      </c>
      <c r="F63" s="146">
        <v>3662183.4490000019</v>
      </c>
      <c r="G63" s="146">
        <v>3860471.3</v>
      </c>
      <c r="H63" s="146">
        <v>3796113.5220000003</v>
      </c>
      <c r="I63" s="146">
        <v>4236114.2640000004</v>
      </c>
      <c r="J63" s="146">
        <v>3828726.17</v>
      </c>
      <c r="K63" s="146">
        <v>4114677.5230000005</v>
      </c>
      <c r="L63" s="146">
        <v>4824388.2590000024</v>
      </c>
      <c r="M63" s="146">
        <v>3969697.458000001</v>
      </c>
      <c r="N63" s="146">
        <v>4595042.3939999985</v>
      </c>
      <c r="O63" s="147">
        <f t="shared" si="0"/>
        <v>47252836.302000016</v>
      </c>
    </row>
    <row r="64" spans="1:15" s="148" customFormat="1" ht="15" customHeight="1" thickBot="1" x14ac:dyDescent="0.25">
      <c r="A64" s="144">
        <v>2004</v>
      </c>
      <c r="B64" s="145" t="s">
        <v>57</v>
      </c>
      <c r="C64" s="146">
        <v>4619660.84</v>
      </c>
      <c r="D64" s="146">
        <v>3664503.0430000005</v>
      </c>
      <c r="E64" s="146">
        <v>5218042.1769999983</v>
      </c>
      <c r="F64" s="146">
        <v>5072462.9939999972</v>
      </c>
      <c r="G64" s="146">
        <v>5170061.6049999986</v>
      </c>
      <c r="H64" s="146">
        <v>5284383.2859999994</v>
      </c>
      <c r="I64" s="146">
        <v>5632138.7980000004</v>
      </c>
      <c r="J64" s="146">
        <v>4707491.2839999991</v>
      </c>
      <c r="K64" s="146">
        <v>5656283.5209999988</v>
      </c>
      <c r="L64" s="146">
        <v>5867342.1210000003</v>
      </c>
      <c r="M64" s="146">
        <v>5733908.9759999998</v>
      </c>
      <c r="N64" s="146">
        <v>6540874.1749999989</v>
      </c>
      <c r="O64" s="147">
        <f t="shared" si="0"/>
        <v>63167152.819999993</v>
      </c>
    </row>
    <row r="65" spans="1:15" s="148" customFormat="1" ht="15" customHeight="1" thickBot="1" x14ac:dyDescent="0.25">
      <c r="A65" s="144">
        <v>2005</v>
      </c>
      <c r="B65" s="145" t="s">
        <v>57</v>
      </c>
      <c r="C65" s="146">
        <v>4997279.7240000004</v>
      </c>
      <c r="D65" s="146">
        <v>5651741.2519999975</v>
      </c>
      <c r="E65" s="146">
        <v>6591859.2179999994</v>
      </c>
      <c r="F65" s="146">
        <v>6128131.8779999986</v>
      </c>
      <c r="G65" s="146">
        <v>5977226.2170000002</v>
      </c>
      <c r="H65" s="146">
        <v>6038534.3669999996</v>
      </c>
      <c r="I65" s="146">
        <v>5763466.3530000011</v>
      </c>
      <c r="J65" s="146">
        <v>5552867.2119999984</v>
      </c>
      <c r="K65" s="146">
        <v>6814268.9409999987</v>
      </c>
      <c r="L65" s="146">
        <v>6772178.5690000001</v>
      </c>
      <c r="M65" s="146">
        <v>5942575.7820000006</v>
      </c>
      <c r="N65" s="146">
        <v>7246278.6300000018</v>
      </c>
      <c r="O65" s="147">
        <f t="shared" si="0"/>
        <v>73476408.142999992</v>
      </c>
    </row>
    <row r="66" spans="1:15" s="148" customFormat="1" ht="15" customHeight="1" thickBot="1" x14ac:dyDescent="0.25">
      <c r="A66" s="144">
        <v>2006</v>
      </c>
      <c r="B66" s="145" t="s">
        <v>57</v>
      </c>
      <c r="C66" s="146">
        <v>5133048.8809999982</v>
      </c>
      <c r="D66" s="146">
        <v>6058251.2790000001</v>
      </c>
      <c r="E66" s="146">
        <v>7411101.6589999972</v>
      </c>
      <c r="F66" s="146">
        <v>6456090.2610000009</v>
      </c>
      <c r="G66" s="146">
        <v>7041543.2469999986</v>
      </c>
      <c r="H66" s="146">
        <v>7815434.6219999995</v>
      </c>
      <c r="I66" s="146">
        <v>7067411.4789999994</v>
      </c>
      <c r="J66" s="146">
        <v>6811202.4100000011</v>
      </c>
      <c r="K66" s="146">
        <v>7606551.0949999997</v>
      </c>
      <c r="L66" s="146">
        <v>6888812.5490000006</v>
      </c>
      <c r="M66" s="146">
        <v>8641474.5560000036</v>
      </c>
      <c r="N66" s="146">
        <v>8603753.4799999986</v>
      </c>
      <c r="O66" s="147">
        <f t="shared" ref="O66:O69" si="1">SUM(C66:N66)</f>
        <v>85534675.518000007</v>
      </c>
    </row>
    <row r="67" spans="1:15" s="148" customFormat="1" ht="15" customHeight="1" thickBot="1" x14ac:dyDescent="0.25">
      <c r="A67" s="144">
        <v>2007</v>
      </c>
      <c r="B67" s="145" t="s">
        <v>57</v>
      </c>
      <c r="C67" s="146">
        <v>6564559.7930000005</v>
      </c>
      <c r="D67" s="146">
        <v>7656951.608</v>
      </c>
      <c r="E67" s="146">
        <v>8957851.6210000049</v>
      </c>
      <c r="F67" s="146">
        <v>8313312.004999998</v>
      </c>
      <c r="G67" s="146">
        <v>9147620.0420000013</v>
      </c>
      <c r="H67" s="146">
        <v>8980247.4370000008</v>
      </c>
      <c r="I67" s="146">
        <v>8937741.5910000019</v>
      </c>
      <c r="J67" s="146">
        <v>8736689.092000002</v>
      </c>
      <c r="K67" s="146">
        <v>9038743.8959999997</v>
      </c>
      <c r="L67" s="146">
        <v>9895216.6219999995</v>
      </c>
      <c r="M67" s="146">
        <v>11318798.219999997</v>
      </c>
      <c r="N67" s="146">
        <v>9724017.9770000037</v>
      </c>
      <c r="O67" s="147">
        <f t="shared" si="1"/>
        <v>107271749.904</v>
      </c>
    </row>
    <row r="68" spans="1:15" s="148" customFormat="1" ht="15" customHeight="1" thickBot="1" x14ac:dyDescent="0.25">
      <c r="A68" s="144">
        <v>2008</v>
      </c>
      <c r="B68" s="145" t="s">
        <v>57</v>
      </c>
      <c r="C68" s="146">
        <v>10632207.040999999</v>
      </c>
      <c r="D68" s="146">
        <v>11077899.120000005</v>
      </c>
      <c r="E68" s="146">
        <v>11428587.234000001</v>
      </c>
      <c r="F68" s="146">
        <v>11363963.502999999</v>
      </c>
      <c r="G68" s="146">
        <v>12477968.699999999</v>
      </c>
      <c r="H68" s="146">
        <v>11770634.384000003</v>
      </c>
      <c r="I68" s="146">
        <v>12595426.862999996</v>
      </c>
      <c r="J68" s="146">
        <v>11046830.085999999</v>
      </c>
      <c r="K68" s="146">
        <v>12793148.033999996</v>
      </c>
      <c r="L68" s="146">
        <v>9722708.7899999991</v>
      </c>
      <c r="M68" s="146">
        <v>9395872.8970000036</v>
      </c>
      <c r="N68" s="146">
        <v>7721948.9740000013</v>
      </c>
      <c r="O68" s="147">
        <f t="shared" si="1"/>
        <v>132027195.626</v>
      </c>
    </row>
    <row r="69" spans="1:15" s="148" customFormat="1" ht="15" customHeight="1" thickBot="1" x14ac:dyDescent="0.25">
      <c r="A69" s="144">
        <v>2009</v>
      </c>
      <c r="B69" s="145" t="s">
        <v>57</v>
      </c>
      <c r="C69" s="146">
        <v>7884493.5240000021</v>
      </c>
      <c r="D69" s="146">
        <v>8435115.8340000007</v>
      </c>
      <c r="E69" s="146">
        <v>8155485.0810000002</v>
      </c>
      <c r="F69" s="146">
        <v>7561696.282999998</v>
      </c>
      <c r="G69" s="146">
        <v>7346407.5280000027</v>
      </c>
      <c r="H69" s="146">
        <v>8329692.782999998</v>
      </c>
      <c r="I69" s="146">
        <v>9055733.6709999945</v>
      </c>
      <c r="J69" s="146">
        <v>7839908.8419999983</v>
      </c>
      <c r="K69" s="146">
        <v>8480708.3870000001</v>
      </c>
      <c r="L69" s="146">
        <v>10095768.030000005</v>
      </c>
      <c r="M69" s="146">
        <v>8903010.773</v>
      </c>
      <c r="N69" s="146">
        <v>10054591.867000001</v>
      </c>
      <c r="O69" s="147">
        <f t="shared" si="1"/>
        <v>102142612.603</v>
      </c>
    </row>
    <row r="70" spans="1:15" s="148" customFormat="1" ht="15" customHeight="1" thickBot="1" x14ac:dyDescent="0.25">
      <c r="A70" s="144">
        <v>2010</v>
      </c>
      <c r="B70" s="145" t="s">
        <v>57</v>
      </c>
      <c r="C70" s="146">
        <v>7828748.0580000002</v>
      </c>
      <c r="D70" s="146">
        <v>8263237.8140000002</v>
      </c>
      <c r="E70" s="146">
        <v>9886488.1710000001</v>
      </c>
      <c r="F70" s="146">
        <v>9396006.6539999992</v>
      </c>
      <c r="G70" s="146">
        <v>9799958.1170000006</v>
      </c>
      <c r="H70" s="146">
        <v>9542907.6439999994</v>
      </c>
      <c r="I70" s="146">
        <v>9564682.5449999999</v>
      </c>
      <c r="J70" s="146">
        <v>8523451.9729999993</v>
      </c>
      <c r="K70" s="146">
        <v>8909230.5209999997</v>
      </c>
      <c r="L70" s="146">
        <v>10963586.27</v>
      </c>
      <c r="M70" s="146">
        <v>9382369.7180000003</v>
      </c>
      <c r="N70" s="146">
        <v>11822551.698999999</v>
      </c>
      <c r="O70" s="147">
        <f>SUM(C70:N70)</f>
        <v>113883219.18399999</v>
      </c>
    </row>
    <row r="71" spans="1:15" s="148" customFormat="1" ht="15" customHeight="1" thickBot="1" x14ac:dyDescent="0.25">
      <c r="A71" s="144">
        <v>2011</v>
      </c>
      <c r="B71" s="145" t="s">
        <v>57</v>
      </c>
      <c r="C71" s="146">
        <v>9551084.6390000004</v>
      </c>
      <c r="D71" s="146">
        <v>10059126.307</v>
      </c>
      <c r="E71" s="146">
        <v>11811085.16</v>
      </c>
      <c r="F71" s="146">
        <v>11873269.447000001</v>
      </c>
      <c r="G71" s="146">
        <v>10943364.372</v>
      </c>
      <c r="H71" s="146">
        <v>11349953.558</v>
      </c>
      <c r="I71" s="146">
        <v>11860004.271</v>
      </c>
      <c r="J71" s="146">
        <v>11245124.657</v>
      </c>
      <c r="K71" s="146">
        <v>10750626.098999999</v>
      </c>
      <c r="L71" s="146">
        <v>11907219.297</v>
      </c>
      <c r="M71" s="146">
        <v>11078524.743000001</v>
      </c>
      <c r="N71" s="146">
        <v>12477486.279999999</v>
      </c>
      <c r="O71" s="147">
        <f>SUM(C71:N71)</f>
        <v>134906868.83000001</v>
      </c>
    </row>
    <row r="72" spans="1:15" ht="13.5" thickBot="1" x14ac:dyDescent="0.25">
      <c r="A72" s="144">
        <v>2012</v>
      </c>
      <c r="B72" s="145" t="s">
        <v>57</v>
      </c>
      <c r="C72" s="146">
        <v>10348187.165999999</v>
      </c>
      <c r="D72" s="146">
        <v>11748000.124</v>
      </c>
      <c r="E72" s="146">
        <v>13208572.977</v>
      </c>
      <c r="F72" s="146">
        <v>12630226.718</v>
      </c>
      <c r="G72" s="146">
        <v>13131530.960999999</v>
      </c>
      <c r="H72" s="146">
        <v>13231198.687999999</v>
      </c>
      <c r="I72" s="146">
        <v>12830675.307</v>
      </c>
      <c r="J72" s="146">
        <v>12831394.572000001</v>
      </c>
      <c r="K72" s="146">
        <v>12952651.721999999</v>
      </c>
      <c r="L72" s="146">
        <v>13190769.654999999</v>
      </c>
      <c r="M72" s="146">
        <v>13753052.493000001</v>
      </c>
      <c r="N72" s="146">
        <v>12605476.173</v>
      </c>
      <c r="O72" s="147">
        <f>SUM(C72:N72)</f>
        <v>152461736.55599999</v>
      </c>
    </row>
    <row r="73" spans="1:15" ht="13.5" thickBot="1" x14ac:dyDescent="0.25">
      <c r="A73" s="144">
        <v>2013</v>
      </c>
      <c r="B73" s="149" t="s">
        <v>57</v>
      </c>
      <c r="C73" s="146">
        <v>11485783.984999999</v>
      </c>
      <c r="D73" s="146">
        <v>12389940.577</v>
      </c>
      <c r="E73" s="146">
        <v>13129209.18</v>
      </c>
      <c r="F73" s="146">
        <v>12479684.17</v>
      </c>
      <c r="G73" s="146">
        <v>13291086.317</v>
      </c>
      <c r="H73" s="146">
        <v>12404943.089</v>
      </c>
      <c r="I73" s="146">
        <v>13112535.734999999</v>
      </c>
      <c r="J73" s="146">
        <v>10594536.466</v>
      </c>
      <c r="K73" s="146"/>
      <c r="L73" s="150"/>
      <c r="M73" s="150"/>
      <c r="N73" s="150"/>
      <c r="O73" s="151">
        <f>SUM(C73:N73)</f>
        <v>98887719.519000009</v>
      </c>
    </row>
    <row r="74" spans="1:15" x14ac:dyDescent="0.2">
      <c r="B74" s="152" t="s">
        <v>170</v>
      </c>
    </row>
    <row r="76" spans="1:15" x14ac:dyDescent="0.2">
      <c r="C76" s="155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9" zoomScale="70" workbookViewId="0">
      <selection activeCell="M44" sqref="M44:M45"/>
    </sheetView>
  </sheetViews>
  <sheetFormatPr defaultRowHeight="12.75" x14ac:dyDescent="0.2"/>
  <cols>
    <col min="1" max="1" width="44.7109375" style="35" customWidth="1"/>
    <col min="2" max="2" width="16" style="38" customWidth="1"/>
    <col min="3" max="3" width="16" style="35" customWidth="1"/>
    <col min="4" max="4" width="10.28515625" style="35" customWidth="1"/>
    <col min="5" max="5" width="13.85546875" style="35" bestFit="1" customWidth="1"/>
    <col min="6" max="7" width="14.85546875" style="35" bestFit="1" customWidth="1"/>
    <col min="8" max="8" width="9.5703125" style="35" bestFit="1" customWidth="1"/>
    <col min="9" max="9" width="13.85546875" style="35" bestFit="1" customWidth="1"/>
    <col min="10" max="11" width="17.28515625" style="35" customWidth="1"/>
    <col min="12" max="13" width="9.5703125" style="35" customWidth="1"/>
    <col min="14" max="16384" width="9.140625" style="35"/>
  </cols>
  <sheetData>
    <row r="1" spans="1:13" ht="26.25" x14ac:dyDescent="0.4">
      <c r="B1" s="2" t="s">
        <v>174</v>
      </c>
      <c r="C1" s="36"/>
      <c r="D1" s="37"/>
      <c r="J1" s="37"/>
    </row>
    <row r="2" spans="1:13" x14ac:dyDescent="0.2">
      <c r="D2" s="37"/>
      <c r="J2" s="37"/>
    </row>
    <row r="3" spans="1:13" x14ac:dyDescent="0.2">
      <c r="D3" s="37"/>
      <c r="J3" s="37"/>
    </row>
    <row r="4" spans="1:13" ht="13.5" thickBot="1" x14ac:dyDescent="0.25">
      <c r="B4" s="39"/>
      <c r="C4" s="37"/>
      <c r="D4" s="37"/>
      <c r="E4" s="37"/>
      <c r="F4" s="37"/>
      <c r="G4" s="37"/>
      <c r="H4" s="37"/>
      <c r="I4" s="37"/>
      <c r="J4" s="37"/>
    </row>
    <row r="5" spans="1:13" ht="27" thickBot="1" x14ac:dyDescent="0.25">
      <c r="A5" s="163" t="s">
        <v>48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</row>
    <row r="6" spans="1:13" ht="19.5" thickTop="1" thickBot="1" x14ac:dyDescent="0.25">
      <c r="A6" s="40"/>
      <c r="B6" s="165" t="s">
        <v>86</v>
      </c>
      <c r="C6" s="166"/>
      <c r="D6" s="166"/>
      <c r="E6" s="167"/>
      <c r="F6" s="165" t="s">
        <v>172</v>
      </c>
      <c r="G6" s="166"/>
      <c r="H6" s="166"/>
      <c r="I6" s="167"/>
      <c r="J6" s="165" t="s">
        <v>49</v>
      </c>
      <c r="K6" s="166"/>
      <c r="L6" s="166"/>
      <c r="M6" s="168"/>
    </row>
    <row r="7" spans="1:13" ht="31.5" thickTop="1" thickBot="1" x14ac:dyDescent="0.3">
      <c r="A7" s="41" t="s">
        <v>3</v>
      </c>
      <c r="B7" s="42">
        <v>2012</v>
      </c>
      <c r="C7" s="43">
        <v>2013</v>
      </c>
      <c r="D7" s="44" t="s">
        <v>4</v>
      </c>
      <c r="E7" s="45" t="s">
        <v>5</v>
      </c>
      <c r="F7" s="42">
        <v>2012</v>
      </c>
      <c r="G7" s="43">
        <v>2013</v>
      </c>
      <c r="H7" s="44" t="s">
        <v>4</v>
      </c>
      <c r="I7" s="45" t="s">
        <v>5</v>
      </c>
      <c r="J7" s="6" t="s">
        <v>6</v>
      </c>
      <c r="K7" s="7" t="s">
        <v>7</v>
      </c>
      <c r="L7" s="44" t="s">
        <v>4</v>
      </c>
      <c r="M7" s="45" t="s">
        <v>5</v>
      </c>
    </row>
    <row r="8" spans="1:13" ht="18" thickTop="1" thickBot="1" x14ac:dyDescent="0.3">
      <c r="A8" s="46" t="s">
        <v>8</v>
      </c>
      <c r="B8" s="47">
        <f>'SEKTÖR (U S D)'!B8*1.7858</f>
        <v>2400520.1949566822</v>
      </c>
      <c r="C8" s="47">
        <f>'SEKTÖR (U S D)'!C8*1.9547</f>
        <v>2765317.2406050069</v>
      </c>
      <c r="D8" s="48">
        <f t="shared" ref="D8:D43" si="0">(C8-B8)/B8*100</f>
        <v>15.196583074565954</v>
      </c>
      <c r="E8" s="48">
        <f t="shared" ref="E8:E43" si="1">C8/C$46*100</f>
        <v>13.353124191442756</v>
      </c>
      <c r="F8" s="47">
        <f>'SEKTÖR (U S D)'!F8*1.7945</f>
        <v>21533715.467938177</v>
      </c>
      <c r="G8" s="47">
        <f>'SEKTÖR (U S D)'!G8*1.8412</f>
        <v>24403387.560610689</v>
      </c>
      <c r="H8" s="48">
        <f t="shared" ref="H8:H43" si="2">(G8-F8)/F8*100</f>
        <v>13.326414092102235</v>
      </c>
      <c r="I8" s="48">
        <f t="shared" ref="I8:I46" si="3">G8/G$46*100</f>
        <v>13.403147265109499</v>
      </c>
      <c r="J8" s="47">
        <f>'SEKTÖR (U S D)'!J8*1.8033</f>
        <v>33918237.08784245</v>
      </c>
      <c r="K8" s="47">
        <f>'SEKTÖR (U S D)'!K8*1.8237</f>
        <v>37172022.934870504</v>
      </c>
      <c r="L8" s="48">
        <f t="shared" ref="L8:L46" si="4">(K8-J8)/J8*100</f>
        <v>9.5930276051827335</v>
      </c>
      <c r="M8" s="48">
        <f t="shared" ref="M8:M46" si="5">K8/K$46*100</f>
        <v>13.463766070677938</v>
      </c>
    </row>
    <row r="9" spans="1:13" s="52" customFormat="1" ht="15.75" x14ac:dyDescent="0.25">
      <c r="A9" s="49" t="s">
        <v>9</v>
      </c>
      <c r="B9" s="50">
        <f>'SEKTÖR (U S D)'!B9*1.7858</f>
        <v>1608105.0468552101</v>
      </c>
      <c r="C9" s="50">
        <f>'SEKTÖR (U S D)'!C9*1.9547</f>
        <v>1806575.681880618</v>
      </c>
      <c r="D9" s="51">
        <f t="shared" si="0"/>
        <v>12.341894916226682</v>
      </c>
      <c r="E9" s="51">
        <f t="shared" si="1"/>
        <v>8.7235667167483673</v>
      </c>
      <c r="F9" s="50">
        <f>'SEKTÖR (U S D)'!F9*1.7945</f>
        <v>15209385.601438351</v>
      </c>
      <c r="G9" s="50">
        <f>'SEKTÖR (U S D)'!G9*1.8412</f>
        <v>16909255.814924948</v>
      </c>
      <c r="H9" s="51">
        <f t="shared" si="2"/>
        <v>11.176455499463701</v>
      </c>
      <c r="I9" s="51">
        <f t="shared" si="3"/>
        <v>9.2871223418449311</v>
      </c>
      <c r="J9" s="50">
        <f>'SEKTÖR (U S D)'!J9*1.8033</f>
        <v>24468308.236506283</v>
      </c>
      <c r="K9" s="50">
        <f>'SEKTÖR (U S D)'!K9*1.8237</f>
        <v>26102896.283550601</v>
      </c>
      <c r="L9" s="51">
        <f t="shared" si="4"/>
        <v>6.6804293588452577</v>
      </c>
      <c r="M9" s="51">
        <f t="shared" si="5"/>
        <v>9.454510720190326</v>
      </c>
    </row>
    <row r="10" spans="1:13" ht="14.25" x14ac:dyDescent="0.2">
      <c r="A10" s="53" t="s">
        <v>50</v>
      </c>
      <c r="B10" s="54">
        <f>'SEKTÖR (U S D)'!B10*1.7858</f>
        <v>779112.72875884804</v>
      </c>
      <c r="C10" s="54">
        <f>'SEKTÖR (U S D)'!C10*1.9547</f>
        <v>885663.47678429505</v>
      </c>
      <c r="D10" s="55">
        <f t="shared" si="0"/>
        <v>13.675909029901979</v>
      </c>
      <c r="E10" s="55">
        <f t="shared" si="1"/>
        <v>4.2766790817599825</v>
      </c>
      <c r="F10" s="54">
        <f>'SEKTÖR (U S D)'!F10*1.7945</f>
        <v>6815096.0653377902</v>
      </c>
      <c r="G10" s="54">
        <f>'SEKTÖR (U S D)'!G10*1.8412</f>
        <v>7657913.4030189039</v>
      </c>
      <c r="H10" s="55">
        <f t="shared" si="2"/>
        <v>12.366917936311431</v>
      </c>
      <c r="I10" s="55">
        <f t="shared" si="3"/>
        <v>4.2059792243675558</v>
      </c>
      <c r="J10" s="54">
        <f>'SEKTÖR (U S D)'!J10*1.8033</f>
        <v>10435743.002208048</v>
      </c>
      <c r="K10" s="54">
        <f>'SEKTÖR (U S D)'!K10*1.8237</f>
        <v>11387106.738944102</v>
      </c>
      <c r="L10" s="55">
        <f t="shared" si="4"/>
        <v>9.1163967580914864</v>
      </c>
      <c r="M10" s="55">
        <f t="shared" si="5"/>
        <v>4.1244282460388453</v>
      </c>
    </row>
    <row r="11" spans="1:13" ht="14.25" x14ac:dyDescent="0.2">
      <c r="A11" s="53" t="s">
        <v>11</v>
      </c>
      <c r="B11" s="54">
        <f>'SEKTÖR (U S D)'!B11*1.7858</f>
        <v>149236.887276764</v>
      </c>
      <c r="C11" s="54">
        <f>'SEKTÖR (U S D)'!C11*1.9547</f>
        <v>187603.64625387001</v>
      </c>
      <c r="D11" s="55">
        <f t="shared" si="0"/>
        <v>25.708629868400955</v>
      </c>
      <c r="E11" s="55">
        <f t="shared" si="1"/>
        <v>0.90589779371836077</v>
      </c>
      <c r="F11" s="54">
        <f>'SEKTÖR (U S D)'!F11*1.7945</f>
        <v>2329057.8080113102</v>
      </c>
      <c r="G11" s="54">
        <f>'SEKTÖR (U S D)'!G11*1.8412</f>
        <v>2410547.5709387842</v>
      </c>
      <c r="H11" s="55">
        <f t="shared" si="2"/>
        <v>3.498829554473569</v>
      </c>
      <c r="I11" s="55">
        <f t="shared" si="3"/>
        <v>1.3239524226953674</v>
      </c>
      <c r="J11" s="54">
        <f>'SEKTÖR (U S D)'!J11*1.8033</f>
        <v>4034328.8143237131</v>
      </c>
      <c r="K11" s="54">
        <f>'SEKTÖR (U S D)'!K11*1.8237</f>
        <v>3996666.0787514998</v>
      </c>
      <c r="L11" s="55">
        <f t="shared" si="4"/>
        <v>-0.93355641807116374</v>
      </c>
      <c r="M11" s="55">
        <f t="shared" si="5"/>
        <v>1.4475988363938457</v>
      </c>
    </row>
    <row r="12" spans="1:13" ht="14.25" x14ac:dyDescent="0.2">
      <c r="A12" s="53" t="s">
        <v>12</v>
      </c>
      <c r="B12" s="54">
        <f>'SEKTÖR (U S D)'!B12*1.7858</f>
        <v>213532.20855405601</v>
      </c>
      <c r="C12" s="54">
        <f>'SEKTÖR (U S D)'!C12*1.9547</f>
        <v>214664.764975606</v>
      </c>
      <c r="D12" s="55">
        <f t="shared" si="0"/>
        <v>0.53039137712252082</v>
      </c>
      <c r="E12" s="55">
        <f t="shared" si="1"/>
        <v>1.0365701353017298</v>
      </c>
      <c r="F12" s="54">
        <f>'SEKTÖR (U S D)'!F12*1.7945</f>
        <v>1423810.6413899551</v>
      </c>
      <c r="G12" s="54">
        <f>'SEKTÖR (U S D)'!G12*1.8412</f>
        <v>1506533.338790064</v>
      </c>
      <c r="H12" s="55">
        <f t="shared" si="2"/>
        <v>5.8099507754312896</v>
      </c>
      <c r="I12" s="55">
        <f t="shared" si="3"/>
        <v>0.82743791817626744</v>
      </c>
      <c r="J12" s="54">
        <f>'SEKTÖR (U S D)'!J12*1.8033</f>
        <v>2326628.2567678555</v>
      </c>
      <c r="K12" s="54">
        <f>'SEKTÖR (U S D)'!K12*1.8237</f>
        <v>2342693.5812356998</v>
      </c>
      <c r="L12" s="55">
        <f t="shared" si="4"/>
        <v>0.69049812410351386</v>
      </c>
      <c r="M12" s="55">
        <f t="shared" si="5"/>
        <v>0.84852735640189303</v>
      </c>
    </row>
    <row r="13" spans="1:13" ht="14.25" x14ac:dyDescent="0.2">
      <c r="A13" s="53" t="s">
        <v>13</v>
      </c>
      <c r="B13" s="54">
        <f>'SEKTÖR (U S D)'!B13*1.7858</f>
        <v>153495.93675489799</v>
      </c>
      <c r="C13" s="54">
        <f>'SEKTÖR (U S D)'!C13*1.9547</f>
        <v>185958.347585318</v>
      </c>
      <c r="D13" s="55">
        <f t="shared" si="0"/>
        <v>21.148710198274443</v>
      </c>
      <c r="E13" s="55">
        <f t="shared" si="1"/>
        <v>0.89795299912821669</v>
      </c>
      <c r="F13" s="54">
        <f>'SEKTÖR (U S D)'!F13*1.7945</f>
        <v>1346155.60409872</v>
      </c>
      <c r="G13" s="54">
        <f>'SEKTÖR (U S D)'!G13*1.8412</f>
        <v>1536880.054027908</v>
      </c>
      <c r="H13" s="55">
        <f t="shared" si="2"/>
        <v>14.168083492612437</v>
      </c>
      <c r="I13" s="55">
        <f t="shared" si="3"/>
        <v>0.84410533749807026</v>
      </c>
      <c r="J13" s="54">
        <f>'SEKTÖR (U S D)'!J13*1.8033</f>
        <v>2427012.555144873</v>
      </c>
      <c r="K13" s="54">
        <f>'SEKTÖR (U S D)'!K13*1.8237</f>
        <v>2642924.7894597002</v>
      </c>
      <c r="L13" s="55">
        <f t="shared" si="4"/>
        <v>8.8962141484240913</v>
      </c>
      <c r="M13" s="55">
        <f t="shared" si="5"/>
        <v>0.95727157948943919</v>
      </c>
    </row>
    <row r="14" spans="1:13" ht="14.25" x14ac:dyDescent="0.2">
      <c r="A14" s="53" t="s">
        <v>14</v>
      </c>
      <c r="B14" s="54">
        <f>'SEKTÖR (U S D)'!B14*1.7858</f>
        <v>193679.12965200801</v>
      </c>
      <c r="C14" s="54">
        <f>'SEKTÖR (U S D)'!C14*1.9547</f>
        <v>170700.75623832003</v>
      </c>
      <c r="D14" s="55">
        <f t="shared" si="0"/>
        <v>-11.864145328912958</v>
      </c>
      <c r="E14" s="55">
        <f t="shared" si="1"/>
        <v>0.82427736107586369</v>
      </c>
      <c r="F14" s="54">
        <f>'SEKTÖR (U S D)'!F14*1.7945</f>
        <v>1884764.2986983149</v>
      </c>
      <c r="G14" s="54">
        <f>'SEKTÖR (U S D)'!G14*1.8412</f>
        <v>1866242.8965936918</v>
      </c>
      <c r="H14" s="55">
        <f t="shared" si="2"/>
        <v>-0.98269062701445942</v>
      </c>
      <c r="I14" s="55">
        <f t="shared" si="3"/>
        <v>1.0250022999218316</v>
      </c>
      <c r="J14" s="54">
        <f>'SEKTÖR (U S D)'!J14*1.8033</f>
        <v>3297730.4329402079</v>
      </c>
      <c r="K14" s="54">
        <f>'SEKTÖR (U S D)'!K14*1.8237</f>
        <v>3211599.2869479004</v>
      </c>
      <c r="L14" s="55">
        <f t="shared" si="4"/>
        <v>-2.611831007530661</v>
      </c>
      <c r="M14" s="55">
        <f t="shared" si="5"/>
        <v>1.1632463906520303</v>
      </c>
    </row>
    <row r="15" spans="1:13" ht="14.25" x14ac:dyDescent="0.2">
      <c r="A15" s="53" t="s">
        <v>15</v>
      </c>
      <c r="B15" s="54">
        <f>'SEKTÖR (U S D)'!B15*1.7858</f>
        <v>20485.401412786003</v>
      </c>
      <c r="C15" s="54">
        <f>'SEKTÖR (U S D)'!C15*1.9547</f>
        <v>54999.062324238999</v>
      </c>
      <c r="D15" s="55">
        <f t="shared" si="0"/>
        <v>168.47930004393876</v>
      </c>
      <c r="E15" s="55">
        <f t="shared" si="1"/>
        <v>0.26557868256294048</v>
      </c>
      <c r="F15" s="54">
        <f>'SEKTÖR (U S D)'!F15*1.7945</f>
        <v>219305.67696302</v>
      </c>
      <c r="G15" s="54">
        <f>'SEKTÖR (U S D)'!G15*1.8412</f>
        <v>613297.75243144401</v>
      </c>
      <c r="H15" s="55">
        <f t="shared" si="2"/>
        <v>179.65429847712522</v>
      </c>
      <c r="I15" s="55">
        <f t="shared" si="3"/>
        <v>0.33684340228515408</v>
      </c>
      <c r="J15" s="54">
        <f>'SEKTÖR (U S D)'!J15*1.8033</f>
        <v>327735.43005506101</v>
      </c>
      <c r="K15" s="54">
        <f>'SEKTÖR (U S D)'!K15*1.8237</f>
        <v>751434.34071869997</v>
      </c>
      <c r="L15" s="55">
        <f t="shared" si="4"/>
        <v>129.28077705619305</v>
      </c>
      <c r="M15" s="55">
        <f t="shared" si="5"/>
        <v>0.27217071824788819</v>
      </c>
    </row>
    <row r="16" spans="1:13" ht="14.25" x14ac:dyDescent="0.2">
      <c r="A16" s="53" t="s">
        <v>16</v>
      </c>
      <c r="B16" s="54">
        <f>'SEKTÖR (U S D)'!B16*1.7858</f>
        <v>90453.686443554005</v>
      </c>
      <c r="C16" s="54">
        <f>'SEKTÖR (U S D)'!C16*1.9547</f>
        <v>96874.538499343005</v>
      </c>
      <c r="D16" s="55">
        <f t="shared" si="0"/>
        <v>7.0984968200227181</v>
      </c>
      <c r="E16" s="55">
        <f t="shared" si="1"/>
        <v>0.46778638073634393</v>
      </c>
      <c r="F16" s="54">
        <f>'SEKTÖR (U S D)'!F16*1.7945</f>
        <v>1103594.522235025</v>
      </c>
      <c r="G16" s="54">
        <f>'SEKTÖR (U S D)'!G16*1.8412</f>
        <v>1219095.815917972</v>
      </c>
      <c r="H16" s="55">
        <f t="shared" si="2"/>
        <v>10.465917631507557</v>
      </c>
      <c r="I16" s="55">
        <f t="shared" si="3"/>
        <v>0.66956772744949611</v>
      </c>
      <c r="J16" s="54">
        <f>'SEKTÖR (U S D)'!J16*1.8033</f>
        <v>1491360.1927330289</v>
      </c>
      <c r="K16" s="54">
        <f>'SEKTÖR (U S D)'!K16*1.8237</f>
        <v>1628279.6976324001</v>
      </c>
      <c r="L16" s="55">
        <f t="shared" si="4"/>
        <v>9.1808474952288996</v>
      </c>
      <c r="M16" s="55">
        <f t="shared" si="5"/>
        <v>0.58976550684282025</v>
      </c>
    </row>
    <row r="17" spans="1:13" ht="14.25" x14ac:dyDescent="0.2">
      <c r="A17" s="56" t="s">
        <v>17</v>
      </c>
      <c r="B17" s="54">
        <f>'SEKTÖR (U S D)'!B17*1.7858</f>
        <v>8109.0680022960005</v>
      </c>
      <c r="C17" s="54">
        <f>'SEKTÖR (U S D)'!C17*1.9547</f>
        <v>10111.089219627</v>
      </c>
      <c r="D17" s="55">
        <f t="shared" si="0"/>
        <v>24.688672197151966</v>
      </c>
      <c r="E17" s="55">
        <f t="shared" si="1"/>
        <v>4.8824282464929168E-2</v>
      </c>
      <c r="F17" s="54">
        <f>'SEKTÖR (U S D)'!F17*1.7945</f>
        <v>87600.984704214992</v>
      </c>
      <c r="G17" s="54">
        <f>'SEKTÖR (U S D)'!G17*1.8412</f>
        <v>98744.983206179997</v>
      </c>
      <c r="H17" s="55">
        <f t="shared" si="2"/>
        <v>12.721316477882926</v>
      </c>
      <c r="I17" s="55">
        <f t="shared" si="3"/>
        <v>5.423400945118928E-2</v>
      </c>
      <c r="J17" s="54">
        <f>'SEKTÖR (U S D)'!J17*1.8033</f>
        <v>127769.54872689601</v>
      </c>
      <c r="K17" s="54">
        <f>'SEKTÖR (U S D)'!K17*1.8237</f>
        <v>142191.75709470001</v>
      </c>
      <c r="L17" s="55">
        <f t="shared" si="4"/>
        <v>11.287672619577828</v>
      </c>
      <c r="M17" s="55">
        <f t="shared" si="5"/>
        <v>5.1502081499734502E-2</v>
      </c>
    </row>
    <row r="18" spans="1:13" s="52" customFormat="1" ht="15.75" x14ac:dyDescent="0.25">
      <c r="A18" s="57" t="s">
        <v>18</v>
      </c>
      <c r="B18" s="58">
        <f>'SEKTÖR (U S D)'!B18*1.7858</f>
        <v>232218.46161186602</v>
      </c>
      <c r="C18" s="58">
        <f>'SEKTÖR (U S D)'!C18*1.9547</f>
        <v>310507.45780723903</v>
      </c>
      <c r="D18" s="59">
        <f t="shared" si="0"/>
        <v>33.713510825950863</v>
      </c>
      <c r="E18" s="59">
        <f t="shared" si="1"/>
        <v>1.4993739544914213</v>
      </c>
      <c r="F18" s="58">
        <f>'SEKTÖR (U S D)'!F18*1.7945</f>
        <v>1857994.6838919399</v>
      </c>
      <c r="G18" s="58">
        <f>'SEKTÖR (U S D)'!G18*1.8412</f>
        <v>2333200.8962037442</v>
      </c>
      <c r="H18" s="59">
        <f t="shared" si="2"/>
        <v>25.576295585323756</v>
      </c>
      <c r="I18" s="59">
        <f t="shared" si="3"/>
        <v>1.2814710717204079</v>
      </c>
      <c r="J18" s="58">
        <f>'SEKTÖR (U S D)'!J18*1.8033</f>
        <v>2824116.2851105412</v>
      </c>
      <c r="K18" s="58">
        <f>'SEKTÖR (U S D)'!K18*1.8237</f>
        <v>3453632.2835087995</v>
      </c>
      <c r="L18" s="59">
        <f t="shared" si="4"/>
        <v>22.290725127616973</v>
      </c>
      <c r="M18" s="59">
        <f t="shared" si="5"/>
        <v>1.2509111285327397</v>
      </c>
    </row>
    <row r="19" spans="1:13" ht="14.25" x14ac:dyDescent="0.2">
      <c r="A19" s="53" t="s">
        <v>19</v>
      </c>
      <c r="B19" s="54">
        <f>'SEKTÖR (U S D)'!B19*1.7858</f>
        <v>232218.46161186602</v>
      </c>
      <c r="C19" s="54">
        <f>'SEKTÖR (U S D)'!C19*1.9547</f>
        <v>310507.45780723903</v>
      </c>
      <c r="D19" s="55">
        <f t="shared" si="0"/>
        <v>33.713510825950863</v>
      </c>
      <c r="E19" s="55">
        <f t="shared" si="1"/>
        <v>1.4993739544914213</v>
      </c>
      <c r="F19" s="54">
        <f>'SEKTÖR (U S D)'!F19*1.7945</f>
        <v>1857994.6838919399</v>
      </c>
      <c r="G19" s="54">
        <f>'SEKTÖR (U S D)'!G19*1.8412</f>
        <v>2333200.8962037442</v>
      </c>
      <c r="H19" s="55">
        <f t="shared" si="2"/>
        <v>25.576295585323756</v>
      </c>
      <c r="I19" s="55">
        <f t="shared" si="3"/>
        <v>1.2814710717204079</v>
      </c>
      <c r="J19" s="54">
        <f>'SEKTÖR (U S D)'!J19*1.8033</f>
        <v>2824116.2851105412</v>
      </c>
      <c r="K19" s="54">
        <f>'SEKTÖR (U S D)'!K19*1.8237</f>
        <v>3453632.2835087995</v>
      </c>
      <c r="L19" s="55">
        <f t="shared" si="4"/>
        <v>22.290725127616973</v>
      </c>
      <c r="M19" s="55">
        <f t="shared" si="5"/>
        <v>1.2509111285327397</v>
      </c>
    </row>
    <row r="20" spans="1:13" s="52" customFormat="1" ht="15.75" x14ac:dyDescent="0.25">
      <c r="A20" s="57" t="s">
        <v>20</v>
      </c>
      <c r="B20" s="58">
        <f>'SEKTÖR (U S D)'!B20*1.7858</f>
        <v>560196.68648960604</v>
      </c>
      <c r="C20" s="58">
        <f>'SEKTÖR (U S D)'!C20*1.9547</f>
        <v>648234.10091715003</v>
      </c>
      <c r="D20" s="59">
        <f t="shared" si="0"/>
        <v>15.715447190382022</v>
      </c>
      <c r="E20" s="59">
        <f t="shared" si="1"/>
        <v>3.1301835202029693</v>
      </c>
      <c r="F20" s="58">
        <f>'SEKTÖR (U S D)'!F20*1.7945</f>
        <v>4466335.1826078845</v>
      </c>
      <c r="G20" s="58">
        <f>'SEKTÖR (U S D)'!G20*1.8412</f>
        <v>5160930.8494819961</v>
      </c>
      <c r="H20" s="59">
        <f t="shared" si="2"/>
        <v>15.55180340201289</v>
      </c>
      <c r="I20" s="59">
        <f t="shared" si="3"/>
        <v>2.8345538515441597</v>
      </c>
      <c r="J20" s="58">
        <f>'SEKTÖR (U S D)'!J20*1.8033</f>
        <v>6625812.5680289306</v>
      </c>
      <c r="K20" s="58">
        <f>'SEKTÖR (U S D)'!K20*1.8237</f>
        <v>7615494.3732821988</v>
      </c>
      <c r="L20" s="59">
        <f t="shared" si="4"/>
        <v>14.936761266515605</v>
      </c>
      <c r="M20" s="59">
        <f t="shared" si="5"/>
        <v>2.7583442239365126</v>
      </c>
    </row>
    <row r="21" spans="1:13" ht="15" thickBot="1" x14ac:dyDescent="0.25">
      <c r="A21" s="53" t="s">
        <v>21</v>
      </c>
      <c r="B21" s="54">
        <f>'SEKTÖR (U S D)'!B21*1.7858</f>
        <v>560196.68648960604</v>
      </c>
      <c r="C21" s="54">
        <f>'SEKTÖR (U S D)'!C21*1.9547</f>
        <v>648234.10091715003</v>
      </c>
      <c r="D21" s="55">
        <f t="shared" si="0"/>
        <v>15.715447190382022</v>
      </c>
      <c r="E21" s="55">
        <f t="shared" si="1"/>
        <v>3.1301835202029693</v>
      </c>
      <c r="F21" s="54">
        <f>'SEKTÖR (U S D)'!F21*1.7945</f>
        <v>4466335.1826078845</v>
      </c>
      <c r="G21" s="54">
        <f>'SEKTÖR (U S D)'!G21*1.8412</f>
        <v>5160930.8494819961</v>
      </c>
      <c r="H21" s="55">
        <f t="shared" si="2"/>
        <v>15.55180340201289</v>
      </c>
      <c r="I21" s="55">
        <f t="shared" si="3"/>
        <v>2.8345538515441597</v>
      </c>
      <c r="J21" s="54">
        <f>'SEKTÖR (U S D)'!J21*1.8033</f>
        <v>6625812.5680289306</v>
      </c>
      <c r="K21" s="54">
        <f>'SEKTÖR (U S D)'!K21*1.8237</f>
        <v>7615494.3732821988</v>
      </c>
      <c r="L21" s="55">
        <f t="shared" si="4"/>
        <v>14.936761266515605</v>
      </c>
      <c r="M21" s="55">
        <f t="shared" si="5"/>
        <v>2.7583442239365126</v>
      </c>
    </row>
    <row r="22" spans="1:13" ht="18" thickTop="1" thickBot="1" x14ac:dyDescent="0.3">
      <c r="A22" s="60" t="s">
        <v>22</v>
      </c>
      <c r="B22" s="47">
        <f>'SEKTÖR (U S D)'!B22*1.7858</f>
        <v>15644350.886585416</v>
      </c>
      <c r="C22" s="47">
        <f>'SEKTÖR (U S D)'!C22*1.9547</f>
        <v>17159493.761131141</v>
      </c>
      <c r="D22" s="61">
        <f t="shared" si="0"/>
        <v>9.6849200425753477</v>
      </c>
      <c r="E22" s="61">
        <f t="shared" si="1"/>
        <v>82.859517125254214</v>
      </c>
      <c r="F22" s="47">
        <f>'SEKTÖR (U S D)'!F22*1.7945</f>
        <v>135266490.75633603</v>
      </c>
      <c r="G22" s="47">
        <f>'SEKTÖR (U S D)'!G22*1.8412</f>
        <v>143462176.12966922</v>
      </c>
      <c r="H22" s="61">
        <f t="shared" si="2"/>
        <v>6.0589177168028892</v>
      </c>
      <c r="I22" s="61">
        <f t="shared" si="3"/>
        <v>78.794170229984033</v>
      </c>
      <c r="J22" s="47">
        <f>'SEKTÖR (U S D)'!J22*1.8033</f>
        <v>202632356.73162138</v>
      </c>
      <c r="K22" s="47">
        <f>'SEKTÖR (U S D)'!K22*1.8237</f>
        <v>212954688.21144482</v>
      </c>
      <c r="L22" s="61">
        <f t="shared" si="4"/>
        <v>5.0941180600761431</v>
      </c>
      <c r="M22" s="61">
        <f t="shared" si="5"/>
        <v>77.132528158519989</v>
      </c>
    </row>
    <row r="23" spans="1:13" s="52" customFormat="1" ht="15.75" x14ac:dyDescent="0.25">
      <c r="A23" s="57" t="s">
        <v>23</v>
      </c>
      <c r="B23" s="58">
        <f>'SEKTÖR (U S D)'!B23*1.7858</f>
        <v>1627439.1731880161</v>
      </c>
      <c r="C23" s="58">
        <f>'SEKTÖR (U S D)'!C23*1.9547</f>
        <v>1839646.1257620931</v>
      </c>
      <c r="D23" s="59">
        <f t="shared" si="0"/>
        <v>13.039316987705387</v>
      </c>
      <c r="E23" s="59">
        <f t="shared" si="1"/>
        <v>8.8832568013908286</v>
      </c>
      <c r="F23" s="58">
        <f>'SEKTÖR (U S D)'!F23*1.7945</f>
        <v>13276364.446053734</v>
      </c>
      <c r="G23" s="58">
        <f>'SEKTÖR (U S D)'!G23*1.8412</f>
        <v>14831921.048529876</v>
      </c>
      <c r="H23" s="59">
        <f t="shared" si="2"/>
        <v>11.716736225469585</v>
      </c>
      <c r="I23" s="59">
        <f t="shared" si="3"/>
        <v>8.1461814079777888</v>
      </c>
      <c r="J23" s="58">
        <f>'SEKTÖR (U S D)'!J23*1.8033</f>
        <v>20092236.680526212</v>
      </c>
      <c r="K23" s="58">
        <f>'SEKTÖR (U S D)'!K23*1.8237</f>
        <v>22141104.478867203</v>
      </c>
      <c r="L23" s="59">
        <f t="shared" si="4"/>
        <v>10.197310687300403</v>
      </c>
      <c r="M23" s="59">
        <f t="shared" si="5"/>
        <v>8.0195434015581135</v>
      </c>
    </row>
    <row r="24" spans="1:13" ht="14.25" x14ac:dyDescent="0.2">
      <c r="A24" s="53" t="s">
        <v>24</v>
      </c>
      <c r="B24" s="54">
        <f>'SEKTÖR (U S D)'!B24*1.7858</f>
        <v>1094527.6528949542</v>
      </c>
      <c r="C24" s="54">
        <f>'SEKTÖR (U S D)'!C24*1.9547</f>
        <v>1207457.9381403551</v>
      </c>
      <c r="D24" s="55">
        <f t="shared" si="0"/>
        <v>10.317718784601523</v>
      </c>
      <c r="E24" s="55">
        <f t="shared" si="1"/>
        <v>5.8305555569472522</v>
      </c>
      <c r="F24" s="54">
        <f>'SEKTÖR (U S D)'!F24*1.7945</f>
        <v>9148223.5164641198</v>
      </c>
      <c r="G24" s="54">
        <f>'SEKTÖR (U S D)'!G24*1.8412</f>
        <v>10049918.763741327</v>
      </c>
      <c r="H24" s="55">
        <f t="shared" si="2"/>
        <v>9.8565065190462455</v>
      </c>
      <c r="I24" s="55">
        <f t="shared" si="3"/>
        <v>5.5197476521756048</v>
      </c>
      <c r="J24" s="54">
        <f>'SEKTÖR (U S D)'!J24*1.8033</f>
        <v>13900217.765725028</v>
      </c>
      <c r="K24" s="54">
        <f>'SEKTÖR (U S D)'!K24*1.8237</f>
        <v>14954112.619260304</v>
      </c>
      <c r="L24" s="55">
        <f t="shared" si="4"/>
        <v>7.5818585816256476</v>
      </c>
      <c r="M24" s="55">
        <f t="shared" si="5"/>
        <v>5.416403472392699</v>
      </c>
    </row>
    <row r="25" spans="1:13" ht="14.25" x14ac:dyDescent="0.2">
      <c r="A25" s="53" t="s">
        <v>25</v>
      </c>
      <c r="B25" s="54">
        <f>'SEKTÖR (U S D)'!B25*1.7858</f>
        <v>244635.34157564002</v>
      </c>
      <c r="C25" s="54">
        <f>'SEKTÖR (U S D)'!C25*1.9547</f>
        <v>348979.40854401904</v>
      </c>
      <c r="D25" s="55">
        <f t="shared" si="0"/>
        <v>42.652899738984097</v>
      </c>
      <c r="E25" s="55">
        <f t="shared" si="1"/>
        <v>1.6851467578906063</v>
      </c>
      <c r="F25" s="54">
        <f>'SEKTÖR (U S D)'!F25*1.7945</f>
        <v>1852565.79632124</v>
      </c>
      <c r="G25" s="54">
        <f>'SEKTÖR (U S D)'!G25*1.8412</f>
        <v>2224594.5162234637</v>
      </c>
      <c r="H25" s="55">
        <f t="shared" si="2"/>
        <v>20.081808734728085</v>
      </c>
      <c r="I25" s="55">
        <f t="shared" si="3"/>
        <v>1.221820857126606</v>
      </c>
      <c r="J25" s="54">
        <f>'SEKTÖR (U S D)'!J25*1.8033</f>
        <v>2784313.6762511395</v>
      </c>
      <c r="K25" s="54">
        <f>'SEKTÖR (U S D)'!K25*1.8237</f>
        <v>3300761.4462027005</v>
      </c>
      <c r="L25" s="55">
        <f t="shared" si="4"/>
        <v>18.548476572758769</v>
      </c>
      <c r="M25" s="55">
        <f t="shared" si="5"/>
        <v>1.1955410671259605</v>
      </c>
    </row>
    <row r="26" spans="1:13" ht="14.25" x14ac:dyDescent="0.2">
      <c r="A26" s="53" t="s">
        <v>26</v>
      </c>
      <c r="B26" s="54">
        <f>'SEKTÖR (U S D)'!B26*1.7858</f>
        <v>288276.17871742201</v>
      </c>
      <c r="C26" s="54">
        <f>'SEKTÖR (U S D)'!C26*1.9547</f>
        <v>283208.77907771902</v>
      </c>
      <c r="D26" s="55">
        <f t="shared" si="0"/>
        <v>-1.7578280877207753</v>
      </c>
      <c r="E26" s="55">
        <f t="shared" si="1"/>
        <v>1.3675544865529705</v>
      </c>
      <c r="F26" s="54">
        <f>'SEKTÖR (U S D)'!F26*1.7945</f>
        <v>2275575.1332683749</v>
      </c>
      <c r="G26" s="54">
        <f>'SEKTÖR (U S D)'!G26*1.8412</f>
        <v>2557407.7685650843</v>
      </c>
      <c r="H26" s="55">
        <f t="shared" si="2"/>
        <v>12.385116675621134</v>
      </c>
      <c r="I26" s="55">
        <f t="shared" si="3"/>
        <v>1.404612898675577</v>
      </c>
      <c r="J26" s="54">
        <f>'SEKTÖR (U S D)'!J26*1.8033</f>
        <v>3407705.2421566467</v>
      </c>
      <c r="K26" s="54">
        <f>'SEKTÖR (U S D)'!K26*1.8237</f>
        <v>3886230.4188752999</v>
      </c>
      <c r="L26" s="55">
        <f t="shared" si="4"/>
        <v>14.042446242087747</v>
      </c>
      <c r="M26" s="55">
        <f t="shared" si="5"/>
        <v>1.4075988640210941</v>
      </c>
    </row>
    <row r="27" spans="1:13" s="52" customFormat="1" ht="15.75" x14ac:dyDescent="0.25">
      <c r="A27" s="57" t="s">
        <v>27</v>
      </c>
      <c r="B27" s="58">
        <f>'SEKTÖR (U S D)'!B27*1.7858</f>
        <v>2603498.5622006701</v>
      </c>
      <c r="C27" s="58">
        <f>'SEKTÖR (U S D)'!C27*1.9547</f>
        <v>2829941.1603870443</v>
      </c>
      <c r="D27" s="59">
        <f t="shared" si="0"/>
        <v>8.6976271650009309</v>
      </c>
      <c r="E27" s="59">
        <f t="shared" si="1"/>
        <v>13.665179247519642</v>
      </c>
      <c r="F27" s="58">
        <f>'SEKTÖR (U S D)'!F27*1.7945</f>
        <v>20510458.601591412</v>
      </c>
      <c r="G27" s="58">
        <f>'SEKTÖR (U S D)'!G27*1.8412</f>
        <v>21186779.173958622</v>
      </c>
      <c r="H27" s="59">
        <f t="shared" si="2"/>
        <v>3.2974424682768135</v>
      </c>
      <c r="I27" s="59">
        <f t="shared" si="3"/>
        <v>11.636479592705209</v>
      </c>
      <c r="J27" s="58">
        <f>'SEKTÖR (U S D)'!J27*1.8033</f>
        <v>29774757.706333395</v>
      </c>
      <c r="K27" s="58">
        <f>'SEKTÖR (U S D)'!K27*1.8237</f>
        <v>32081882.220546</v>
      </c>
      <c r="L27" s="59">
        <f t="shared" si="4"/>
        <v>7.748592069052691</v>
      </c>
      <c r="M27" s="59">
        <f t="shared" si="5"/>
        <v>11.620108975002111</v>
      </c>
    </row>
    <row r="28" spans="1:13" ht="14.25" x14ac:dyDescent="0.2">
      <c r="A28" s="53" t="s">
        <v>28</v>
      </c>
      <c r="B28" s="54">
        <f>'SEKTÖR (U S D)'!B28*1.7858</f>
        <v>2603498.5622006701</v>
      </c>
      <c r="C28" s="54">
        <f>'SEKTÖR (U S D)'!C28*1.9547</f>
        <v>2829941.1603870443</v>
      </c>
      <c r="D28" s="55">
        <f t="shared" si="0"/>
        <v>8.6976271650009309</v>
      </c>
      <c r="E28" s="55">
        <f t="shared" si="1"/>
        <v>13.665179247519642</v>
      </c>
      <c r="F28" s="54">
        <f>'SEKTÖR (U S D)'!F28*1.7945</f>
        <v>20510458.601591412</v>
      </c>
      <c r="G28" s="54">
        <f>'SEKTÖR (U S D)'!G28*1.8412</f>
        <v>21186779.173958622</v>
      </c>
      <c r="H28" s="55">
        <f t="shared" si="2"/>
        <v>3.2974424682768135</v>
      </c>
      <c r="I28" s="55">
        <f t="shared" si="3"/>
        <v>11.636479592705209</v>
      </c>
      <c r="J28" s="54">
        <f>'SEKTÖR (U S D)'!J28*1.8033</f>
        <v>29774757.706333395</v>
      </c>
      <c r="K28" s="54">
        <f>'SEKTÖR (U S D)'!K28*1.8237</f>
        <v>32081882.220546</v>
      </c>
      <c r="L28" s="55">
        <f t="shared" si="4"/>
        <v>7.748592069052691</v>
      </c>
      <c r="M28" s="55">
        <f t="shared" si="5"/>
        <v>11.620108975002111</v>
      </c>
    </row>
    <row r="29" spans="1:13" s="52" customFormat="1" ht="15.75" x14ac:dyDescent="0.25">
      <c r="A29" s="57" t="s">
        <v>29</v>
      </c>
      <c r="B29" s="58">
        <f>'SEKTÖR (U S D)'!B29*1.7858</f>
        <v>11413413.151196729</v>
      </c>
      <c r="C29" s="58">
        <f>'SEKTÖR (U S D)'!C29*1.9547</f>
        <v>12489906.474982003</v>
      </c>
      <c r="D29" s="59">
        <f t="shared" si="0"/>
        <v>9.4318264792894144</v>
      </c>
      <c r="E29" s="59">
        <f t="shared" si="1"/>
        <v>60.311081076343733</v>
      </c>
      <c r="F29" s="58">
        <f>'SEKTÖR (U S D)'!F29*1.7945</f>
        <v>101479667.70869087</v>
      </c>
      <c r="G29" s="58">
        <f>'SEKTÖR (U S D)'!G29*1.8412</f>
        <v>107443475.90718071</v>
      </c>
      <c r="H29" s="59">
        <f t="shared" si="2"/>
        <v>5.8768503416956852</v>
      </c>
      <c r="I29" s="59">
        <f t="shared" si="3"/>
        <v>59.011509229301026</v>
      </c>
      <c r="J29" s="58">
        <f>'SEKTÖR (U S D)'!J29*1.8033</f>
        <v>152765362.34115523</v>
      </c>
      <c r="K29" s="58">
        <f>'SEKTÖR (U S D)'!K29*1.8237</f>
        <v>158731701.51203161</v>
      </c>
      <c r="L29" s="59">
        <f t="shared" si="4"/>
        <v>3.905557568444324</v>
      </c>
      <c r="M29" s="59">
        <f t="shared" si="5"/>
        <v>57.492875781959761</v>
      </c>
    </row>
    <row r="30" spans="1:13" ht="14.25" x14ac:dyDescent="0.2">
      <c r="A30" s="53" t="s">
        <v>30</v>
      </c>
      <c r="B30" s="54">
        <f>'SEKTÖR (U S D)'!B30*1.7858</f>
        <v>2309988.4952508141</v>
      </c>
      <c r="C30" s="54">
        <f>'SEKTÖR (U S D)'!C30*1.9547</f>
        <v>2740108.9139897111</v>
      </c>
      <c r="D30" s="55">
        <f t="shared" si="0"/>
        <v>18.620024282510347</v>
      </c>
      <c r="E30" s="55">
        <f t="shared" si="1"/>
        <v>13.231398585783547</v>
      </c>
      <c r="F30" s="54">
        <f>'SEKTÖR (U S D)'!F30*1.7945</f>
        <v>19013882.851050775</v>
      </c>
      <c r="G30" s="54">
        <f>'SEKTÖR (U S D)'!G30*1.8412</f>
        <v>21095195.035965145</v>
      </c>
      <c r="H30" s="55">
        <f t="shared" si="2"/>
        <v>10.946276471874592</v>
      </c>
      <c r="I30" s="55">
        <f t="shared" si="3"/>
        <v>11.586178556194358</v>
      </c>
      <c r="J30" s="54">
        <f>'SEKTÖR (U S D)'!J30*1.8033</f>
        <v>27940748.951199636</v>
      </c>
      <c r="K30" s="54">
        <f>'SEKTÖR (U S D)'!K30*1.8237</f>
        <v>30821757.3300393</v>
      </c>
      <c r="L30" s="55">
        <f t="shared" si="4"/>
        <v>10.311135123369583</v>
      </c>
      <c r="M30" s="55">
        <f t="shared" si="5"/>
        <v>11.163689727242923</v>
      </c>
    </row>
    <row r="31" spans="1:13" ht="14.25" x14ac:dyDescent="0.2">
      <c r="A31" s="53" t="s">
        <v>31</v>
      </c>
      <c r="B31" s="54">
        <f>'SEKTÖR (U S D)'!B31*1.7858</f>
        <v>1907778.019110322</v>
      </c>
      <c r="C31" s="54">
        <f>'SEKTÖR (U S D)'!C31*1.9547</f>
        <v>2476206.3897987464</v>
      </c>
      <c r="D31" s="55">
        <f t="shared" si="0"/>
        <v>29.795309778938893</v>
      </c>
      <c r="E31" s="55">
        <f t="shared" si="1"/>
        <v>11.957069865659488</v>
      </c>
      <c r="F31" s="54">
        <f>'SEKTÖR (U S D)'!F31*1.7945</f>
        <v>22489728.238405004</v>
      </c>
      <c r="G31" s="54">
        <f>'SEKTÖR (U S D)'!G31*1.8412</f>
        <v>25360904.460750248</v>
      </c>
      <c r="H31" s="55">
        <f t="shared" si="2"/>
        <v>12.766611458835801</v>
      </c>
      <c r="I31" s="55">
        <f t="shared" si="3"/>
        <v>13.929047203776888</v>
      </c>
      <c r="J31" s="54">
        <f>'SEKTÖR (U S D)'!J31*1.8033</f>
        <v>34752959.175049499</v>
      </c>
      <c r="K31" s="54">
        <f>'SEKTÖR (U S D)'!K31*1.8237</f>
        <v>37016785.761100508</v>
      </c>
      <c r="L31" s="55">
        <f t="shared" si="4"/>
        <v>6.5140541691664025</v>
      </c>
      <c r="M31" s="55">
        <f t="shared" si="5"/>
        <v>13.407538918424899</v>
      </c>
    </row>
    <row r="32" spans="1:13" ht="14.25" x14ac:dyDescent="0.2">
      <c r="A32" s="53" t="s">
        <v>32</v>
      </c>
      <c r="B32" s="54">
        <f>'SEKTÖR (U S D)'!B32*1.7858</f>
        <v>113294.855731342</v>
      </c>
      <c r="C32" s="54">
        <f>'SEKTÖR (U S D)'!C32*1.9547</f>
        <v>272185.00213551905</v>
      </c>
      <c r="D32" s="55">
        <f t="shared" si="0"/>
        <v>140.24480227147819</v>
      </c>
      <c r="E32" s="55">
        <f t="shared" si="1"/>
        <v>1.3143230307161877</v>
      </c>
      <c r="F32" s="54">
        <f>'SEKTÖR (U S D)'!F32*1.7945</f>
        <v>1050325.2135241448</v>
      </c>
      <c r="G32" s="54">
        <f>'SEKTÖR (U S D)'!G32*1.8412</f>
        <v>1536849.4910285079</v>
      </c>
      <c r="H32" s="55">
        <f t="shared" si="2"/>
        <v>46.321298512099261</v>
      </c>
      <c r="I32" s="55">
        <f t="shared" si="3"/>
        <v>0.84408855128833593</v>
      </c>
      <c r="J32" s="54">
        <f>'SEKTÖR (U S D)'!J32*1.8033</f>
        <v>1544938.9674800665</v>
      </c>
      <c r="K32" s="54">
        <f>'SEKTÖR (U S D)'!K32*1.8237</f>
        <v>1933731.0574416004</v>
      </c>
      <c r="L32" s="55">
        <f t="shared" si="4"/>
        <v>25.165530687318256</v>
      </c>
      <c r="M32" s="55">
        <f t="shared" si="5"/>
        <v>0.70040047717110043</v>
      </c>
    </row>
    <row r="33" spans="1:13" ht="14.25" x14ac:dyDescent="0.2">
      <c r="A33" s="53" t="s">
        <v>51</v>
      </c>
      <c r="B33" s="54">
        <f>'SEKTÖR (U S D)'!B33*1.7858</f>
        <v>1700986.650065318</v>
      </c>
      <c r="C33" s="54">
        <f>'SEKTÖR (U S D)'!C33*1.9547</f>
        <v>1735065.6527549291</v>
      </c>
      <c r="D33" s="55">
        <f t="shared" si="0"/>
        <v>2.0034844299514361</v>
      </c>
      <c r="E33" s="55">
        <f t="shared" si="1"/>
        <v>8.378260114732571</v>
      </c>
      <c r="F33" s="54">
        <f>'SEKTÖR (U S D)'!F33*1.7945</f>
        <v>13945936.205002785</v>
      </c>
      <c r="G33" s="54">
        <f>'SEKTÖR (U S D)'!G33*1.8412</f>
        <v>13580228.214388857</v>
      </c>
      <c r="H33" s="55">
        <f t="shared" si="2"/>
        <v>-2.6223265705370049</v>
      </c>
      <c r="I33" s="55">
        <f t="shared" si="3"/>
        <v>7.458710320408235</v>
      </c>
      <c r="J33" s="54">
        <f>'SEKTÖR (U S D)'!J33*1.8033</f>
        <v>21636053.505269345</v>
      </c>
      <c r="K33" s="54">
        <f>'SEKTÖR (U S D)'!K33*1.8237</f>
        <v>20785547.623277403</v>
      </c>
      <c r="L33" s="55">
        <f t="shared" si="4"/>
        <v>-3.9309658842579829</v>
      </c>
      <c r="M33" s="55">
        <f t="shared" si="5"/>
        <v>7.5285585436411147</v>
      </c>
    </row>
    <row r="34" spans="1:13" ht="14.25" x14ac:dyDescent="0.2">
      <c r="A34" s="53" t="s">
        <v>34</v>
      </c>
      <c r="B34" s="54">
        <f>'SEKTÖR (U S D)'!B34*1.7858</f>
        <v>728642.35352925805</v>
      </c>
      <c r="C34" s="54">
        <f>'SEKTÖR (U S D)'!C34*1.9547</f>
        <v>762754.1327457811</v>
      </c>
      <c r="D34" s="55">
        <f t="shared" si="0"/>
        <v>4.6815531723209549</v>
      </c>
      <c r="E34" s="55">
        <f t="shared" si="1"/>
        <v>3.6831762058020807</v>
      </c>
      <c r="F34" s="54">
        <f>'SEKTÖR (U S D)'!F34*1.7945</f>
        <v>6302630.6923753992</v>
      </c>
      <c r="G34" s="54">
        <f>'SEKTÖR (U S D)'!G34*1.8412</f>
        <v>6936249.3968916116</v>
      </c>
      <c r="H34" s="55">
        <f t="shared" si="2"/>
        <v>10.053241819844086</v>
      </c>
      <c r="I34" s="55">
        <f t="shared" si="3"/>
        <v>3.8096174927829871</v>
      </c>
      <c r="J34" s="54">
        <f>'SEKTÖR (U S D)'!J34*1.8033</f>
        <v>9378892.3455729317</v>
      </c>
      <c r="K34" s="54">
        <f>'SEKTÖR (U S D)'!K34*1.8237</f>
        <v>10166040.5711526</v>
      </c>
      <c r="L34" s="55">
        <f t="shared" si="4"/>
        <v>8.3927632024822341</v>
      </c>
      <c r="M34" s="55">
        <f t="shared" si="5"/>
        <v>3.6821561300238272</v>
      </c>
    </row>
    <row r="35" spans="1:13" ht="14.25" x14ac:dyDescent="0.2">
      <c r="A35" s="53" t="s">
        <v>35</v>
      </c>
      <c r="B35" s="54">
        <f>'SEKTÖR (U S D)'!B35*1.7858</f>
        <v>877496.51395387203</v>
      </c>
      <c r="C35" s="54">
        <f>'SEKTÖR (U S D)'!C35*1.9547</f>
        <v>980990.94744428806</v>
      </c>
      <c r="D35" s="55">
        <f t="shared" si="0"/>
        <v>11.794284289983686</v>
      </c>
      <c r="E35" s="55">
        <f t="shared" si="1"/>
        <v>4.7369950035239929</v>
      </c>
      <c r="F35" s="54">
        <f>'SEKTÖR (U S D)'!F35*1.7945</f>
        <v>7544770.1789365252</v>
      </c>
      <c r="G35" s="54">
        <f>'SEKTÖR (U S D)'!G35*1.8412</f>
        <v>8128810.9344022963</v>
      </c>
      <c r="H35" s="55">
        <f t="shared" si="2"/>
        <v>7.7410012712686065</v>
      </c>
      <c r="I35" s="55">
        <f t="shared" si="3"/>
        <v>4.464611717263562</v>
      </c>
      <c r="J35" s="54">
        <f>'SEKTÖR (U S D)'!J35*1.8033</f>
        <v>11300699.452509673</v>
      </c>
      <c r="K35" s="54">
        <f>'SEKTÖR (U S D)'!K35*1.8237</f>
        <v>11977639.043238901</v>
      </c>
      <c r="L35" s="55">
        <f t="shared" si="4"/>
        <v>5.9902450602638737</v>
      </c>
      <c r="M35" s="55">
        <f t="shared" si="5"/>
        <v>4.3383199897336731</v>
      </c>
    </row>
    <row r="36" spans="1:13" ht="14.25" x14ac:dyDescent="0.2">
      <c r="A36" s="53" t="s">
        <v>36</v>
      </c>
      <c r="B36" s="54">
        <f>'SEKTÖR (U S D)'!B36*1.7858</f>
        <v>2280163.8626835924</v>
      </c>
      <c r="C36" s="54">
        <f>'SEKTÖR (U S D)'!C36*1.9547</f>
        <v>1862696.4396518611</v>
      </c>
      <c r="D36" s="55">
        <f t="shared" si="0"/>
        <v>-18.30865885842088</v>
      </c>
      <c r="E36" s="55">
        <f t="shared" si="1"/>
        <v>8.9945618261822951</v>
      </c>
      <c r="F36" s="54">
        <f>'SEKTÖR (U S D)'!F36*1.7945</f>
        <v>19007007.372382913</v>
      </c>
      <c r="G36" s="54">
        <f>'SEKTÖR (U S D)'!G36*1.8412</f>
        <v>17552209.809524</v>
      </c>
      <c r="H36" s="55">
        <f t="shared" si="2"/>
        <v>-7.6540064111972024</v>
      </c>
      <c r="I36" s="55">
        <f t="shared" si="3"/>
        <v>9.6402539328135202</v>
      </c>
      <c r="J36" s="54">
        <f>'SEKTÖR (U S D)'!J36*1.8033</f>
        <v>28307850.765117787</v>
      </c>
      <c r="K36" s="54">
        <f>'SEKTÖR (U S D)'!K36*1.8237</f>
        <v>26424807.110325299</v>
      </c>
      <c r="L36" s="55">
        <f t="shared" si="4"/>
        <v>-6.6520191533327537</v>
      </c>
      <c r="M36" s="55">
        <f t="shared" si="5"/>
        <v>9.5711073357392547</v>
      </c>
    </row>
    <row r="37" spans="1:13" ht="14.25" x14ac:dyDescent="0.2">
      <c r="A37" s="53" t="s">
        <v>37</v>
      </c>
      <c r="B37" s="54">
        <f>'SEKTÖR (U S D)'!B37*1.7858</f>
        <v>455366.71483891201</v>
      </c>
      <c r="C37" s="54">
        <f>'SEKTÖR (U S D)'!C37*1.9547</f>
        <v>492007.886352895</v>
      </c>
      <c r="D37" s="55">
        <f t="shared" si="0"/>
        <v>8.0465195017481594</v>
      </c>
      <c r="E37" s="55">
        <f t="shared" si="1"/>
        <v>2.3758006181605715</v>
      </c>
      <c r="F37" s="54">
        <f>'SEKTÖR (U S D)'!F37*1.7945</f>
        <v>3749305.2779807202</v>
      </c>
      <c r="G37" s="54">
        <f>'SEKTÖR (U S D)'!G37*1.8412</f>
        <v>3942978.4440805241</v>
      </c>
      <c r="H37" s="55">
        <f t="shared" si="2"/>
        <v>5.1655747329305601</v>
      </c>
      <c r="I37" s="55">
        <f t="shared" si="3"/>
        <v>2.1656141229533903</v>
      </c>
      <c r="J37" s="54">
        <f>'SEKTÖR (U S D)'!J37*1.8033</f>
        <v>5606481.0432096124</v>
      </c>
      <c r="K37" s="54">
        <f>'SEKTÖR (U S D)'!K37*1.8237</f>
        <v>5744468.7199872006</v>
      </c>
      <c r="L37" s="55">
        <f t="shared" si="4"/>
        <v>2.4612172183247525</v>
      </c>
      <c r="M37" s="55">
        <f t="shared" si="5"/>
        <v>2.0806557442877525</v>
      </c>
    </row>
    <row r="38" spans="1:13" ht="14.25" x14ac:dyDescent="0.2">
      <c r="A38" s="53" t="s">
        <v>38</v>
      </c>
      <c r="B38" s="54">
        <f>'SEKTÖR (U S D)'!B38*1.7858</f>
        <v>280502.06606006803</v>
      </c>
      <c r="C38" s="54">
        <f>'SEKTÖR (U S D)'!C38*1.9547</f>
        <v>366480.41557062103</v>
      </c>
      <c r="D38" s="55">
        <f t="shared" si="0"/>
        <v>30.651592238946719</v>
      </c>
      <c r="E38" s="55">
        <f t="shared" si="1"/>
        <v>1.7696553693692667</v>
      </c>
      <c r="F38" s="54">
        <f>'SEKTÖR (U S D)'!F38*1.7945</f>
        <v>2336851.6273479452</v>
      </c>
      <c r="G38" s="54">
        <f>'SEKTÖR (U S D)'!G38*1.8412</f>
        <v>2632224.2267663842</v>
      </c>
      <c r="H38" s="55">
        <f t="shared" si="2"/>
        <v>12.639766939489117</v>
      </c>
      <c r="I38" s="55">
        <f t="shared" si="3"/>
        <v>1.4457045710770147</v>
      </c>
      <c r="J38" s="54">
        <f>'SEKTÖR (U S D)'!J38*1.8033</f>
        <v>3328285.621534518</v>
      </c>
      <c r="K38" s="54">
        <f>'SEKTÖR (U S D)'!K38*1.8237</f>
        <v>4015875.1217937008</v>
      </c>
      <c r="L38" s="55">
        <f t="shared" si="4"/>
        <v>20.658969164496384</v>
      </c>
      <c r="M38" s="55">
        <f t="shared" si="5"/>
        <v>1.4545563824605452</v>
      </c>
    </row>
    <row r="39" spans="1:13" ht="14.25" x14ac:dyDescent="0.2">
      <c r="A39" s="53" t="s">
        <v>39</v>
      </c>
      <c r="B39" s="54">
        <f>'SEKTÖR (U S D)'!B39*1.7858</f>
        <v>203960.92395801799</v>
      </c>
      <c r="C39" s="54">
        <f>'SEKTÖR (U S D)'!C39*1.9547</f>
        <v>178779.62786140601</v>
      </c>
      <c r="D39" s="55">
        <f t="shared" si="0"/>
        <v>-12.346137489451229</v>
      </c>
      <c r="E39" s="55">
        <f t="shared" si="1"/>
        <v>0.86328850038593707</v>
      </c>
      <c r="F39" s="54">
        <f>'SEKTÖR (U S D)'!F39*1.7945</f>
        <v>1490040.54085337</v>
      </c>
      <c r="G39" s="54">
        <f>'SEKTÖR (U S D)'!G39*1.8412</f>
        <v>1606802.6480884359</v>
      </c>
      <c r="H39" s="55">
        <f t="shared" si="2"/>
        <v>7.8361698244931226</v>
      </c>
      <c r="I39" s="55">
        <f t="shared" si="3"/>
        <v>0.88250913791405938</v>
      </c>
      <c r="J39" s="54">
        <f>'SEKTÖR (U S D)'!J39*1.8033</f>
        <v>2168597.7237120927</v>
      </c>
      <c r="K39" s="54">
        <f>'SEKTÖR (U S D)'!K39*1.8237</f>
        <v>2376583.2907374003</v>
      </c>
      <c r="L39" s="55">
        <f t="shared" si="4"/>
        <v>9.5907860066037838</v>
      </c>
      <c r="M39" s="55">
        <f t="shared" si="5"/>
        <v>0.8608022633052268</v>
      </c>
    </row>
    <row r="40" spans="1:13" ht="14.25" x14ac:dyDescent="0.2">
      <c r="A40" s="56" t="s">
        <v>40</v>
      </c>
      <c r="B40" s="54">
        <f>'SEKTÖR (U S D)'!B40*1.7858</f>
        <v>544306.60653451993</v>
      </c>
      <c r="C40" s="54">
        <f>'SEKTÖR (U S D)'!C40*1.9547</f>
        <v>610126.37705470005</v>
      </c>
      <c r="D40" s="55">
        <f t="shared" si="0"/>
        <v>12.09240706065283</v>
      </c>
      <c r="E40" s="55">
        <f t="shared" si="1"/>
        <v>2.9461694903055635</v>
      </c>
      <c r="F40" s="54">
        <f>'SEKTÖR (U S D)'!F40*1.7945</f>
        <v>4448767.4603336146</v>
      </c>
      <c r="G40" s="54">
        <f>'SEKTÖR (U S D)'!G40*1.8412</f>
        <v>4934719.7668100717</v>
      </c>
      <c r="H40" s="55">
        <f t="shared" si="2"/>
        <v>10.923302033862999</v>
      </c>
      <c r="I40" s="55">
        <f t="shared" si="3"/>
        <v>2.7103112460238714</v>
      </c>
      <c r="J40" s="54">
        <f>'SEKTÖR (U S D)'!J40*1.8033</f>
        <v>6664372.7146573188</v>
      </c>
      <c r="K40" s="54">
        <f>'SEKTÖR (U S D)'!K40*1.8237</f>
        <v>7285307.5794942006</v>
      </c>
      <c r="L40" s="55">
        <f t="shared" si="4"/>
        <v>9.3172289639687467</v>
      </c>
      <c r="M40" s="55">
        <f t="shared" si="5"/>
        <v>2.6387500399186585</v>
      </c>
    </row>
    <row r="41" spans="1:13" ht="15" thickBot="1" x14ac:dyDescent="0.25">
      <c r="A41" s="53" t="s">
        <v>41</v>
      </c>
      <c r="B41" s="54">
        <f>'SEKTÖR (U S D)'!B41*1.7858</f>
        <v>10926.089480694</v>
      </c>
      <c r="C41" s="54">
        <f>'SEKTÖR (U S D)'!C41*1.9547</f>
        <v>12504.689621545002</v>
      </c>
      <c r="D41" s="55">
        <f t="shared" si="0"/>
        <v>14.447988400976678</v>
      </c>
      <c r="E41" s="55">
        <f t="shared" si="1"/>
        <v>6.0382465722234435E-2</v>
      </c>
      <c r="F41" s="54">
        <f>'SEKTÖR (U S D)'!F41*1.7945</f>
        <v>100422.05049767</v>
      </c>
      <c r="G41" s="54">
        <f>'SEKTÖR (U S D)'!G41*1.8412</f>
        <v>136303.47848463999</v>
      </c>
      <c r="H41" s="55">
        <f t="shared" si="2"/>
        <v>35.730626699165541</v>
      </c>
      <c r="I41" s="55">
        <f t="shared" si="3"/>
        <v>7.48623768048126E-2</v>
      </c>
      <c r="J41" s="54">
        <f>'SEKTÖR (U S D)'!J41*1.8033</f>
        <v>135482.068629519</v>
      </c>
      <c r="K41" s="54">
        <f>'SEKTÖR (U S D)'!K41*1.8237</f>
        <v>183158.30709089999</v>
      </c>
      <c r="L41" s="55">
        <f t="shared" si="4"/>
        <v>35.19007271121135</v>
      </c>
      <c r="M41" s="55">
        <f t="shared" si="5"/>
        <v>6.6340231331880314E-2</v>
      </c>
    </row>
    <row r="42" spans="1:13" ht="18" thickTop="1" thickBot="1" x14ac:dyDescent="0.3">
      <c r="A42" s="60" t="s">
        <v>42</v>
      </c>
      <c r="B42" s="47">
        <f>'SEKTÖR (U S D)'!B42*1.7858</f>
        <v>612469.45981943805</v>
      </c>
      <c r="C42" s="47">
        <f>'SEKTÖR (U S D)'!C42*1.9547</f>
        <v>784329.4283149601</v>
      </c>
      <c r="D42" s="61">
        <f t="shared" si="0"/>
        <v>28.060169489297969</v>
      </c>
      <c r="E42" s="61">
        <f t="shared" si="1"/>
        <v>3.7873586833030353</v>
      </c>
      <c r="F42" s="47">
        <f>'SEKTÖR (U S D)'!F42*1.7945</f>
        <v>4756458.6898726253</v>
      </c>
      <c r="G42" s="47">
        <f>'SEKTÖR (U S D)'!G42*1.8412</f>
        <v>6169918.2412413638</v>
      </c>
      <c r="H42" s="61">
        <f t="shared" si="2"/>
        <v>29.716636757053177</v>
      </c>
      <c r="I42" s="61">
        <f t="shared" si="3"/>
        <v>3.3887230859097146</v>
      </c>
      <c r="J42" s="47">
        <f>'SEKTÖR (U S D)'!J42*1.8033</f>
        <v>7164296.8376685614</v>
      </c>
      <c r="K42" s="47">
        <f>'SEKTÖR (U S D)'!K42*1.8237</f>
        <v>8899866.1030058991</v>
      </c>
      <c r="L42" s="61">
        <f t="shared" si="4"/>
        <v>24.225256220708673</v>
      </c>
      <c r="M42" s="61">
        <f t="shared" si="5"/>
        <v>3.2235457155822647</v>
      </c>
    </row>
    <row r="43" spans="1:13" ht="14.25" x14ac:dyDescent="0.2">
      <c r="A43" s="53" t="s">
        <v>43</v>
      </c>
      <c r="B43" s="54">
        <f>'SEKTÖR (U S D)'!B43*1.7858</f>
        <v>612469.45981943805</v>
      </c>
      <c r="C43" s="54">
        <f>'SEKTÖR (U S D)'!C43*1.9547</f>
        <v>784329.4283149601</v>
      </c>
      <c r="D43" s="55">
        <f t="shared" si="0"/>
        <v>28.060169489297969</v>
      </c>
      <c r="E43" s="55">
        <f t="shared" si="1"/>
        <v>3.7873586833030353</v>
      </c>
      <c r="F43" s="54">
        <f>'SEKTÖR (U S D)'!F43*1.7945</f>
        <v>4756458.6898726253</v>
      </c>
      <c r="G43" s="54">
        <f>'SEKTÖR (U S D)'!G43*1.8412</f>
        <v>6169918.2412413638</v>
      </c>
      <c r="H43" s="55">
        <f t="shared" si="2"/>
        <v>29.716636757053177</v>
      </c>
      <c r="I43" s="55">
        <f t="shared" si="3"/>
        <v>3.3887230859097146</v>
      </c>
      <c r="J43" s="54">
        <f>'SEKTÖR (U S D)'!J43*1.8033</f>
        <v>7164296.8376685614</v>
      </c>
      <c r="K43" s="54">
        <f>'SEKTÖR (U S D)'!K43*1.8237</f>
        <v>8899866.1030058991</v>
      </c>
      <c r="L43" s="55">
        <f t="shared" si="4"/>
        <v>24.225256220708673</v>
      </c>
      <c r="M43" s="55">
        <f t="shared" si="5"/>
        <v>3.2235457155822647</v>
      </c>
    </row>
    <row r="44" spans="1:13" ht="18" x14ac:dyDescent="0.25">
      <c r="A44" s="62" t="s">
        <v>44</v>
      </c>
      <c r="B44" s="63">
        <f>'SEKTÖR (U S D)'!B44*1.7858</f>
        <v>18657340.541361537</v>
      </c>
      <c r="C44" s="63">
        <f>'SEKTÖR (U S D)'!C44*1.9547</f>
        <v>20709140.430051107</v>
      </c>
      <c r="D44" s="64">
        <f>(C44-B44)/B44*100</f>
        <v>10.997279511197892</v>
      </c>
      <c r="E44" s="65">
        <f>C44/C$46*100</f>
        <v>100</v>
      </c>
      <c r="F44" s="63">
        <f>'SEKTÖR (U S D)'!F44*1.7945</f>
        <v>161556664.91414681</v>
      </c>
      <c r="G44" s="63">
        <f>'SEKTÖR (U S D)'!G44*1.8412</f>
        <v>174035481.93152127</v>
      </c>
      <c r="H44" s="64">
        <f>(G44-F44)/F44*100</f>
        <v>7.7241115518235368</v>
      </c>
      <c r="I44" s="65">
        <f t="shared" si="3"/>
        <v>95.586040581003246</v>
      </c>
      <c r="J44" s="54">
        <f>'SEKTÖR (U S D)'!J44*1.8033</f>
        <v>243714890.65352586</v>
      </c>
      <c r="K44" s="54">
        <f>'SEKTÖR (U S D)'!K44*1.8237</f>
        <v>259026577.24932122</v>
      </c>
      <c r="L44" s="55">
        <f>(K44-J44)/J44*100</f>
        <v>6.2826225163086269</v>
      </c>
      <c r="M44" s="55">
        <f>K44/K$46*100</f>
        <v>93.819839944780199</v>
      </c>
    </row>
    <row r="45" spans="1:13" ht="14.25" x14ac:dyDescent="0.2">
      <c r="A45" s="66" t="s">
        <v>45</v>
      </c>
      <c r="B45" s="63">
        <f>'SEKTÖR (U S D)'!B45*1.7858</f>
        <v>0</v>
      </c>
      <c r="C45" s="63">
        <f>'SEKTÖR (U S D)'!C45*1.9547</f>
        <v>0</v>
      </c>
      <c r="D45" s="64"/>
      <c r="E45" s="65"/>
      <c r="F45" s="63">
        <f>'SEKTÖR (U S D)'!F45*1.7945</f>
        <v>13543469.165678665</v>
      </c>
      <c r="G45" s="63">
        <f>'SEKTÖR (U S D)'!G45*1.8412</f>
        <v>8036587.2468615193</v>
      </c>
      <c r="H45" s="64">
        <f>(G45-F45)/F45*100</f>
        <v>-40.660792677643279</v>
      </c>
      <c r="I45" s="65">
        <f t="shared" si="3"/>
        <v>4.4139594189967575</v>
      </c>
      <c r="J45" s="54">
        <f>'SEKTÖR (U S D)'!J45*1.8033</f>
        <v>15581359.515078224</v>
      </c>
      <c r="K45" s="54">
        <f>'SEKTÖR (U S D)'!K45*1.8237</f>
        <v>17062763.130898215</v>
      </c>
      <c r="L45" s="55">
        <f t="shared" si="4"/>
        <v>9.5075376085534948</v>
      </c>
      <c r="M45" s="55">
        <f t="shared" si="5"/>
        <v>6.1801600552198233</v>
      </c>
    </row>
    <row r="46" spans="1:13" s="71" customFormat="1" ht="18.75" thickBot="1" x14ac:dyDescent="0.3">
      <c r="A46" s="67" t="s">
        <v>46</v>
      </c>
      <c r="B46" s="68">
        <f>'SEKTÖR (U S D)'!B46*1.7858</f>
        <v>18657340.541361537</v>
      </c>
      <c r="C46" s="68">
        <f>'SEKTÖR (U S D)'!C46*1.9547</f>
        <v>20709140.430051107</v>
      </c>
      <c r="D46" s="69">
        <f>(C46-B46)/B46*100</f>
        <v>10.997279511197892</v>
      </c>
      <c r="E46" s="70">
        <f>C46/C$46*100</f>
        <v>100</v>
      </c>
      <c r="F46" s="68">
        <f>'SEKTÖR (U S D)'!F46*1.7945</f>
        <v>175100134.07982549</v>
      </c>
      <c r="G46" s="68">
        <f>'SEKTÖR (U S D)'!G46*1.8412</f>
        <v>182072069.17838278</v>
      </c>
      <c r="H46" s="69">
        <f>(G46-F46)/F46*100</f>
        <v>3.9816846144611713</v>
      </c>
      <c r="I46" s="70">
        <f t="shared" si="3"/>
        <v>100</v>
      </c>
      <c r="J46" s="68">
        <f>'SEKTÖR (U S D)'!J46*1.8033</f>
        <v>259296250.16860408</v>
      </c>
      <c r="K46" s="68">
        <f>'SEKTÖR (U S D)'!K46*1.8237</f>
        <v>276089340.3802194</v>
      </c>
      <c r="L46" s="69">
        <f t="shared" si="4"/>
        <v>6.4764107466636451</v>
      </c>
      <c r="M46" s="70">
        <f t="shared" si="5"/>
        <v>100</v>
      </c>
    </row>
    <row r="47" spans="1:13" s="71" customFormat="1" ht="18" x14ac:dyDescent="0.25">
      <c r="A47" s="72"/>
      <c r="B47" s="73"/>
      <c r="C47" s="73"/>
      <c r="D47" s="74"/>
      <c r="E47" s="75"/>
      <c r="F47" s="75"/>
      <c r="G47" s="75"/>
      <c r="H47" s="75"/>
      <c r="I47" s="75"/>
      <c r="J47" s="73"/>
      <c r="K47" s="73"/>
      <c r="L47" s="74"/>
      <c r="M47" s="75"/>
    </row>
    <row r="48" spans="1:13" x14ac:dyDescent="0.2">
      <c r="A48" s="1" t="s">
        <v>175</v>
      </c>
    </row>
    <row r="49" spans="1:1" x14ac:dyDescent="0.2">
      <c r="A49" s="1" t="s">
        <v>47</v>
      </c>
    </row>
    <row r="51" spans="1:1" x14ac:dyDescent="0.2">
      <c r="A51" s="76" t="s">
        <v>52</v>
      </c>
    </row>
  </sheetData>
  <mergeCells count="4">
    <mergeCell ref="A5:M5"/>
    <mergeCell ref="B6:E6"/>
    <mergeCell ref="F6:I6"/>
    <mergeCell ref="J6:M6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16" zoomScale="70" workbookViewId="0">
      <selection activeCell="D6" sqref="D6:E6"/>
    </sheetView>
  </sheetViews>
  <sheetFormatPr defaultRowHeight="12.75" x14ac:dyDescent="0.2"/>
  <cols>
    <col min="1" max="1" width="48.7109375" style="35" customWidth="1"/>
    <col min="2" max="5" width="14.42578125" style="35" customWidth="1"/>
    <col min="6" max="7" width="17.85546875" style="35" customWidth="1"/>
    <col min="8" max="16384" width="9.140625" style="35"/>
  </cols>
  <sheetData>
    <row r="1" spans="1:7" x14ac:dyDescent="0.2">
      <c r="B1" s="37"/>
    </row>
    <row r="2" spans="1:7" x14ac:dyDescent="0.2">
      <c r="B2" s="37"/>
    </row>
    <row r="3" spans="1:7" x14ac:dyDescent="0.2">
      <c r="B3" s="37"/>
    </row>
    <row r="4" spans="1:7" ht="39.75" customHeight="1" thickBot="1" x14ac:dyDescent="0.25">
      <c r="B4" s="37"/>
      <c r="C4" s="37"/>
    </row>
    <row r="5" spans="1:7" ht="45" customHeight="1" thickBot="1" x14ac:dyDescent="0.25">
      <c r="A5" s="163" t="s">
        <v>53</v>
      </c>
      <c r="B5" s="164"/>
      <c r="C5" s="164"/>
      <c r="D5" s="164"/>
      <c r="E5" s="164"/>
      <c r="F5" s="164"/>
      <c r="G5" s="169"/>
    </row>
    <row r="6" spans="1:7" ht="50.25" customHeight="1" thickTop="1" thickBot="1" x14ac:dyDescent="0.25">
      <c r="A6" s="40"/>
      <c r="B6" s="170" t="s">
        <v>176</v>
      </c>
      <c r="C6" s="171"/>
      <c r="D6" s="170" t="s">
        <v>177</v>
      </c>
      <c r="E6" s="172"/>
      <c r="F6" s="170" t="s">
        <v>54</v>
      </c>
      <c r="G6" s="171"/>
    </row>
    <row r="7" spans="1:7" ht="31.5" thickTop="1" thickBot="1" x14ac:dyDescent="0.3">
      <c r="A7" s="41" t="s">
        <v>3</v>
      </c>
      <c r="B7" s="77" t="s">
        <v>55</v>
      </c>
      <c r="C7" s="78" t="s">
        <v>56</v>
      </c>
      <c r="D7" s="77" t="s">
        <v>55</v>
      </c>
      <c r="E7" s="78" t="s">
        <v>56</v>
      </c>
      <c r="F7" s="77" t="s">
        <v>55</v>
      </c>
      <c r="G7" s="78" t="s">
        <v>56</v>
      </c>
    </row>
    <row r="8" spans="1:7" ht="18" thickTop="1" thickBot="1" x14ac:dyDescent="0.3">
      <c r="A8" s="46" t="s">
        <v>8</v>
      </c>
      <c r="B8" s="61">
        <f>'SEKTÖR (U S D)'!D8</f>
        <v>5.2427779477975607</v>
      </c>
      <c r="C8" s="61">
        <f>'SEKTÖR (TL)'!D8</f>
        <v>15.196583074565954</v>
      </c>
      <c r="D8" s="61">
        <f>'SEKTÖR (U S D)'!H8</f>
        <v>10.452015038169385</v>
      </c>
      <c r="E8" s="61">
        <f>'SEKTÖR (TL)'!H8</f>
        <v>13.326414092102235</v>
      </c>
      <c r="F8" s="61">
        <f>'SEKTÖR (U S D)'!L8</f>
        <v>8.3671144817820799</v>
      </c>
      <c r="G8" s="61">
        <f>'SEKTÖR (TL)'!L8</f>
        <v>9.5930276051827335</v>
      </c>
    </row>
    <row r="9" spans="1:7" s="52" customFormat="1" ht="15.75" x14ac:dyDescent="0.25">
      <c r="A9" s="49" t="s">
        <v>9</v>
      </c>
      <c r="B9" s="51">
        <f>'SEKTÖR (U S D)'!D9</f>
        <v>2.6347551754221161</v>
      </c>
      <c r="C9" s="51">
        <f>'SEKTÖR (TL)'!D9</f>
        <v>12.341894916226682</v>
      </c>
      <c r="D9" s="51">
        <f>'SEKTÖR (U S D)'!H9</f>
        <v>8.3565877654723142</v>
      </c>
      <c r="E9" s="51">
        <f>'SEKTÖR (TL)'!H9</f>
        <v>11.176455499463701</v>
      </c>
      <c r="F9" s="51">
        <f>'SEKTÖR (U S D)'!L9</f>
        <v>5.4870967060402744</v>
      </c>
      <c r="G9" s="51">
        <f>'SEKTÖR (TL)'!L9</f>
        <v>6.6804293588452577</v>
      </c>
    </row>
    <row r="10" spans="1:7" ht="14.25" x14ac:dyDescent="0.2">
      <c r="A10" s="53" t="s">
        <v>50</v>
      </c>
      <c r="B10" s="55">
        <f>'SEKTÖR (U S D)'!D10</f>
        <v>3.8535009697646396</v>
      </c>
      <c r="C10" s="55">
        <f>'SEKTÖR (TL)'!D10</f>
        <v>13.675909029901979</v>
      </c>
      <c r="D10" s="55">
        <f>'SEKTÖR (U S D)'!H10</f>
        <v>9.5168554403165704</v>
      </c>
      <c r="E10" s="55">
        <f>'SEKTÖR (TL)'!H10</f>
        <v>12.366917936311431</v>
      </c>
      <c r="F10" s="55">
        <f>'SEKTÖR (U S D)'!L10</f>
        <v>7.8958152513386795</v>
      </c>
      <c r="G10" s="55">
        <f>'SEKTÖR (TL)'!L10</f>
        <v>9.1163967580914864</v>
      </c>
    </row>
    <row r="11" spans="1:7" ht="14.25" x14ac:dyDescent="0.2">
      <c r="A11" s="53" t="s">
        <v>11</v>
      </c>
      <c r="B11" s="55">
        <f>'SEKTÖR (U S D)'!D11</f>
        <v>14.846509039233851</v>
      </c>
      <c r="C11" s="55">
        <f>'SEKTÖR (TL)'!D11</f>
        <v>25.708629868400955</v>
      </c>
      <c r="D11" s="55">
        <f>'SEKTÖR (U S D)'!H11</f>
        <v>0.87369630431393952</v>
      </c>
      <c r="E11" s="55">
        <f>'SEKTÖR (TL)'!H11</f>
        <v>3.498829554473569</v>
      </c>
      <c r="F11" s="55">
        <f>'SEKTÖR (U S D)'!L11</f>
        <v>-2.0417186427086413</v>
      </c>
      <c r="G11" s="55">
        <f>'SEKTÖR (TL)'!L11</f>
        <v>-0.93355641807116374</v>
      </c>
    </row>
    <row r="12" spans="1:7" ht="14.25" x14ac:dyDescent="0.2">
      <c r="A12" s="53" t="s">
        <v>12</v>
      </c>
      <c r="B12" s="55">
        <f>'SEKTÖR (U S D)'!D12</f>
        <v>-8.156150344674165</v>
      </c>
      <c r="C12" s="55">
        <f>'SEKTÖR (TL)'!D12</f>
        <v>0.53039137712252082</v>
      </c>
      <c r="D12" s="55">
        <f>'SEKTÖR (U S D)'!H12</f>
        <v>3.1261984936516627</v>
      </c>
      <c r="E12" s="55">
        <f>'SEKTÖR (TL)'!H12</f>
        <v>5.8099507754312896</v>
      </c>
      <c r="F12" s="55">
        <f>'SEKTÖR (U S D)'!L12</f>
        <v>-0.43583085639312402</v>
      </c>
      <c r="G12" s="55">
        <f>'SEKTÖR (TL)'!L12</f>
        <v>0.69049812410351386</v>
      </c>
    </row>
    <row r="13" spans="1:7" ht="14.25" x14ac:dyDescent="0.2">
      <c r="A13" s="53" t="s">
        <v>13</v>
      </c>
      <c r="B13" s="55">
        <f>'SEKTÖR (U S D)'!D13</f>
        <v>10.680598901150299</v>
      </c>
      <c r="C13" s="55">
        <f>'SEKTÖR (TL)'!D13</f>
        <v>21.148710198274443</v>
      </c>
      <c r="D13" s="55">
        <f>'SEKTÖR (U S D)'!H13</f>
        <v>11.272336425968401</v>
      </c>
      <c r="E13" s="55">
        <f>'SEKTÖR (TL)'!H13</f>
        <v>14.168083492612437</v>
      </c>
      <c r="F13" s="55">
        <f>'SEKTÖR (U S D)'!L13</f>
        <v>7.6780956154264111</v>
      </c>
      <c r="G13" s="55">
        <f>'SEKTÖR (TL)'!L13</f>
        <v>8.8962141484240913</v>
      </c>
    </row>
    <row r="14" spans="1:7" ht="14.25" x14ac:dyDescent="0.2">
      <c r="A14" s="53" t="s">
        <v>14</v>
      </c>
      <c r="B14" s="55">
        <f>'SEKTÖR (U S D)'!D14</f>
        <v>-19.479710814126346</v>
      </c>
      <c r="C14" s="55">
        <f>'SEKTÖR (TL)'!D14</f>
        <v>-11.864145328912958</v>
      </c>
      <c r="D14" s="55">
        <f>'SEKTÖR (U S D)'!H14</f>
        <v>-3.4941550783062278</v>
      </c>
      <c r="E14" s="55">
        <f>'SEKTÖR (TL)'!H14</f>
        <v>-0.98269062701445942</v>
      </c>
      <c r="F14" s="55">
        <f>'SEKTÖR (U S D)'!L14</f>
        <v>-3.7012199681307618</v>
      </c>
      <c r="G14" s="55">
        <f>'SEKTÖR (TL)'!L14</f>
        <v>-2.611831007530661</v>
      </c>
    </row>
    <row r="15" spans="1:7" ht="14.25" x14ac:dyDescent="0.2">
      <c r="A15" s="53" t="s">
        <v>15</v>
      </c>
      <c r="B15" s="55">
        <f>'SEKTÖR (U S D)'!D15</f>
        <v>145.2807765992049</v>
      </c>
      <c r="C15" s="55">
        <f>'SEKTÖR (TL)'!D15</f>
        <v>168.47930004393876</v>
      </c>
      <c r="D15" s="55">
        <f>'SEKTÖR (U S D)'!H15</f>
        <v>172.56117674190813</v>
      </c>
      <c r="E15" s="55">
        <f>'SEKTÖR (TL)'!H15</f>
        <v>179.65429847712522</v>
      </c>
      <c r="F15" s="55">
        <f>'SEKTÖR (U S D)'!L15</f>
        <v>126.71603074268407</v>
      </c>
      <c r="G15" s="55">
        <f>'SEKTÖR (TL)'!L15</f>
        <v>129.28077705619305</v>
      </c>
    </row>
    <row r="16" spans="1:7" ht="14.25" x14ac:dyDescent="0.2">
      <c r="A16" s="53" t="s">
        <v>16</v>
      </c>
      <c r="B16" s="55">
        <f>'SEKTÖR (U S D)'!D16</f>
        <v>-2.1555759854726695</v>
      </c>
      <c r="C16" s="55">
        <f>'SEKTÖR (TL)'!D16</f>
        <v>7.0984968200227181</v>
      </c>
      <c r="D16" s="55">
        <f>'SEKTÖR (U S D)'!H16</f>
        <v>7.6640719040518626</v>
      </c>
      <c r="E16" s="55">
        <f>'SEKTÖR (TL)'!H16</f>
        <v>10.465917631507557</v>
      </c>
      <c r="F16" s="55">
        <f>'SEKTÖR (U S D)'!L16</f>
        <v>7.9595450392862048</v>
      </c>
      <c r="G16" s="55">
        <f>'SEKTÖR (TL)'!L16</f>
        <v>9.1808474952288996</v>
      </c>
    </row>
    <row r="17" spans="1:7" ht="14.25" x14ac:dyDescent="0.2">
      <c r="A17" s="56" t="s">
        <v>17</v>
      </c>
      <c r="B17" s="55">
        <f>'SEKTÖR (U S D)'!D17</f>
        <v>13.914682974202682</v>
      </c>
      <c r="C17" s="55">
        <f>'SEKTÖR (TL)'!D17</f>
        <v>24.688672197151966</v>
      </c>
      <c r="D17" s="55">
        <f>'SEKTÖR (U S D)'!H17</f>
        <v>9.8622650551601723</v>
      </c>
      <c r="E17" s="55">
        <f>'SEKTÖR (TL)'!H17</f>
        <v>12.721316477882926</v>
      </c>
      <c r="F17" s="55">
        <f>'SEKTÖR (U S D)'!L17</f>
        <v>10.042803111742446</v>
      </c>
      <c r="G17" s="55">
        <f>'SEKTÖR (TL)'!L17</f>
        <v>11.287672619577828</v>
      </c>
    </row>
    <row r="18" spans="1:7" s="52" customFormat="1" ht="15.75" x14ac:dyDescent="0.25">
      <c r="A18" s="57" t="s">
        <v>18</v>
      </c>
      <c r="B18" s="59">
        <f>'SEKTÖR (U S D)'!D18</f>
        <v>22.159711276913615</v>
      </c>
      <c r="C18" s="59">
        <f>'SEKTÖR (TL)'!D18</f>
        <v>33.713510825950863</v>
      </c>
      <c r="D18" s="59">
        <f>'SEKTÖR (U S D)'!H18</f>
        <v>22.391191846547613</v>
      </c>
      <c r="E18" s="59">
        <f>'SEKTÖR (TL)'!H18</f>
        <v>25.576295585323756</v>
      </c>
      <c r="F18" s="59">
        <f>'SEKTÖR (U S D)'!L18</f>
        <v>20.922774920563512</v>
      </c>
      <c r="G18" s="59">
        <f>'SEKTÖR (TL)'!L18</f>
        <v>22.290725127616973</v>
      </c>
    </row>
    <row r="19" spans="1:7" ht="14.25" x14ac:dyDescent="0.2">
      <c r="A19" s="53" t="s">
        <v>19</v>
      </c>
      <c r="B19" s="55">
        <f>'SEKTÖR (U S D)'!D19</f>
        <v>22.159711276913615</v>
      </c>
      <c r="C19" s="55">
        <f>'SEKTÖR (TL)'!D19</f>
        <v>33.713510825950863</v>
      </c>
      <c r="D19" s="55">
        <f>'SEKTÖR (U S D)'!H19</f>
        <v>22.391191846547613</v>
      </c>
      <c r="E19" s="55">
        <f>'SEKTÖR (TL)'!H19</f>
        <v>25.576295585323756</v>
      </c>
      <c r="F19" s="55">
        <f>'SEKTÖR (U S D)'!L19</f>
        <v>20.922774920563512</v>
      </c>
      <c r="G19" s="55">
        <f>'SEKTÖR (TL)'!L19</f>
        <v>22.290725127616973</v>
      </c>
    </row>
    <row r="20" spans="1:7" s="52" customFormat="1" ht="15.75" x14ac:dyDescent="0.25">
      <c r="A20" s="57" t="s">
        <v>20</v>
      </c>
      <c r="B20" s="59">
        <f>'SEKTÖR (U S D)'!D20</f>
        <v>5.716808509021436</v>
      </c>
      <c r="C20" s="59">
        <f>'SEKTÖR (TL)'!D20</f>
        <v>15.715447190382022</v>
      </c>
      <c r="D20" s="59">
        <f>'SEKTÖR (U S D)'!H20</f>
        <v>12.620959811488234</v>
      </c>
      <c r="E20" s="59">
        <f>'SEKTÖR (TL)'!H20</f>
        <v>15.55180340201289</v>
      </c>
      <c r="F20" s="59">
        <f>'SEKTÖR (U S D)'!L20</f>
        <v>13.651072869390573</v>
      </c>
      <c r="G20" s="59">
        <f>'SEKTÖR (TL)'!L20</f>
        <v>14.936761266515605</v>
      </c>
    </row>
    <row r="21" spans="1:7" ht="15" thickBot="1" x14ac:dyDescent="0.25">
      <c r="A21" s="53" t="s">
        <v>21</v>
      </c>
      <c r="B21" s="55">
        <f>'SEKTÖR (U S D)'!D21</f>
        <v>5.716808509021436</v>
      </c>
      <c r="C21" s="55">
        <f>'SEKTÖR (TL)'!D21</f>
        <v>15.715447190382022</v>
      </c>
      <c r="D21" s="55">
        <f>'SEKTÖR (U S D)'!H21</f>
        <v>12.620959811488234</v>
      </c>
      <c r="E21" s="55">
        <f>'SEKTÖR (TL)'!H21</f>
        <v>15.55180340201289</v>
      </c>
      <c r="F21" s="55">
        <f>'SEKTÖR (U S D)'!L21</f>
        <v>13.651072869390573</v>
      </c>
      <c r="G21" s="55">
        <f>'SEKTÖR (TL)'!L21</f>
        <v>14.936761266515605</v>
      </c>
    </row>
    <row r="22" spans="1:7" ht="18" thickTop="1" thickBot="1" x14ac:dyDescent="0.3">
      <c r="A22" s="60" t="s">
        <v>22</v>
      </c>
      <c r="B22" s="61">
        <f>'SEKTÖR (U S D)'!D22</f>
        <v>0.20736185196247894</v>
      </c>
      <c r="C22" s="61">
        <f>'SEKTÖR (TL)'!D22</f>
        <v>9.6849200425753477</v>
      </c>
      <c r="D22" s="61">
        <f>'SEKTÖR (U S D)'!H22</f>
        <v>3.3688506641336096</v>
      </c>
      <c r="E22" s="61">
        <f>'SEKTÖR (TL)'!H22</f>
        <v>6.0589177168028892</v>
      </c>
      <c r="F22" s="61">
        <f>'SEKTÖR (U S D)'!L22</f>
        <v>3.918529965309693</v>
      </c>
      <c r="G22" s="61">
        <f>'SEKTÖR (TL)'!L22</f>
        <v>5.0941180600761431</v>
      </c>
    </row>
    <row r="23" spans="1:7" s="52" customFormat="1" ht="15.75" x14ac:dyDescent="0.25">
      <c r="A23" s="57" t="s">
        <v>23</v>
      </c>
      <c r="B23" s="59">
        <f>'SEKTÖR (U S D)'!D23</f>
        <v>3.2719150133750841</v>
      </c>
      <c r="C23" s="59">
        <f>'SEKTÖR (TL)'!D23</f>
        <v>13.039316987705387</v>
      </c>
      <c r="D23" s="59">
        <f>'SEKTÖR (U S D)'!H23</f>
        <v>8.8831648688926599</v>
      </c>
      <c r="E23" s="59">
        <f>'SEKTÖR (TL)'!H23</f>
        <v>11.716736225469585</v>
      </c>
      <c r="F23" s="59">
        <f>'SEKTÖR (U S D)'!L23</f>
        <v>8.9646380229252518</v>
      </c>
      <c r="G23" s="59">
        <f>'SEKTÖR (TL)'!L23</f>
        <v>10.197310687300403</v>
      </c>
    </row>
    <row r="24" spans="1:7" ht="14.25" x14ac:dyDescent="0.2">
      <c r="A24" s="53" t="s">
        <v>24</v>
      </c>
      <c r="B24" s="55">
        <f>'SEKTÖR (U S D)'!D24</f>
        <v>0.78548227632956691</v>
      </c>
      <c r="C24" s="55">
        <f>'SEKTÖR (TL)'!D24</f>
        <v>10.317718784601523</v>
      </c>
      <c r="D24" s="55">
        <f>'SEKTÖR (U S D)'!H24</f>
        <v>7.0701178299090186</v>
      </c>
      <c r="E24" s="55">
        <f>'SEKTÖR (TL)'!H24</f>
        <v>9.8565065190462455</v>
      </c>
      <c r="F24" s="55">
        <f>'SEKTÖR (U S D)'!L24</f>
        <v>6.3784424961591855</v>
      </c>
      <c r="G24" s="55">
        <f>'SEKTÖR (TL)'!L24</f>
        <v>7.5818585816256476</v>
      </c>
    </row>
    <row r="25" spans="1:7" ht="14.25" x14ac:dyDescent="0.2">
      <c r="A25" s="53" t="s">
        <v>25</v>
      </c>
      <c r="B25" s="55">
        <f>'SEKTÖR (U S D)'!D25</f>
        <v>30.326673327813879</v>
      </c>
      <c r="C25" s="55">
        <f>'SEKTÖR (TL)'!D25</f>
        <v>42.652899738984097</v>
      </c>
      <c r="D25" s="55">
        <f>'SEKTÖR (U S D)'!H25</f>
        <v>17.036066573142275</v>
      </c>
      <c r="E25" s="55">
        <f>'SEKTÖR (TL)'!H25</f>
        <v>20.081808734728085</v>
      </c>
      <c r="F25" s="55">
        <f>'SEKTÖR (U S D)'!L25</f>
        <v>17.222387346414362</v>
      </c>
      <c r="G25" s="55">
        <f>'SEKTÖR (TL)'!L25</f>
        <v>18.548476572758769</v>
      </c>
    </row>
    <row r="26" spans="1:7" ht="14.25" x14ac:dyDescent="0.2">
      <c r="A26" s="53" t="s">
        <v>26</v>
      </c>
      <c r="B26" s="55">
        <f>'SEKTÖR (U S D)'!D26</f>
        <v>-10.246651352663719</v>
      </c>
      <c r="C26" s="55">
        <f>'SEKTÖR (TL)'!D26</f>
        <v>-1.7578280877207753</v>
      </c>
      <c r="D26" s="55">
        <f>'SEKTÖR (U S D)'!H26</f>
        <v>9.5345925887476071</v>
      </c>
      <c r="E26" s="55">
        <f>'SEKTÖR (TL)'!H26</f>
        <v>12.385116675621134</v>
      </c>
      <c r="F26" s="55">
        <f>'SEKTÖR (U S D)'!L26</f>
        <v>12.76676169784329</v>
      </c>
      <c r="G26" s="55">
        <f>'SEKTÖR (TL)'!L26</f>
        <v>14.042446242087747</v>
      </c>
    </row>
    <row r="27" spans="1:7" s="52" customFormat="1" ht="15.75" x14ac:dyDescent="0.25">
      <c r="A27" s="57" t="s">
        <v>27</v>
      </c>
      <c r="B27" s="59">
        <f>'SEKTÖR (U S D)'!D27</f>
        <v>-0.69462189018332199</v>
      </c>
      <c r="C27" s="59">
        <f>'SEKTÖR (TL)'!D27</f>
        <v>8.6976271650009309</v>
      </c>
      <c r="D27" s="59">
        <f>'SEKTÖR (U S D)'!H27</f>
        <v>0.67741717864586026</v>
      </c>
      <c r="E27" s="59">
        <f>'SEKTÖR (TL)'!H27</f>
        <v>3.2974424682768135</v>
      </c>
      <c r="F27" s="59">
        <f>'SEKTÖR (U S D)'!L27</f>
        <v>6.543310894402965</v>
      </c>
      <c r="G27" s="59">
        <f>'SEKTÖR (TL)'!L27</f>
        <v>7.748592069052691</v>
      </c>
    </row>
    <row r="28" spans="1:7" ht="14.25" x14ac:dyDescent="0.2">
      <c r="A28" s="53" t="s">
        <v>28</v>
      </c>
      <c r="B28" s="55">
        <f>'SEKTÖR (U S D)'!D28</f>
        <v>-0.69462189018332199</v>
      </c>
      <c r="C28" s="55">
        <f>'SEKTÖR (TL)'!D28</f>
        <v>8.6976271650009309</v>
      </c>
      <c r="D28" s="55">
        <f>'SEKTÖR (U S D)'!H28</f>
        <v>0.67741717864586026</v>
      </c>
      <c r="E28" s="55">
        <f>'SEKTÖR (TL)'!H28</f>
        <v>3.2974424682768135</v>
      </c>
      <c r="F28" s="55">
        <f>'SEKTÖR (U S D)'!L28</f>
        <v>6.543310894402965</v>
      </c>
      <c r="G28" s="55">
        <f>'SEKTÖR (TL)'!L28</f>
        <v>7.748592069052691</v>
      </c>
    </row>
    <row r="29" spans="1:7" s="52" customFormat="1" ht="15.75" x14ac:dyDescent="0.25">
      <c r="A29" s="57" t="s">
        <v>29</v>
      </c>
      <c r="B29" s="59">
        <f>'SEKTÖR (U S D)'!D29</f>
        <v>-2.3862625101021256E-2</v>
      </c>
      <c r="C29" s="59">
        <f>'SEKTÖR (TL)'!D29</f>
        <v>9.4318264792894144</v>
      </c>
      <c r="D29" s="59">
        <f>'SEKTÖR (U S D)'!H29</f>
        <v>3.1914012264680185</v>
      </c>
      <c r="E29" s="59">
        <f>'SEKTÖR (TL)'!H29</f>
        <v>5.8768503416956852</v>
      </c>
      <c r="F29" s="59">
        <f>'SEKTÖR (U S D)'!L29</f>
        <v>2.7432647711661078</v>
      </c>
      <c r="G29" s="59">
        <f>'SEKTÖR (TL)'!L29</f>
        <v>3.905557568444324</v>
      </c>
    </row>
    <row r="30" spans="1:7" ht="14.25" x14ac:dyDescent="0.2">
      <c r="A30" s="53" t="s">
        <v>30</v>
      </c>
      <c r="B30" s="55">
        <f>'SEKTÖR (U S D)'!D30</f>
        <v>8.3704094560326361</v>
      </c>
      <c r="C30" s="55">
        <f>'SEKTÖR (TL)'!D30</f>
        <v>18.620024282510347</v>
      </c>
      <c r="D30" s="55">
        <f>'SEKTÖR (U S D)'!H30</f>
        <v>8.1322469741358621</v>
      </c>
      <c r="E30" s="55">
        <f>'SEKTÖR (TL)'!H30</f>
        <v>10.946276471874592</v>
      </c>
      <c r="F30" s="55">
        <f>'SEKTÖR (U S D)'!L30</f>
        <v>9.0771892131229652</v>
      </c>
      <c r="G30" s="55">
        <f>'SEKTÖR (TL)'!L30</f>
        <v>10.311135123369583</v>
      </c>
    </row>
    <row r="31" spans="1:7" ht="14.25" x14ac:dyDescent="0.2">
      <c r="A31" s="53" t="s">
        <v>31</v>
      </c>
      <c r="B31" s="55">
        <f>'SEKTÖR (U S D)'!D31</f>
        <v>18.580070703038341</v>
      </c>
      <c r="C31" s="55">
        <f>'SEKTÖR (TL)'!D31</f>
        <v>29.795309778938893</v>
      </c>
      <c r="D31" s="55">
        <f>'SEKTÖR (U S D)'!H31</f>
        <v>9.9064111790575904</v>
      </c>
      <c r="E31" s="55">
        <f>'SEKTÖR (TL)'!H31</f>
        <v>12.766611458835801</v>
      </c>
      <c r="F31" s="55">
        <f>'SEKTÖR (U S D)'!L31</f>
        <v>5.3225825976080205</v>
      </c>
      <c r="G31" s="55">
        <f>'SEKTÖR (TL)'!L31</f>
        <v>6.5140541691664025</v>
      </c>
    </row>
    <row r="32" spans="1:7" ht="14.25" x14ac:dyDescent="0.2">
      <c r="A32" s="53" t="s">
        <v>32</v>
      </c>
      <c r="B32" s="55">
        <f>'SEKTÖR (U S D)'!D32</f>
        <v>119.4859405005401</v>
      </c>
      <c r="C32" s="55">
        <f>'SEKTÖR (TL)'!D32</f>
        <v>140.24480227147819</v>
      </c>
      <c r="D32" s="55">
        <f>'SEKTÖR (U S D)'!H32</f>
        <v>42.610020736455631</v>
      </c>
      <c r="E32" s="55">
        <f>'SEKTÖR (TL)'!H32</f>
        <v>46.321298512099261</v>
      </c>
      <c r="F32" s="55">
        <f>'SEKTÖR (U S D)'!L32</f>
        <v>23.765422760564217</v>
      </c>
      <c r="G32" s="55">
        <f>'SEKTÖR (TL)'!L32</f>
        <v>25.165530687318256</v>
      </c>
    </row>
    <row r="33" spans="1:7" ht="14.25" x14ac:dyDescent="0.2">
      <c r="A33" s="53" t="s">
        <v>51</v>
      </c>
      <c r="B33" s="55">
        <f>'SEKTÖR (U S D)'!D33</f>
        <v>-6.8103430219433854</v>
      </c>
      <c r="C33" s="55">
        <f>'SEKTÖR (TL)'!D33</f>
        <v>2.0034844299514361</v>
      </c>
      <c r="D33" s="55">
        <f>'SEKTÖR (U S D)'!H33</f>
        <v>-5.0922034710127368</v>
      </c>
      <c r="E33" s="55">
        <f>'SEKTÖR (TL)'!H33</f>
        <v>-2.6223265705370049</v>
      </c>
      <c r="F33" s="55">
        <f>'SEKTÖR (U S D)'!L33</f>
        <v>-5.0055989357254163</v>
      </c>
      <c r="G33" s="55">
        <f>'SEKTÖR (TL)'!L33</f>
        <v>-3.9309658842579829</v>
      </c>
    </row>
    <row r="34" spans="1:7" ht="14.25" x14ac:dyDescent="0.2">
      <c r="A34" s="53" t="s">
        <v>34</v>
      </c>
      <c r="B34" s="55">
        <f>'SEKTÖR (U S D)'!D34</f>
        <v>-4.3636784902385246</v>
      </c>
      <c r="C34" s="55">
        <f>'SEKTÖR (TL)'!D34</f>
        <v>4.6815531723209549</v>
      </c>
      <c r="D34" s="55">
        <f>'SEKTÖR (U S D)'!H34</f>
        <v>7.2618631575658332</v>
      </c>
      <c r="E34" s="55">
        <f>'SEKTÖR (TL)'!H34</f>
        <v>10.053241819844086</v>
      </c>
      <c r="F34" s="55">
        <f>'SEKTÖR (U S D)'!L34</f>
        <v>7.1802762971081862</v>
      </c>
      <c r="G34" s="55">
        <f>'SEKTÖR (TL)'!L34</f>
        <v>8.3927632024822341</v>
      </c>
    </row>
    <row r="35" spans="1:7" ht="14.25" x14ac:dyDescent="0.2">
      <c r="A35" s="53" t="s">
        <v>35</v>
      </c>
      <c r="B35" s="55">
        <f>'SEKTÖR (U S D)'!D35</f>
        <v>2.1344620069846343</v>
      </c>
      <c r="C35" s="55">
        <f>'SEKTÖR (TL)'!D35</f>
        <v>11.794284289983686</v>
      </c>
      <c r="D35" s="55">
        <f>'SEKTÖR (U S D)'!H35</f>
        <v>5.0082700311163926</v>
      </c>
      <c r="E35" s="55">
        <f>'SEKTÖR (TL)'!H35</f>
        <v>7.7410012712686065</v>
      </c>
      <c r="F35" s="55">
        <f>'SEKTÖR (U S D)'!L35</f>
        <v>4.8046328437647894</v>
      </c>
      <c r="G35" s="55">
        <f>'SEKTÖR (TL)'!L35</f>
        <v>5.9902450602638737</v>
      </c>
    </row>
    <row r="36" spans="1:7" ht="14.25" x14ac:dyDescent="0.2">
      <c r="A36" s="53" t="s">
        <v>36</v>
      </c>
      <c r="B36" s="55">
        <f>'SEKTÖR (U S D)'!D36</f>
        <v>-25.367372481387424</v>
      </c>
      <c r="C36" s="55">
        <f>'SEKTÖR (TL)'!D36</f>
        <v>-18.30865885842088</v>
      </c>
      <c r="D36" s="55">
        <f>'SEKTÖR (U S D)'!H36</f>
        <v>-9.9962603220146633</v>
      </c>
      <c r="E36" s="55">
        <f>'SEKTÖR (TL)'!H36</f>
        <v>-7.6540064111972024</v>
      </c>
      <c r="F36" s="55">
        <f>'SEKTÖR (U S D)'!L36</f>
        <v>-7.6962143659620326</v>
      </c>
      <c r="G36" s="55">
        <f>'SEKTÖR (TL)'!L36</f>
        <v>-6.6520191533327537</v>
      </c>
    </row>
    <row r="37" spans="1:7" ht="14.25" x14ac:dyDescent="0.2">
      <c r="A37" s="53" t="s">
        <v>37</v>
      </c>
      <c r="B37" s="55">
        <f>'SEKTÖR (U S D)'!D37</f>
        <v>-1.2894692145997577</v>
      </c>
      <c r="C37" s="55">
        <f>'SEKTÖR (TL)'!D37</f>
        <v>8.0465195017481594</v>
      </c>
      <c r="D37" s="55">
        <f>'SEKTÖR (U S D)'!H37</f>
        <v>2.4981663362176274</v>
      </c>
      <c r="E37" s="55">
        <f>'SEKTÖR (TL)'!H37</f>
        <v>5.1655747329305601</v>
      </c>
      <c r="F37" s="55">
        <f>'SEKTÖR (U S D)'!L37</f>
        <v>1.3150808849070672</v>
      </c>
      <c r="G37" s="55">
        <f>'SEKTÖR (TL)'!L37</f>
        <v>2.4612172183247525</v>
      </c>
    </row>
    <row r="38" spans="1:7" ht="14.25" x14ac:dyDescent="0.2">
      <c r="A38" s="56" t="s">
        <v>38</v>
      </c>
      <c r="B38" s="55">
        <f>'SEKTÖR (U S D)'!D38</f>
        <v>19.362364260659461</v>
      </c>
      <c r="C38" s="55">
        <f>'SEKTÖR (TL)'!D38</f>
        <v>30.651592238946719</v>
      </c>
      <c r="D38" s="55">
        <f>'SEKTÖR (U S D)'!H38</f>
        <v>9.7827839305416191</v>
      </c>
      <c r="E38" s="55">
        <f>'SEKTÖR (TL)'!H38</f>
        <v>12.639766939489117</v>
      </c>
      <c r="F38" s="55">
        <f>'SEKTÖR (U S D)'!L38</f>
        <v>19.309271861784445</v>
      </c>
      <c r="G38" s="55">
        <f>'SEKTÖR (TL)'!L38</f>
        <v>20.658969164496384</v>
      </c>
    </row>
    <row r="39" spans="1:7" ht="15" thickBot="1" x14ac:dyDescent="0.25">
      <c r="A39" s="53" t="s">
        <v>41</v>
      </c>
      <c r="B39" s="55">
        <f>'SEKTÖR (U S D)'!D41</f>
        <v>4.5588671849716764</v>
      </c>
      <c r="C39" s="55">
        <f>'SEKTÖR (TL)'!D41</f>
        <v>14.447988400976678</v>
      </c>
      <c r="D39" s="55">
        <f>'SEKTÖR (U S D)'!H39</f>
        <v>5.1010247393292012</v>
      </c>
      <c r="E39" s="55">
        <f>'SEKTÖR (TL)'!H39</f>
        <v>7.8361698244931226</v>
      </c>
      <c r="F39" s="55">
        <f>'SEKTÖR (U S D)'!L39</f>
        <v>8.3648979578376768</v>
      </c>
      <c r="G39" s="55">
        <f>'SEKTÖR (TL)'!L39</f>
        <v>9.5907860066037838</v>
      </c>
    </row>
    <row r="40" spans="1:7" ht="18" thickTop="1" thickBot="1" x14ac:dyDescent="0.3">
      <c r="A40" s="60" t="s">
        <v>42</v>
      </c>
      <c r="B40" s="61">
        <f>'SEKTÖR (U S D)'!D42</f>
        <v>16.994858890872404</v>
      </c>
      <c r="C40" s="61">
        <f>'SEKTÖR (TL)'!D42</f>
        <v>28.060169489297969</v>
      </c>
      <c r="D40" s="61">
        <f>'SEKTÖR (U S D)'!H40</f>
        <v>8.1098552573143401</v>
      </c>
      <c r="E40" s="61">
        <f>'SEKTÖR (TL)'!H40</f>
        <v>10.923302033862999</v>
      </c>
      <c r="F40" s="61">
        <f>'SEKTÖR (U S D)'!L40</f>
        <v>8.0944009380516544</v>
      </c>
      <c r="G40" s="61">
        <f>'SEKTÖR (TL)'!L40</f>
        <v>9.3172289639687467</v>
      </c>
    </row>
    <row r="41" spans="1:7" ht="14.25" x14ac:dyDescent="0.2">
      <c r="A41" s="53" t="s">
        <v>43</v>
      </c>
      <c r="B41" s="55">
        <f>'SEKTÖR (U S D)'!D43</f>
        <v>16.994858890872404</v>
      </c>
      <c r="C41" s="55">
        <f>'SEKTÖR (TL)'!D43</f>
        <v>28.060169489297969</v>
      </c>
      <c r="D41" s="55">
        <f>'SEKTÖR (U S D)'!H41</f>
        <v>32.287969591382023</v>
      </c>
      <c r="E41" s="55">
        <f>'SEKTÖR (TL)'!H41</f>
        <v>35.730626699165541</v>
      </c>
      <c r="F41" s="55">
        <f>'SEKTÖR (U S D)'!L41</f>
        <v>33.677829752770414</v>
      </c>
      <c r="G41" s="55">
        <f>'SEKTÖR (TL)'!L41</f>
        <v>35.19007271121135</v>
      </c>
    </row>
    <row r="42" spans="1:7" ht="18" x14ac:dyDescent="0.25">
      <c r="A42" s="79" t="s">
        <v>57</v>
      </c>
      <c r="B42" s="80">
        <f>'SEKTÖR (U S D)'!D44</f>
        <v>1.4063241167939913</v>
      </c>
      <c r="C42" s="80">
        <f>'SEKTÖR (TL)'!D44</f>
        <v>10.997279511197892</v>
      </c>
      <c r="D42" s="80">
        <f>'SEKTÖR (U S D)'!H42</f>
        <v>26.426517847345167</v>
      </c>
      <c r="E42" s="80">
        <f>'SEKTÖR (TL)'!H42</f>
        <v>29.716636757053177</v>
      </c>
      <c r="F42" s="80">
        <f>'SEKTÖR (U S D)'!L42</f>
        <v>22.835666251468957</v>
      </c>
      <c r="G42" s="80">
        <f>'SEKTÖR (TL)'!L42</f>
        <v>24.225256220708673</v>
      </c>
    </row>
    <row r="43" spans="1:7" ht="14.25" x14ac:dyDescent="0.2">
      <c r="A43" s="66" t="s">
        <v>45</v>
      </c>
      <c r="B43" s="81"/>
      <c r="C43" s="81"/>
      <c r="D43" s="64">
        <f>'SEKTÖR (U S D)'!H43</f>
        <v>26.426517847345167</v>
      </c>
      <c r="E43" s="64">
        <f>'SEKTÖR (TL)'!H43</f>
        <v>29.716636757053177</v>
      </c>
      <c r="F43" s="64">
        <f>'SEKTÖR (U S D)'!L43</f>
        <v>22.835666251468957</v>
      </c>
      <c r="G43" s="64">
        <f>'SEKTÖR (TL)'!L43</f>
        <v>24.225256220708673</v>
      </c>
    </row>
    <row r="44" spans="1:7" s="71" customFormat="1" ht="18.75" thickBot="1" x14ac:dyDescent="0.3">
      <c r="A44" s="67" t="s">
        <v>57</v>
      </c>
      <c r="B44" s="69">
        <f>'SEKTÖR (U S D)'!D46</f>
        <v>1.4063241167939913</v>
      </c>
      <c r="C44" s="69">
        <f>'SEKTÖR (TL)'!D46</f>
        <v>10.997279511197892</v>
      </c>
      <c r="D44" s="69">
        <f>'SEKTÖR (U S D)'!H44</f>
        <v>4.9918087007100373</v>
      </c>
      <c r="E44" s="69">
        <f>'SEKTÖR (TL)'!H44</f>
        <v>7.7241115518235368</v>
      </c>
      <c r="F44" s="69">
        <f>'SEKTÖR (U S D)'!L44</f>
        <v>5.0937397508687434</v>
      </c>
      <c r="G44" s="69">
        <f>'SEKTÖR (TL)'!L44</f>
        <v>6.2826225163086269</v>
      </c>
    </row>
    <row r="45" spans="1:7" s="71" customFormat="1" ht="18" x14ac:dyDescent="0.25">
      <c r="A45" s="72"/>
      <c r="B45" s="74"/>
      <c r="C45" s="74"/>
      <c r="D45" s="74"/>
      <c r="E45" s="74"/>
      <c r="F45" s="74"/>
      <c r="G45" s="74"/>
    </row>
    <row r="46" spans="1:7" ht="14.25" x14ac:dyDescent="0.2">
      <c r="A46" s="82"/>
    </row>
    <row r="47" spans="1:7" x14ac:dyDescent="0.2">
      <c r="A47" s="52" t="s">
        <v>52</v>
      </c>
    </row>
    <row r="48" spans="1:7" x14ac:dyDescent="0.2">
      <c r="A48" s="83"/>
    </row>
  </sheetData>
  <mergeCells count="4">
    <mergeCell ref="A5:G5"/>
    <mergeCell ref="B6:C6"/>
    <mergeCell ref="D6:E6"/>
    <mergeCell ref="F6:G6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zoomScale="75" zoomScaleNormal="75" workbookViewId="0">
      <selection activeCell="L22" sqref="L22"/>
    </sheetView>
  </sheetViews>
  <sheetFormatPr defaultRowHeight="12.75" x14ac:dyDescent="0.2"/>
  <cols>
    <col min="1" max="1" width="32.28515625" customWidth="1"/>
    <col min="2" max="3" width="12.85546875" customWidth="1"/>
    <col min="4" max="4" width="14.5703125" bestFit="1" customWidth="1"/>
    <col min="5" max="5" width="12.42578125" customWidth="1"/>
    <col min="6" max="7" width="13.140625" bestFit="1" customWidth="1"/>
    <col min="8" max="8" width="12.7109375" bestFit="1" customWidth="1"/>
    <col min="9" max="9" width="15" bestFit="1" customWidth="1"/>
    <col min="10" max="11" width="14.42578125" bestFit="1" customWidth="1"/>
    <col min="12" max="13" width="12.42578125" customWidth="1"/>
    <col min="14" max="14" width="15" hidden="1" customWidth="1"/>
    <col min="15" max="15" width="18.85546875" hidden="1" customWidth="1"/>
    <col min="16" max="16" width="16.42578125" hidden="1" customWidth="1"/>
    <col min="17" max="17" width="15.5703125" hidden="1" customWidth="1"/>
  </cols>
  <sheetData>
    <row r="2" spans="1:17" ht="26.25" x14ac:dyDescent="0.4">
      <c r="C2" s="2" t="s">
        <v>171</v>
      </c>
    </row>
    <row r="5" spans="1:17" ht="13.5" thickBot="1" x14ac:dyDescent="0.25"/>
    <row r="6" spans="1:17" ht="24" thickTop="1" thickBot="1" x14ac:dyDescent="0.25">
      <c r="A6" s="173" t="s">
        <v>58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5"/>
    </row>
    <row r="7" spans="1:17" ht="24" customHeight="1" thickTop="1" thickBot="1" x14ac:dyDescent="0.25">
      <c r="A7" s="84"/>
      <c r="B7" s="165" t="s">
        <v>86</v>
      </c>
      <c r="C7" s="166"/>
      <c r="D7" s="166"/>
      <c r="E7" s="167"/>
      <c r="F7" s="165" t="s">
        <v>178</v>
      </c>
      <c r="G7" s="166"/>
      <c r="H7" s="166"/>
      <c r="I7" s="167"/>
      <c r="J7" s="165" t="s">
        <v>49</v>
      </c>
      <c r="K7" s="166"/>
      <c r="L7" s="166"/>
      <c r="M7" s="167"/>
      <c r="N7" s="165" t="s">
        <v>59</v>
      </c>
      <c r="O7" s="166"/>
      <c r="P7" s="166"/>
      <c r="Q7" s="167"/>
    </row>
    <row r="8" spans="1:17" ht="62.25" thickTop="1" thickBot="1" x14ac:dyDescent="0.3">
      <c r="A8" s="85" t="s">
        <v>60</v>
      </c>
      <c r="B8" s="42">
        <v>2012</v>
      </c>
      <c r="C8" s="43">
        <v>2013</v>
      </c>
      <c r="D8" s="44" t="s">
        <v>4</v>
      </c>
      <c r="E8" s="45" t="s">
        <v>5</v>
      </c>
      <c r="F8" s="43">
        <v>2012</v>
      </c>
      <c r="G8" s="86">
        <v>2013</v>
      </c>
      <c r="H8" s="45" t="s">
        <v>4</v>
      </c>
      <c r="I8" s="43" t="s">
        <v>5</v>
      </c>
      <c r="J8" s="42" t="s">
        <v>6</v>
      </c>
      <c r="K8" s="43" t="s">
        <v>7</v>
      </c>
      <c r="L8" s="44" t="s">
        <v>4</v>
      </c>
      <c r="M8" s="45" t="s">
        <v>5</v>
      </c>
      <c r="N8" s="42">
        <v>2010</v>
      </c>
      <c r="O8" s="43">
        <v>2011</v>
      </c>
      <c r="P8" s="44" t="s">
        <v>61</v>
      </c>
      <c r="Q8" s="45" t="s">
        <v>62</v>
      </c>
    </row>
    <row r="9" spans="1:17" ht="22.5" customHeight="1" thickTop="1" x14ac:dyDescent="0.25">
      <c r="A9" s="87" t="s">
        <v>63</v>
      </c>
      <c r="B9" s="88">
        <v>87208.956999999995</v>
      </c>
      <c r="C9" s="89">
        <v>112558.439</v>
      </c>
      <c r="D9" s="90">
        <f t="shared" ref="D9:D22" si="0">(C9-B9)/B9*100</f>
        <v>29.067521126298995</v>
      </c>
      <c r="E9" s="91">
        <f t="shared" ref="E9:E22" si="1">C9/C$22*100</f>
        <v>1.0624196666010135</v>
      </c>
      <c r="F9" s="88">
        <v>808064.223</v>
      </c>
      <c r="G9" s="89">
        <v>974375.7209999999</v>
      </c>
      <c r="H9" s="90">
        <f t="shared" ref="H9:H22" si="2">(G9-F9)/F9*100</f>
        <v>20.581470292368074</v>
      </c>
      <c r="I9" s="91">
        <f t="shared" ref="I9:I22" si="3">G9/G$22*100</f>
        <v>1.0308361016934708</v>
      </c>
      <c r="J9" s="88">
        <v>1160353.449</v>
      </c>
      <c r="K9" s="89">
        <v>1426832.0430000001</v>
      </c>
      <c r="L9" s="90">
        <f t="shared" ref="L9:L22" si="4">(K9-J9)/J9*100</f>
        <v>22.965295120176787</v>
      </c>
      <c r="M9" s="91">
        <f t="shared" ref="M9:M22" si="5">K9/K$22*100</f>
        <v>1.0045739801741824</v>
      </c>
      <c r="N9" s="92">
        <v>979423.58799999999</v>
      </c>
      <c r="O9" s="93">
        <v>1049368.3049999999</v>
      </c>
      <c r="P9" s="94">
        <f t="shared" ref="P9:P22" si="6">(O9-N9)/N9*100</f>
        <v>7.1414164266584885</v>
      </c>
      <c r="Q9" s="95">
        <f t="shared" ref="Q9:Q22" si="7">O9/O$22*100</f>
        <v>0.79266659483621871</v>
      </c>
    </row>
    <row r="10" spans="1:17" ht="22.5" customHeight="1" x14ac:dyDescent="0.25">
      <c r="A10" s="87" t="s">
        <v>64</v>
      </c>
      <c r="B10" s="88">
        <v>1009688.652</v>
      </c>
      <c r="C10" s="89">
        <v>959345.3</v>
      </c>
      <c r="D10" s="90">
        <f t="shared" si="0"/>
        <v>-4.9860273164682409</v>
      </c>
      <c r="E10" s="91">
        <f t="shared" si="1"/>
        <v>9.055094605400928</v>
      </c>
      <c r="F10" s="88">
        <v>8429645.7029999997</v>
      </c>
      <c r="G10" s="89">
        <v>8119483.7720000008</v>
      </c>
      <c r="H10" s="90">
        <f t="shared" si="2"/>
        <v>-3.6794183519435029</v>
      </c>
      <c r="I10" s="91">
        <f t="shared" si="3"/>
        <v>8.5899687552784147</v>
      </c>
      <c r="J10" s="88">
        <v>12635851.465000002</v>
      </c>
      <c r="K10" s="89">
        <v>12758757.033000002</v>
      </c>
      <c r="L10" s="90">
        <f t="shared" si="4"/>
        <v>0.97267341532492402</v>
      </c>
      <c r="M10" s="91">
        <f t="shared" si="5"/>
        <v>8.9829180649513596</v>
      </c>
      <c r="N10" s="92">
        <v>8097135.7000000002</v>
      </c>
      <c r="O10" s="93">
        <v>12581780.802000001</v>
      </c>
      <c r="P10" s="94">
        <f t="shared" si="6"/>
        <v>55.385574209902408</v>
      </c>
      <c r="Q10" s="95">
        <f t="shared" si="7"/>
        <v>9.503962810556823</v>
      </c>
    </row>
    <row r="11" spans="1:17" ht="22.5" customHeight="1" x14ac:dyDescent="0.25">
      <c r="A11" s="87" t="s">
        <v>65</v>
      </c>
      <c r="B11" s="88">
        <v>248160.99</v>
      </c>
      <c r="C11" s="89">
        <v>218394.011</v>
      </c>
      <c r="D11" s="90">
        <f t="shared" si="0"/>
        <v>-11.995027502106593</v>
      </c>
      <c r="E11" s="91">
        <f t="shared" si="1"/>
        <v>2.0613833526447367</v>
      </c>
      <c r="F11" s="88">
        <v>2102200.1830000002</v>
      </c>
      <c r="G11" s="89">
        <v>2037517.3430000001</v>
      </c>
      <c r="H11" s="90">
        <f t="shared" si="2"/>
        <v>-3.0769115388284636</v>
      </c>
      <c r="I11" s="91">
        <f t="shared" si="3"/>
        <v>2.1555816608765426</v>
      </c>
      <c r="J11" s="88">
        <v>3210602.6869999999</v>
      </c>
      <c r="K11" s="89">
        <v>3134427.2790000001</v>
      </c>
      <c r="L11" s="90">
        <f t="shared" si="4"/>
        <v>-2.3726202033169796</v>
      </c>
      <c r="M11" s="91">
        <f t="shared" si="5"/>
        <v>2.2068218208858674</v>
      </c>
      <c r="N11" s="92">
        <v>3400532.5399999991</v>
      </c>
      <c r="O11" s="93">
        <v>3297196.59</v>
      </c>
      <c r="P11" s="94">
        <f t="shared" si="6"/>
        <v>-3.0388166789899116</v>
      </c>
      <c r="Q11" s="95">
        <f t="shared" si="7"/>
        <v>2.4906199101381201</v>
      </c>
    </row>
    <row r="12" spans="1:17" ht="22.5" customHeight="1" x14ac:dyDescent="0.25">
      <c r="A12" s="87" t="s">
        <v>66</v>
      </c>
      <c r="B12" s="88">
        <v>151006.766</v>
      </c>
      <c r="C12" s="89">
        <v>160031.93700000001</v>
      </c>
      <c r="D12" s="90">
        <f t="shared" si="0"/>
        <v>5.9766666349241611</v>
      </c>
      <c r="E12" s="91">
        <f t="shared" si="1"/>
        <v>1.5105138154328384</v>
      </c>
      <c r="F12" s="88">
        <v>1144642.7149999999</v>
      </c>
      <c r="G12" s="89">
        <v>1355512.4469999999</v>
      </c>
      <c r="H12" s="90">
        <f t="shared" si="2"/>
        <v>18.422318967888604</v>
      </c>
      <c r="I12" s="91">
        <f t="shared" si="3"/>
        <v>1.4340578655104415</v>
      </c>
      <c r="J12" s="88">
        <v>1697588.1620000005</v>
      </c>
      <c r="K12" s="89">
        <v>2027412.6759999997</v>
      </c>
      <c r="L12" s="90">
        <f t="shared" si="4"/>
        <v>19.42900648007695</v>
      </c>
      <c r="M12" s="91">
        <f t="shared" si="5"/>
        <v>1.4274181964000858</v>
      </c>
      <c r="N12" s="92">
        <v>1371823.5040000002</v>
      </c>
      <c r="O12" s="93">
        <v>1715683.2589999998</v>
      </c>
      <c r="P12" s="94">
        <f t="shared" si="6"/>
        <v>25.06588886962237</v>
      </c>
      <c r="Q12" s="95">
        <f t="shared" si="7"/>
        <v>1.2959842604823442</v>
      </c>
    </row>
    <row r="13" spans="1:17" ht="22.5" customHeight="1" x14ac:dyDescent="0.25">
      <c r="A13" s="96" t="s">
        <v>67</v>
      </c>
      <c r="B13" s="88">
        <v>73293.004000000001</v>
      </c>
      <c r="C13" s="89">
        <v>95692.163</v>
      </c>
      <c r="D13" s="90">
        <f t="shared" si="0"/>
        <v>30.56111467337319</v>
      </c>
      <c r="E13" s="91">
        <f t="shared" si="1"/>
        <v>0.90322180028447119</v>
      </c>
      <c r="F13" s="88">
        <v>695661.26699999988</v>
      </c>
      <c r="G13" s="89">
        <v>761730.5689999999</v>
      </c>
      <c r="H13" s="90">
        <f t="shared" si="2"/>
        <v>9.4973380198268309</v>
      </c>
      <c r="I13" s="91">
        <f t="shared" si="3"/>
        <v>0.80586918717847378</v>
      </c>
      <c r="J13" s="88">
        <v>1107943.77</v>
      </c>
      <c r="K13" s="89">
        <v>1182685.017</v>
      </c>
      <c r="L13" s="90">
        <f t="shared" si="4"/>
        <v>6.7459422602286008</v>
      </c>
      <c r="M13" s="91">
        <f t="shared" si="5"/>
        <v>0.83268006255453886</v>
      </c>
      <c r="N13" s="92">
        <v>1220063.574</v>
      </c>
      <c r="O13" s="93">
        <v>1105582.098</v>
      </c>
      <c r="P13" s="94">
        <f t="shared" si="6"/>
        <v>-9.383238581959338</v>
      </c>
      <c r="Q13" s="95">
        <f t="shared" si="7"/>
        <v>0.83512908933679153</v>
      </c>
    </row>
    <row r="14" spans="1:17" ht="22.5" customHeight="1" x14ac:dyDescent="0.25">
      <c r="A14" s="87" t="s">
        <v>68</v>
      </c>
      <c r="B14" s="88">
        <v>850181.84400000004</v>
      </c>
      <c r="C14" s="89">
        <v>899673.03599999996</v>
      </c>
      <c r="D14" s="90">
        <f t="shared" si="0"/>
        <v>5.8212478129561092</v>
      </c>
      <c r="E14" s="91">
        <f t="shared" si="1"/>
        <v>8.491858411052073</v>
      </c>
      <c r="F14" s="88">
        <v>7558652.3059999999</v>
      </c>
      <c r="G14" s="89">
        <v>7892663.3370000003</v>
      </c>
      <c r="H14" s="90">
        <f t="shared" si="2"/>
        <v>4.4189230762058607</v>
      </c>
      <c r="I14" s="91">
        <f t="shared" si="3"/>
        <v>8.3500051683780221</v>
      </c>
      <c r="J14" s="88">
        <v>11474052.452</v>
      </c>
      <c r="K14" s="89">
        <v>11747176.769999998</v>
      </c>
      <c r="L14" s="90">
        <f t="shared" si="4"/>
        <v>2.3803649071901427</v>
      </c>
      <c r="M14" s="91">
        <f t="shared" si="5"/>
        <v>8.2707058490475696</v>
      </c>
      <c r="N14" s="92">
        <v>8340558.5209999997</v>
      </c>
      <c r="O14" s="93">
        <v>11342038.941000002</v>
      </c>
      <c r="P14" s="94">
        <f t="shared" si="6"/>
        <v>35.986563878699776</v>
      </c>
      <c r="Q14" s="95">
        <f t="shared" si="7"/>
        <v>8.5674927887804486</v>
      </c>
    </row>
    <row r="15" spans="1:17" ht="22.5" customHeight="1" x14ac:dyDescent="0.25">
      <c r="A15" s="87" t="s">
        <v>69</v>
      </c>
      <c r="B15" s="88">
        <v>642989.07700000005</v>
      </c>
      <c r="C15" s="89">
        <v>674375.15500000003</v>
      </c>
      <c r="D15" s="90">
        <f t="shared" si="0"/>
        <v>4.881277011180079</v>
      </c>
      <c r="E15" s="91">
        <f t="shared" si="1"/>
        <v>6.3653106217927107</v>
      </c>
      <c r="F15" s="88">
        <v>5138072.6669999994</v>
      </c>
      <c r="G15" s="89">
        <v>5993433.3059999999</v>
      </c>
      <c r="H15" s="90">
        <f t="shared" si="2"/>
        <v>16.647499839651463</v>
      </c>
      <c r="I15" s="91">
        <f t="shared" si="3"/>
        <v>6.3407239032763743</v>
      </c>
      <c r="J15" s="88">
        <v>7661204.0299999993</v>
      </c>
      <c r="K15" s="89">
        <v>9056297.9290000014</v>
      </c>
      <c r="L15" s="90">
        <f t="shared" si="4"/>
        <v>18.209851787487274</v>
      </c>
      <c r="M15" s="91">
        <f t="shared" si="5"/>
        <v>6.3761683099366282</v>
      </c>
      <c r="N15" s="92">
        <v>4902211.29</v>
      </c>
      <c r="O15" s="93">
        <v>6964942.0389999999</v>
      </c>
      <c r="P15" s="94">
        <f t="shared" si="6"/>
        <v>42.077556983473066</v>
      </c>
      <c r="Q15" s="95">
        <f t="shared" si="7"/>
        <v>5.2611431686854306</v>
      </c>
    </row>
    <row r="16" spans="1:17" ht="22.5" customHeight="1" x14ac:dyDescent="0.25">
      <c r="A16" s="87" t="s">
        <v>70</v>
      </c>
      <c r="B16" s="88">
        <v>437710.02299999999</v>
      </c>
      <c r="C16" s="89">
        <v>513192.10100000002</v>
      </c>
      <c r="D16" s="90">
        <f t="shared" si="0"/>
        <v>17.244768004775626</v>
      </c>
      <c r="E16" s="91">
        <f t="shared" si="1"/>
        <v>4.8439316117976166</v>
      </c>
      <c r="F16" s="88">
        <v>3702555.5010000002</v>
      </c>
      <c r="G16" s="89">
        <v>4271573.9129999997</v>
      </c>
      <c r="H16" s="90">
        <f t="shared" si="2"/>
        <v>15.368261511443027</v>
      </c>
      <c r="I16" s="91">
        <f t="shared" si="3"/>
        <v>4.5190910504762511</v>
      </c>
      <c r="J16" s="88">
        <v>5651835.0249999994</v>
      </c>
      <c r="K16" s="89">
        <v>6348779.5919999992</v>
      </c>
      <c r="L16" s="90">
        <f t="shared" si="4"/>
        <v>12.33129707284759</v>
      </c>
      <c r="M16" s="91">
        <f t="shared" si="5"/>
        <v>4.4699155834588025</v>
      </c>
      <c r="N16" s="92">
        <v>4474384.7340000002</v>
      </c>
      <c r="O16" s="93">
        <v>5734250.4689999996</v>
      </c>
      <c r="P16" s="94">
        <f t="shared" si="6"/>
        <v>28.157295581368292</v>
      </c>
      <c r="Q16" s="95">
        <f t="shared" si="7"/>
        <v>4.3315095105719053</v>
      </c>
    </row>
    <row r="17" spans="1:17" ht="22.5" customHeight="1" x14ac:dyDescent="0.25">
      <c r="A17" s="87" t="s">
        <v>71</v>
      </c>
      <c r="B17" s="88">
        <v>3324121.0460000001</v>
      </c>
      <c r="C17" s="89">
        <v>3014483.4569999999</v>
      </c>
      <c r="D17" s="90">
        <f t="shared" si="0"/>
        <v>-9.3148710505772634</v>
      </c>
      <c r="E17" s="91">
        <f t="shared" si="1"/>
        <v>28.453188741896202</v>
      </c>
      <c r="F17" s="88">
        <v>26783458.554999996</v>
      </c>
      <c r="G17" s="89">
        <v>26538252.098999999</v>
      </c>
      <c r="H17" s="90">
        <f t="shared" si="2"/>
        <v>-0.91551453482552869</v>
      </c>
      <c r="I17" s="91">
        <f t="shared" si="3"/>
        <v>28.076016006859977</v>
      </c>
      <c r="J17" s="88">
        <v>39964146.634000003</v>
      </c>
      <c r="K17" s="89">
        <v>40191643.267000005</v>
      </c>
      <c r="L17" s="90">
        <f t="shared" si="4"/>
        <v>0.56925182234832372</v>
      </c>
      <c r="M17" s="91">
        <f t="shared" si="5"/>
        <v>28.297289260184545</v>
      </c>
      <c r="N17" s="92">
        <v>32912628.903999999</v>
      </c>
      <c r="O17" s="93">
        <v>37242909.464000002</v>
      </c>
      <c r="P17" s="94">
        <f t="shared" si="6"/>
        <v>13.156896620536218</v>
      </c>
      <c r="Q17" s="95">
        <f t="shared" si="7"/>
        <v>28.132363142626517</v>
      </c>
    </row>
    <row r="18" spans="1:17" ht="22.5" customHeight="1" x14ac:dyDescent="0.25">
      <c r="A18" s="87" t="s">
        <v>72</v>
      </c>
      <c r="B18" s="88">
        <v>1503320.1939999999</v>
      </c>
      <c r="C18" s="89">
        <v>1630358.601</v>
      </c>
      <c r="D18" s="90">
        <f t="shared" si="0"/>
        <v>8.4505222178902049</v>
      </c>
      <c r="E18" s="91">
        <f t="shared" si="1"/>
        <v>15.388673267888114</v>
      </c>
      <c r="F18" s="88">
        <v>12303662.056000002</v>
      </c>
      <c r="G18" s="89">
        <v>13246862.741</v>
      </c>
      <c r="H18" s="90">
        <f t="shared" si="2"/>
        <v>7.6660158634643052</v>
      </c>
      <c r="I18" s="91">
        <f t="shared" si="3"/>
        <v>14.014454643416679</v>
      </c>
      <c r="J18" s="88">
        <v>18067089.678000003</v>
      </c>
      <c r="K18" s="89">
        <v>19614038.616</v>
      </c>
      <c r="L18" s="90">
        <f t="shared" si="4"/>
        <v>8.5622475206047799</v>
      </c>
      <c r="M18" s="91">
        <f t="shared" si="5"/>
        <v>13.809440947469129</v>
      </c>
      <c r="N18" s="92">
        <v>15993720.549999999</v>
      </c>
      <c r="O18" s="93">
        <v>18461534.930999998</v>
      </c>
      <c r="P18" s="94">
        <f t="shared" si="6"/>
        <v>15.429895584864395</v>
      </c>
      <c r="Q18" s="95">
        <f t="shared" si="7"/>
        <v>13.945382149888424</v>
      </c>
    </row>
    <row r="19" spans="1:17" ht="22.5" customHeight="1" x14ac:dyDescent="0.25">
      <c r="A19" s="97" t="s">
        <v>73</v>
      </c>
      <c r="B19" s="88">
        <v>98916.824999999997</v>
      </c>
      <c r="C19" s="89">
        <v>80254.532999999996</v>
      </c>
      <c r="D19" s="90">
        <f t="shared" si="0"/>
        <v>-18.86665084529351</v>
      </c>
      <c r="E19" s="91">
        <f t="shared" si="1"/>
        <v>0.75750867683124168</v>
      </c>
      <c r="F19" s="88">
        <v>918333.52399999986</v>
      </c>
      <c r="G19" s="89">
        <v>792320.28</v>
      </c>
      <c r="H19" s="90">
        <f t="shared" si="2"/>
        <v>-13.721947495842462</v>
      </c>
      <c r="I19" s="91">
        <f t="shared" si="3"/>
        <v>0.83823142461888089</v>
      </c>
      <c r="J19" s="88">
        <v>1490920.986</v>
      </c>
      <c r="K19" s="89">
        <v>1337935.2350000001</v>
      </c>
      <c r="L19" s="90">
        <f t="shared" si="4"/>
        <v>-10.261157528572069</v>
      </c>
      <c r="M19" s="91">
        <f t="shared" si="5"/>
        <v>0.94198538001240428</v>
      </c>
      <c r="N19" s="92">
        <v>1337078.9910000002</v>
      </c>
      <c r="O19" s="93">
        <v>1503190.1989999996</v>
      </c>
      <c r="P19" s="94">
        <f t="shared" si="6"/>
        <v>12.423440134659881</v>
      </c>
      <c r="Q19" s="95">
        <f t="shared" si="7"/>
        <v>1.135472312966902</v>
      </c>
    </row>
    <row r="20" spans="1:17" ht="22.5" customHeight="1" x14ac:dyDescent="0.25">
      <c r="A20" s="87" t="s">
        <v>74</v>
      </c>
      <c r="B20" s="88">
        <v>850079.19400000002</v>
      </c>
      <c r="C20" s="89">
        <v>874404.88800000004</v>
      </c>
      <c r="D20" s="90">
        <f t="shared" si="0"/>
        <v>2.8615797412399693</v>
      </c>
      <c r="E20" s="91">
        <f t="shared" si="1"/>
        <v>8.2533567259515443</v>
      </c>
      <c r="F20" s="88">
        <v>6983254.1779999994</v>
      </c>
      <c r="G20" s="89">
        <v>7661169.2180000003</v>
      </c>
      <c r="H20" s="90">
        <f t="shared" si="2"/>
        <v>9.707723973956158</v>
      </c>
      <c r="I20" s="91">
        <f t="shared" si="3"/>
        <v>8.1050970799970674</v>
      </c>
      <c r="J20" s="88">
        <v>10378575.442</v>
      </c>
      <c r="K20" s="89">
        <v>11364869.627</v>
      </c>
      <c r="L20" s="90">
        <f t="shared" si="4"/>
        <v>9.503174983039262</v>
      </c>
      <c r="M20" s="91">
        <f t="shared" si="5"/>
        <v>8.0015390538548949</v>
      </c>
      <c r="N20" s="92">
        <v>8330934.0590000013</v>
      </c>
      <c r="O20" s="93">
        <v>10156234.218</v>
      </c>
      <c r="P20" s="94">
        <f t="shared" si="6"/>
        <v>21.909910054180624</v>
      </c>
      <c r="Q20" s="95">
        <f t="shared" si="7"/>
        <v>7.6717655332091876</v>
      </c>
    </row>
    <row r="21" spans="1:17" ht="22.5" customHeight="1" thickBot="1" x14ac:dyDescent="0.3">
      <c r="A21" s="98" t="s">
        <v>75</v>
      </c>
      <c r="B21" s="99">
        <v>1170932.648</v>
      </c>
      <c r="C21" s="100">
        <v>1361772.845</v>
      </c>
      <c r="D21" s="101">
        <f t="shared" si="0"/>
        <v>16.298136133274845</v>
      </c>
      <c r="E21" s="102">
        <f t="shared" si="1"/>
        <v>12.853538702426512</v>
      </c>
      <c r="F21" s="99">
        <v>13460587.83</v>
      </c>
      <c r="G21" s="100">
        <v>14877960.963000001</v>
      </c>
      <c r="H21" s="101">
        <f t="shared" si="2"/>
        <v>10.529801156536871</v>
      </c>
      <c r="I21" s="102">
        <f t="shared" si="3"/>
        <v>15.740067152439401</v>
      </c>
      <c r="J21" s="99">
        <v>20649279.847000003</v>
      </c>
      <c r="K21" s="100">
        <v>21842690.594000001</v>
      </c>
      <c r="L21" s="101">
        <f t="shared" si="4"/>
        <v>5.7794303522569601</v>
      </c>
      <c r="M21" s="102">
        <f t="shared" si="5"/>
        <v>15.378543491069996</v>
      </c>
      <c r="N21" s="103">
        <v>18293006.946000002</v>
      </c>
      <c r="O21" s="104">
        <v>21229863.969999999</v>
      </c>
      <c r="P21" s="105">
        <f t="shared" si="6"/>
        <v>16.054534023134874</v>
      </c>
      <c r="Q21" s="106">
        <f t="shared" si="7"/>
        <v>16.036508727920864</v>
      </c>
    </row>
    <row r="22" spans="1:17" ht="24" customHeight="1" thickBot="1" x14ac:dyDescent="0.3">
      <c r="A22" s="107" t="s">
        <v>76</v>
      </c>
      <c r="B22" s="108">
        <v>10447609.220000001</v>
      </c>
      <c r="C22" s="109">
        <v>10594536.466</v>
      </c>
      <c r="D22" s="110">
        <f t="shared" si="0"/>
        <v>1.406324096796562</v>
      </c>
      <c r="E22" s="111">
        <f t="shared" si="1"/>
        <v>100</v>
      </c>
      <c r="F22" s="108">
        <v>90028790.708000004</v>
      </c>
      <c r="G22" s="109">
        <v>94522855.709000006</v>
      </c>
      <c r="H22" s="110">
        <f t="shared" si="2"/>
        <v>4.9918086932613406</v>
      </c>
      <c r="I22" s="111">
        <f t="shared" si="3"/>
        <v>100</v>
      </c>
      <c r="J22" s="108">
        <v>135149388</v>
      </c>
      <c r="K22" s="109">
        <v>142033545.678</v>
      </c>
      <c r="L22" s="110">
        <f t="shared" si="4"/>
        <v>5.0937394389088935</v>
      </c>
      <c r="M22" s="111">
        <f t="shared" si="5"/>
        <v>100</v>
      </c>
      <c r="N22" s="108">
        <v>109653502.90100001</v>
      </c>
      <c r="O22" s="112">
        <v>132384575.28500003</v>
      </c>
      <c r="P22" s="113">
        <f t="shared" si="6"/>
        <v>20.729909927749983</v>
      </c>
      <c r="Q22" s="111">
        <f t="shared" si="7"/>
        <v>100</v>
      </c>
    </row>
  </sheetData>
  <mergeCells count="5">
    <mergeCell ref="A6:Q6"/>
    <mergeCell ref="B7:E7"/>
    <mergeCell ref="F7:I7"/>
    <mergeCell ref="J7:M7"/>
    <mergeCell ref="N7:Q7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59"/>
  <sheetViews>
    <sheetView topLeftCell="C49" workbookViewId="0">
      <selection activeCell="C22" sqref="C22"/>
    </sheetView>
  </sheetViews>
  <sheetFormatPr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114"/>
    </row>
    <row r="8" spans="9:9" x14ac:dyDescent="0.2">
      <c r="I8" s="114"/>
    </row>
    <row r="9" spans="9:9" x14ac:dyDescent="0.2">
      <c r="I9" s="114"/>
    </row>
    <row r="10" spans="9:9" x14ac:dyDescent="0.2">
      <c r="I10" s="114"/>
    </row>
    <row r="17" spans="3:14" ht="12.75" customHeight="1" x14ac:dyDescent="0.2"/>
    <row r="21" spans="3:14" x14ac:dyDescent="0.2">
      <c r="C21" s="1" t="s">
        <v>179</v>
      </c>
    </row>
    <row r="23" spans="3:14" x14ac:dyDescent="0.2">
      <c r="H23" s="114"/>
      <c r="I23" s="114"/>
    </row>
    <row r="24" spans="3:14" x14ac:dyDescent="0.2">
      <c r="H24" s="114"/>
      <c r="I24" s="114"/>
    </row>
    <row r="25" spans="3:14" x14ac:dyDescent="0.2">
      <c r="H25" s="176"/>
      <c r="I25" s="176"/>
      <c r="N25" t="s">
        <v>77</v>
      </c>
    </row>
    <row r="26" spans="3:14" x14ac:dyDescent="0.2">
      <c r="H26" s="176"/>
      <c r="I26" s="176"/>
    </row>
    <row r="27" spans="3:14" ht="12.75" customHeight="1" x14ac:dyDescent="0.2"/>
    <row r="28" spans="3:14" ht="12.75" customHeight="1" x14ac:dyDescent="0.2"/>
    <row r="29" spans="3:14" ht="9.75" customHeight="1" x14ac:dyDescent="0.2"/>
    <row r="36" spans="8:9" x14ac:dyDescent="0.2">
      <c r="H36" s="114"/>
      <c r="I36" s="114"/>
    </row>
    <row r="37" spans="8:9" x14ac:dyDescent="0.2">
      <c r="H37" s="114"/>
      <c r="I37" s="114"/>
    </row>
    <row r="38" spans="8:9" x14ac:dyDescent="0.2">
      <c r="H38" s="176"/>
      <c r="I38" s="176"/>
    </row>
    <row r="39" spans="8:9" x14ac:dyDescent="0.2">
      <c r="H39" s="176"/>
      <c r="I39" s="176"/>
    </row>
    <row r="40" spans="8:9" ht="12.75" customHeight="1" x14ac:dyDescent="0.2"/>
    <row r="41" spans="8:9" ht="13.5" customHeight="1" x14ac:dyDescent="0.2"/>
    <row r="42" spans="8:9" ht="12.75" customHeight="1" x14ac:dyDescent="0.2"/>
    <row r="48" spans="8:9" x14ac:dyDescent="0.2">
      <c r="H48" s="114"/>
      <c r="I48" s="114"/>
    </row>
    <row r="49" spans="3:9" x14ac:dyDescent="0.2">
      <c r="H49" s="114"/>
      <c r="I49" s="114"/>
    </row>
    <row r="50" spans="3:9" x14ac:dyDescent="0.2">
      <c r="H50" s="176"/>
      <c r="I50" s="176"/>
    </row>
    <row r="51" spans="3:9" x14ac:dyDescent="0.2">
      <c r="H51" s="176"/>
      <c r="I51" s="176"/>
    </row>
    <row r="54" spans="3:9" ht="15.75" customHeight="1" x14ac:dyDescent="0.2"/>
    <row r="55" spans="3:9" ht="12.75" customHeight="1" x14ac:dyDescent="0.2"/>
    <row r="56" spans="3:9" ht="12.75" customHeight="1" x14ac:dyDescent="0.2"/>
    <row r="57" spans="3:9" ht="12.75" customHeight="1" x14ac:dyDescent="0.2"/>
    <row r="59" spans="3:9" x14ac:dyDescent="0.2">
      <c r="C59" s="115"/>
    </row>
  </sheetData>
  <mergeCells count="3">
    <mergeCell ref="H25:I26"/>
    <mergeCell ref="H38:I39"/>
    <mergeCell ref="H50:I51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"/>
  <sheetViews>
    <sheetView topLeftCell="A28" workbookViewId="0">
      <selection activeCell="N17" sqref="N17"/>
    </sheetView>
  </sheetViews>
  <sheetFormatPr defaultRowHeight="12.75" x14ac:dyDescent="0.2"/>
  <sheetData>
    <row r="23" spans="1:1" x14ac:dyDescent="0.2">
      <c r="A23" t="s">
        <v>180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B1" workbookViewId="0">
      <selection activeCell="N26" sqref="N26"/>
    </sheetView>
  </sheetViews>
  <sheetFormatPr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3.42578125" customWidth="1"/>
    <col min="16" max="16" width="7.5703125" customWidth="1"/>
  </cols>
  <sheetData>
    <row r="1" spans="1:16" x14ac:dyDescent="0.2"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</row>
    <row r="3" spans="1:16" x14ac:dyDescent="0.2">
      <c r="B3" s="114" t="s">
        <v>78</v>
      </c>
    </row>
    <row r="4" spans="1:16" s="116" customFormat="1" x14ac:dyDescent="0.2">
      <c r="B4" s="117" t="s">
        <v>79</v>
      </c>
      <c r="C4" s="117" t="s">
        <v>80</v>
      </c>
      <c r="D4" s="117" t="s">
        <v>81</v>
      </c>
      <c r="E4" s="117" t="s">
        <v>82</v>
      </c>
      <c r="F4" s="117" t="s">
        <v>83</v>
      </c>
      <c r="G4" s="117" t="s">
        <v>84</v>
      </c>
      <c r="H4" s="117" t="s">
        <v>85</v>
      </c>
      <c r="I4" s="117" t="s">
        <v>1</v>
      </c>
      <c r="J4" s="117" t="s">
        <v>86</v>
      </c>
      <c r="K4" s="117" t="s">
        <v>87</v>
      </c>
      <c r="L4" s="117" t="s">
        <v>88</v>
      </c>
      <c r="M4" s="117" t="s">
        <v>89</v>
      </c>
      <c r="N4" s="117" t="s">
        <v>90</v>
      </c>
      <c r="O4" s="118" t="s">
        <v>91</v>
      </c>
      <c r="P4" s="118" t="s">
        <v>92</v>
      </c>
    </row>
    <row r="5" spans="1:16" x14ac:dyDescent="0.2">
      <c r="A5" s="119" t="s">
        <v>93</v>
      </c>
      <c r="B5" s="120" t="s">
        <v>94</v>
      </c>
      <c r="C5" s="121">
        <v>1038024.02</v>
      </c>
      <c r="D5" s="121">
        <v>1073058.7309999999</v>
      </c>
      <c r="E5" s="121">
        <v>1126701.5460000001</v>
      </c>
      <c r="F5" s="121">
        <v>1034143.981</v>
      </c>
      <c r="G5" s="121">
        <v>1079100.635</v>
      </c>
      <c r="H5" s="121">
        <v>1126073.825</v>
      </c>
      <c r="I5" s="121">
        <v>1176423.824</v>
      </c>
      <c r="J5" s="121">
        <v>992642.49</v>
      </c>
      <c r="K5" s="121"/>
      <c r="L5" s="121"/>
      <c r="M5" s="121"/>
      <c r="N5" s="121"/>
      <c r="O5" s="121">
        <f>SUM(C5:N5)</f>
        <v>8646169.0519999992</v>
      </c>
      <c r="P5" s="122">
        <f t="shared" ref="P5:P24" si="0">O5/O$26*100</f>
        <v>9.1471729075856789</v>
      </c>
    </row>
    <row r="6" spans="1:16" x14ac:dyDescent="0.2">
      <c r="A6" s="119" t="s">
        <v>95</v>
      </c>
      <c r="B6" s="120" t="s">
        <v>96</v>
      </c>
      <c r="C6" s="121">
        <v>879636.15800000005</v>
      </c>
      <c r="D6" s="121">
        <v>840538.16299999994</v>
      </c>
      <c r="E6" s="121">
        <v>925602.56400000001</v>
      </c>
      <c r="F6" s="121">
        <v>907488.005</v>
      </c>
      <c r="G6" s="121">
        <v>985721.99800000002</v>
      </c>
      <c r="H6" s="121">
        <v>920439.31499999994</v>
      </c>
      <c r="I6" s="121">
        <v>1064967.128</v>
      </c>
      <c r="J6" s="121">
        <v>866121.78599999996</v>
      </c>
      <c r="K6" s="121"/>
      <c r="L6" s="121"/>
      <c r="M6" s="121"/>
      <c r="N6" s="121"/>
      <c r="O6" s="121">
        <f t="shared" ref="O6:O24" si="1">SUM(C6:N6)</f>
        <v>7390515.1170000006</v>
      </c>
      <c r="P6" s="122">
        <f t="shared" si="0"/>
        <v>7.8187598744310121</v>
      </c>
    </row>
    <row r="7" spans="1:16" x14ac:dyDescent="0.2">
      <c r="A7" s="119" t="s">
        <v>97</v>
      </c>
      <c r="B7" s="120" t="s">
        <v>98</v>
      </c>
      <c r="C7" s="121">
        <v>647875.06700000004</v>
      </c>
      <c r="D7" s="121">
        <v>662147.76899999997</v>
      </c>
      <c r="E7" s="121">
        <v>645059.36300000001</v>
      </c>
      <c r="F7" s="121">
        <v>623560.98499999999</v>
      </c>
      <c r="G7" s="121">
        <v>680987.9</v>
      </c>
      <c r="H7" s="121">
        <v>681300.51</v>
      </c>
      <c r="I7" s="121">
        <v>768472.103</v>
      </c>
      <c r="J7" s="121">
        <v>618923.68400000001</v>
      </c>
      <c r="K7" s="121"/>
      <c r="L7" s="121"/>
      <c r="M7" s="121"/>
      <c r="N7" s="121"/>
      <c r="O7" s="121">
        <f t="shared" si="1"/>
        <v>5328327.3810000001</v>
      </c>
      <c r="P7" s="122">
        <f t="shared" si="0"/>
        <v>5.637078290871032</v>
      </c>
    </row>
    <row r="8" spans="1:16" x14ac:dyDescent="0.2">
      <c r="A8" s="119" t="s">
        <v>99</v>
      </c>
      <c r="B8" s="120" t="s">
        <v>100</v>
      </c>
      <c r="C8" s="121">
        <v>544031.62300000002</v>
      </c>
      <c r="D8" s="121">
        <v>588242.73800000001</v>
      </c>
      <c r="E8" s="121">
        <v>581406.81499999994</v>
      </c>
      <c r="F8" s="121">
        <v>579827.97699999996</v>
      </c>
      <c r="G8" s="121">
        <v>588841.67599999998</v>
      </c>
      <c r="H8" s="121">
        <v>523606.19300000003</v>
      </c>
      <c r="I8" s="121">
        <v>616308.924</v>
      </c>
      <c r="J8" s="121">
        <v>582284.37600000005</v>
      </c>
      <c r="K8" s="121"/>
      <c r="L8" s="121"/>
      <c r="M8" s="121"/>
      <c r="N8" s="121"/>
      <c r="O8" s="121">
        <f t="shared" si="1"/>
        <v>4604550.3219999997</v>
      </c>
      <c r="P8" s="122">
        <f t="shared" si="0"/>
        <v>4.8713618370983154</v>
      </c>
    </row>
    <row r="9" spans="1:16" x14ac:dyDescent="0.2">
      <c r="A9" s="119" t="s">
        <v>101</v>
      </c>
      <c r="B9" s="120" t="s">
        <v>102</v>
      </c>
      <c r="C9" s="121">
        <v>542389.75100000005</v>
      </c>
      <c r="D9" s="121">
        <v>562823.32799999998</v>
      </c>
      <c r="E9" s="121">
        <v>575614.58200000005</v>
      </c>
      <c r="F9" s="121">
        <v>582533.4</v>
      </c>
      <c r="G9" s="121">
        <v>553975.42799999996</v>
      </c>
      <c r="H9" s="121">
        <v>532417.37</v>
      </c>
      <c r="I9" s="121">
        <v>581501.31999999995</v>
      </c>
      <c r="J9" s="121">
        <v>374245.41399999999</v>
      </c>
      <c r="K9" s="121"/>
      <c r="L9" s="121"/>
      <c r="M9" s="121"/>
      <c r="N9" s="121"/>
      <c r="O9" s="121">
        <f t="shared" si="1"/>
        <v>4305500.5929999994</v>
      </c>
      <c r="P9" s="122">
        <f t="shared" si="0"/>
        <v>4.5549836165618007</v>
      </c>
    </row>
    <row r="10" spans="1:16" x14ac:dyDescent="0.2">
      <c r="A10" s="119" t="s">
        <v>103</v>
      </c>
      <c r="B10" s="120" t="s">
        <v>104</v>
      </c>
      <c r="C10" s="121">
        <v>469223.89299999998</v>
      </c>
      <c r="D10" s="121">
        <v>543892.98699999996</v>
      </c>
      <c r="E10" s="121">
        <v>553486.22699999996</v>
      </c>
      <c r="F10" s="121">
        <v>493588.13199999998</v>
      </c>
      <c r="G10" s="121">
        <v>529600.59100000001</v>
      </c>
      <c r="H10" s="121">
        <v>597368.44099999999</v>
      </c>
      <c r="I10" s="121">
        <v>534009.74899999995</v>
      </c>
      <c r="J10" s="121">
        <v>409204.45600000001</v>
      </c>
      <c r="K10" s="121"/>
      <c r="L10" s="121"/>
      <c r="M10" s="121"/>
      <c r="N10" s="121"/>
      <c r="O10" s="121">
        <f t="shared" si="1"/>
        <v>4130374.4759999998</v>
      </c>
      <c r="P10" s="122">
        <f t="shared" si="0"/>
        <v>4.369709784509844</v>
      </c>
    </row>
    <row r="11" spans="1:16" x14ac:dyDescent="0.2">
      <c r="A11" s="119" t="s">
        <v>105</v>
      </c>
      <c r="B11" s="120" t="s">
        <v>106</v>
      </c>
      <c r="C11" s="121">
        <v>393921.13</v>
      </c>
      <c r="D11" s="121">
        <v>441039.90600000002</v>
      </c>
      <c r="E11" s="121">
        <v>544163.17299999995</v>
      </c>
      <c r="F11" s="121">
        <v>463704.36300000001</v>
      </c>
      <c r="G11" s="121">
        <v>479492.45899999997</v>
      </c>
      <c r="H11" s="121">
        <v>485047.27100000001</v>
      </c>
      <c r="I11" s="121">
        <v>484080.17200000002</v>
      </c>
      <c r="J11" s="121">
        <v>393811.83600000001</v>
      </c>
      <c r="K11" s="121"/>
      <c r="L11" s="121"/>
      <c r="M11" s="121"/>
      <c r="N11" s="121"/>
      <c r="O11" s="121">
        <f t="shared" si="1"/>
        <v>3685260.3100000005</v>
      </c>
      <c r="P11" s="122">
        <f t="shared" si="0"/>
        <v>3.8988033963128679</v>
      </c>
    </row>
    <row r="12" spans="1:16" x14ac:dyDescent="0.2">
      <c r="A12" s="119" t="s">
        <v>107</v>
      </c>
      <c r="B12" s="120" t="s">
        <v>108</v>
      </c>
      <c r="C12" s="121">
        <v>335719.902</v>
      </c>
      <c r="D12" s="121">
        <v>318223.30499999999</v>
      </c>
      <c r="E12" s="121">
        <v>378680.30800000002</v>
      </c>
      <c r="F12" s="121">
        <v>315721.37099999998</v>
      </c>
      <c r="G12" s="121">
        <v>380313.76299999998</v>
      </c>
      <c r="H12" s="121">
        <v>362947.68300000002</v>
      </c>
      <c r="I12" s="121">
        <v>327372.29599999997</v>
      </c>
      <c r="J12" s="121">
        <v>313985.47700000001</v>
      </c>
      <c r="K12" s="121"/>
      <c r="L12" s="121"/>
      <c r="M12" s="121"/>
      <c r="N12" s="121"/>
      <c r="O12" s="121">
        <f t="shared" si="1"/>
        <v>2732964.105</v>
      </c>
      <c r="P12" s="122">
        <f t="shared" si="0"/>
        <v>2.8913262126048176</v>
      </c>
    </row>
    <row r="13" spans="1:16" x14ac:dyDescent="0.2">
      <c r="A13" s="119" t="s">
        <v>109</v>
      </c>
      <c r="B13" s="120" t="s">
        <v>110</v>
      </c>
      <c r="C13" s="121">
        <v>308178.97200000001</v>
      </c>
      <c r="D13" s="121">
        <v>289956.772</v>
      </c>
      <c r="E13" s="121">
        <v>255617.66399999999</v>
      </c>
      <c r="F13" s="121">
        <v>266662.652</v>
      </c>
      <c r="G13" s="121">
        <v>352384.511</v>
      </c>
      <c r="H13" s="121">
        <v>274502.054</v>
      </c>
      <c r="I13" s="121">
        <v>325611.31900000002</v>
      </c>
      <c r="J13" s="121">
        <v>278130.45699999999</v>
      </c>
      <c r="K13" s="121"/>
      <c r="L13" s="121"/>
      <c r="M13" s="121"/>
      <c r="N13" s="121"/>
      <c r="O13" s="121">
        <f t="shared" si="1"/>
        <v>2351044.4010000001</v>
      </c>
      <c r="P13" s="122">
        <f t="shared" si="0"/>
        <v>2.4872761011287019</v>
      </c>
    </row>
    <row r="14" spans="1:16" x14ac:dyDescent="0.2">
      <c r="A14" s="119" t="s">
        <v>111</v>
      </c>
      <c r="B14" s="120" t="s">
        <v>118</v>
      </c>
      <c r="C14" s="121">
        <v>316034.71000000002</v>
      </c>
      <c r="D14" s="121">
        <v>340336.99099999998</v>
      </c>
      <c r="E14" s="121">
        <v>309579.70299999998</v>
      </c>
      <c r="F14" s="121">
        <v>302500.50699999998</v>
      </c>
      <c r="G14" s="121">
        <v>300754.34999999998</v>
      </c>
      <c r="H14" s="121">
        <v>230535.85</v>
      </c>
      <c r="I14" s="121">
        <v>246825.99299999999</v>
      </c>
      <c r="J14" s="121">
        <v>281875.39199999999</v>
      </c>
      <c r="K14" s="121"/>
      <c r="L14" s="121"/>
      <c r="M14" s="121"/>
      <c r="N14" s="121"/>
      <c r="O14" s="121">
        <f t="shared" si="1"/>
        <v>2328443.4960000003</v>
      </c>
      <c r="P14" s="122">
        <f t="shared" si="0"/>
        <v>2.4633655825325969</v>
      </c>
    </row>
    <row r="15" spans="1:16" x14ac:dyDescent="0.2">
      <c r="A15" s="119" t="s">
        <v>113</v>
      </c>
      <c r="B15" s="120" t="s">
        <v>112</v>
      </c>
      <c r="C15" s="121">
        <v>261369.70600000001</v>
      </c>
      <c r="D15" s="121">
        <v>342074.86800000002</v>
      </c>
      <c r="E15" s="121">
        <v>317268.625</v>
      </c>
      <c r="F15" s="121">
        <v>214303.67</v>
      </c>
      <c r="G15" s="121">
        <v>269524.19699999999</v>
      </c>
      <c r="H15" s="121">
        <v>296852.15700000001</v>
      </c>
      <c r="I15" s="121">
        <v>279525.41499999998</v>
      </c>
      <c r="J15" s="121">
        <v>344261.06900000002</v>
      </c>
      <c r="K15" s="121"/>
      <c r="L15" s="121"/>
      <c r="M15" s="121"/>
      <c r="N15" s="121"/>
      <c r="O15" s="121">
        <f t="shared" si="1"/>
        <v>2325179.7069999999</v>
      </c>
      <c r="P15" s="122">
        <f t="shared" si="0"/>
        <v>2.4599126726788421</v>
      </c>
    </row>
    <row r="16" spans="1:16" x14ac:dyDescent="0.2">
      <c r="A16" s="119" t="s">
        <v>115</v>
      </c>
      <c r="B16" s="120" t="s">
        <v>116</v>
      </c>
      <c r="C16" s="121">
        <v>328372.46000000002</v>
      </c>
      <c r="D16" s="121">
        <v>302754.49300000002</v>
      </c>
      <c r="E16" s="121">
        <v>301910.12</v>
      </c>
      <c r="F16" s="121">
        <v>323690.33100000001</v>
      </c>
      <c r="G16" s="121">
        <v>340171.54499999998</v>
      </c>
      <c r="H16" s="121">
        <v>287569.00599999999</v>
      </c>
      <c r="I16" s="121">
        <v>254876.66899999999</v>
      </c>
      <c r="J16" s="121">
        <v>178521.212</v>
      </c>
      <c r="K16" s="121"/>
      <c r="L16" s="121"/>
      <c r="M16" s="121"/>
      <c r="N16" s="121"/>
      <c r="O16" s="121">
        <f t="shared" si="1"/>
        <v>2317865.8359999997</v>
      </c>
      <c r="P16" s="122">
        <f t="shared" si="0"/>
        <v>2.4521749980788639</v>
      </c>
    </row>
    <row r="17" spans="1:16" x14ac:dyDescent="0.2">
      <c r="A17" s="119" t="s">
        <v>117</v>
      </c>
      <c r="B17" s="120" t="s">
        <v>114</v>
      </c>
      <c r="C17" s="121">
        <v>198268.848</v>
      </c>
      <c r="D17" s="121">
        <v>201697.649</v>
      </c>
      <c r="E17" s="121">
        <v>226013.829</v>
      </c>
      <c r="F17" s="121">
        <v>235790.24299999999</v>
      </c>
      <c r="G17" s="121">
        <v>283674.48700000002</v>
      </c>
      <c r="H17" s="121">
        <v>268794.68099999998</v>
      </c>
      <c r="I17" s="121">
        <v>280658.39199999999</v>
      </c>
      <c r="J17" s="121">
        <v>250391.45600000001</v>
      </c>
      <c r="K17" s="121"/>
      <c r="L17" s="121"/>
      <c r="M17" s="121"/>
      <c r="N17" s="121"/>
      <c r="O17" s="121">
        <f t="shared" si="1"/>
        <v>1945289.5850000002</v>
      </c>
      <c r="P17" s="122">
        <f t="shared" si="0"/>
        <v>2.0580097477049182</v>
      </c>
    </row>
    <row r="18" spans="1:16" x14ac:dyDescent="0.2">
      <c r="A18" s="119" t="s">
        <v>119</v>
      </c>
      <c r="B18" s="120" t="s">
        <v>130</v>
      </c>
      <c r="C18" s="121">
        <v>199213.318</v>
      </c>
      <c r="D18" s="121">
        <v>217055.54</v>
      </c>
      <c r="E18" s="121">
        <v>280322.60100000002</v>
      </c>
      <c r="F18" s="121">
        <v>273763.47499999998</v>
      </c>
      <c r="G18" s="121">
        <v>278283.571</v>
      </c>
      <c r="H18" s="121">
        <v>242358.698</v>
      </c>
      <c r="I18" s="121">
        <v>211378.09299999999</v>
      </c>
      <c r="J18" s="121">
        <v>148302.96799999999</v>
      </c>
      <c r="K18" s="121"/>
      <c r="L18" s="121"/>
      <c r="M18" s="121"/>
      <c r="N18" s="121"/>
      <c r="O18" s="121">
        <f t="shared" si="1"/>
        <v>1850678.264</v>
      </c>
      <c r="P18" s="122">
        <f t="shared" si="0"/>
        <v>1.9579161563123344</v>
      </c>
    </row>
    <row r="19" spans="1:16" x14ac:dyDescent="0.2">
      <c r="A19" s="119" t="s">
        <v>121</v>
      </c>
      <c r="B19" s="120" t="s">
        <v>124</v>
      </c>
      <c r="C19" s="121">
        <v>192011.00099999999</v>
      </c>
      <c r="D19" s="121">
        <v>148741.66</v>
      </c>
      <c r="E19" s="121">
        <v>244934.56700000001</v>
      </c>
      <c r="F19" s="121">
        <v>244875.26500000001</v>
      </c>
      <c r="G19" s="121">
        <v>287619.59700000001</v>
      </c>
      <c r="H19" s="121">
        <v>216217.25899999999</v>
      </c>
      <c r="I19" s="121">
        <v>237132.13800000001</v>
      </c>
      <c r="J19" s="121">
        <v>228895.91800000001</v>
      </c>
      <c r="K19" s="121"/>
      <c r="L19" s="121"/>
      <c r="M19" s="121"/>
      <c r="N19" s="121"/>
      <c r="O19" s="121">
        <f t="shared" si="1"/>
        <v>1800427.4050000003</v>
      </c>
      <c r="P19" s="122">
        <f t="shared" si="0"/>
        <v>1.9047535020473936</v>
      </c>
    </row>
    <row r="20" spans="1:16" x14ac:dyDescent="0.2">
      <c r="A20" s="119" t="s">
        <v>123</v>
      </c>
      <c r="B20" s="120" t="s">
        <v>122</v>
      </c>
      <c r="C20" s="121">
        <v>179925.02799999999</v>
      </c>
      <c r="D20" s="121">
        <v>198062.652</v>
      </c>
      <c r="E20" s="121">
        <v>227976.31700000001</v>
      </c>
      <c r="F20" s="121">
        <v>207187.99299999999</v>
      </c>
      <c r="G20" s="121">
        <v>258399.75200000001</v>
      </c>
      <c r="H20" s="121">
        <v>219988.68299999999</v>
      </c>
      <c r="I20" s="121">
        <v>240783.27299999999</v>
      </c>
      <c r="J20" s="121">
        <v>204835.46400000001</v>
      </c>
      <c r="K20" s="121"/>
      <c r="L20" s="121"/>
      <c r="M20" s="121"/>
      <c r="N20" s="121"/>
      <c r="O20" s="121">
        <f t="shared" si="1"/>
        <v>1737159.162</v>
      </c>
      <c r="P20" s="122">
        <f t="shared" si="0"/>
        <v>1.8378191690729209</v>
      </c>
    </row>
    <row r="21" spans="1:16" x14ac:dyDescent="0.2">
      <c r="A21" s="119" t="s">
        <v>125</v>
      </c>
      <c r="B21" s="120" t="s">
        <v>126</v>
      </c>
      <c r="C21" s="121">
        <v>197359.9</v>
      </c>
      <c r="D21" s="121">
        <v>195309.052</v>
      </c>
      <c r="E21" s="121">
        <v>220891.21799999999</v>
      </c>
      <c r="F21" s="121">
        <v>225653.747</v>
      </c>
      <c r="G21" s="121">
        <v>242247.139</v>
      </c>
      <c r="H21" s="121">
        <v>224300.049</v>
      </c>
      <c r="I21" s="121">
        <v>221148.807</v>
      </c>
      <c r="J21" s="121">
        <v>195100.973</v>
      </c>
      <c r="K21" s="121"/>
      <c r="L21" s="121"/>
      <c r="M21" s="121"/>
      <c r="N21" s="121"/>
      <c r="O21" s="121">
        <f t="shared" si="1"/>
        <v>1722010.885</v>
      </c>
      <c r="P21" s="122">
        <f t="shared" si="0"/>
        <v>1.8217931223766735</v>
      </c>
    </row>
    <row r="22" spans="1:16" x14ac:dyDescent="0.2">
      <c r="A22" s="119" t="s">
        <v>127</v>
      </c>
      <c r="B22" s="120" t="s">
        <v>128</v>
      </c>
      <c r="C22" s="121">
        <v>191896.38</v>
      </c>
      <c r="D22" s="121">
        <v>225154.709</v>
      </c>
      <c r="E22" s="121">
        <v>245722.84400000001</v>
      </c>
      <c r="F22" s="121">
        <v>209807.07199999999</v>
      </c>
      <c r="G22" s="121">
        <v>222260.29699999999</v>
      </c>
      <c r="H22" s="121">
        <v>211622.71100000001</v>
      </c>
      <c r="I22" s="121">
        <v>218210.478</v>
      </c>
      <c r="J22" s="121">
        <v>151585.63099999999</v>
      </c>
      <c r="K22" s="121"/>
      <c r="L22" s="121"/>
      <c r="M22" s="121"/>
      <c r="N22" s="121"/>
      <c r="O22" s="121">
        <f t="shared" si="1"/>
        <v>1676260.1220000004</v>
      </c>
      <c r="P22" s="122">
        <f t="shared" si="0"/>
        <v>1.7733913230019358</v>
      </c>
    </row>
    <row r="23" spans="1:16" x14ac:dyDescent="0.2">
      <c r="A23" s="119" t="s">
        <v>129</v>
      </c>
      <c r="B23" s="120" t="s">
        <v>120</v>
      </c>
      <c r="C23" s="121">
        <v>186420.12</v>
      </c>
      <c r="D23" s="121">
        <v>177959.79699999999</v>
      </c>
      <c r="E23" s="121">
        <v>168575.35800000001</v>
      </c>
      <c r="F23" s="121">
        <v>183307.033</v>
      </c>
      <c r="G23" s="121">
        <v>250202.75700000001</v>
      </c>
      <c r="H23" s="121">
        <v>211702.64799999999</v>
      </c>
      <c r="I23" s="121">
        <v>243346.64499999999</v>
      </c>
      <c r="J23" s="121">
        <v>194953.37700000001</v>
      </c>
      <c r="K23" s="121"/>
      <c r="L23" s="121"/>
      <c r="M23" s="121"/>
      <c r="N23" s="121"/>
      <c r="O23" s="121">
        <f t="shared" si="1"/>
        <v>1616467.7350000001</v>
      </c>
      <c r="P23" s="122">
        <f t="shared" si="0"/>
        <v>1.7101342551425271</v>
      </c>
    </row>
    <row r="24" spans="1:16" x14ac:dyDescent="0.2">
      <c r="A24" s="119" t="s">
        <v>131</v>
      </c>
      <c r="B24" s="120" t="s">
        <v>132</v>
      </c>
      <c r="C24" s="121">
        <v>151813.96</v>
      </c>
      <c r="D24" s="121">
        <v>178164.99600000001</v>
      </c>
      <c r="E24" s="121">
        <v>180506.45600000001</v>
      </c>
      <c r="F24" s="121">
        <v>226316.46100000001</v>
      </c>
      <c r="G24" s="121">
        <v>216837.897</v>
      </c>
      <c r="H24" s="121">
        <v>179821.83499999999</v>
      </c>
      <c r="I24" s="121">
        <v>179251.375</v>
      </c>
      <c r="J24" s="121">
        <v>131343.864</v>
      </c>
      <c r="K24" s="121"/>
      <c r="L24" s="121"/>
      <c r="M24" s="121"/>
      <c r="N24" s="121"/>
      <c r="O24" s="121">
        <f t="shared" si="1"/>
        <v>1444056.844</v>
      </c>
      <c r="P24" s="122">
        <f t="shared" si="0"/>
        <v>1.5277329833604187</v>
      </c>
    </row>
    <row r="25" spans="1:16" x14ac:dyDescent="0.2">
      <c r="A25" s="123"/>
      <c r="B25" s="177" t="s">
        <v>133</v>
      </c>
      <c r="C25" s="177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5">
        <f>SUM(O5:O24)</f>
        <v>63938544.798</v>
      </c>
      <c r="P25" s="126">
        <f>SUM(P5:P24)</f>
        <v>67.643475533413493</v>
      </c>
    </row>
    <row r="26" spans="1:16" ht="13.5" customHeight="1" x14ac:dyDescent="0.2">
      <c r="A26" s="123"/>
      <c r="B26" s="178" t="s">
        <v>134</v>
      </c>
      <c r="C26" s="178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5">
        <v>94522855.74300009</v>
      </c>
      <c r="P26" s="121">
        <f>O26/O$26*100</f>
        <v>100</v>
      </c>
    </row>
    <row r="27" spans="1:16" x14ac:dyDescent="0.2">
      <c r="B27" s="128"/>
    </row>
    <row r="28" spans="1:16" x14ac:dyDescent="0.2">
      <c r="B28" s="114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workbookViewId="0">
      <selection activeCell="B16" sqref="B16"/>
    </sheetView>
  </sheetViews>
  <sheetFormatPr defaultRowHeight="12.75" x14ac:dyDescent="0.2"/>
  <cols>
    <col min="5" max="5" width="10.5703125" customWidth="1"/>
  </cols>
  <sheetData>
    <row r="1" spans="2:2" ht="15" x14ac:dyDescent="0.25">
      <c r="B1" s="129" t="s">
        <v>8</v>
      </c>
    </row>
    <row r="2" spans="2:2" ht="15" x14ac:dyDescent="0.25">
      <c r="B2" s="129" t="s">
        <v>135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115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topLeftCell="A22" workbookViewId="0">
      <selection activeCell="B16" sqref="B16"/>
    </sheetView>
  </sheetViews>
  <sheetFormatPr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115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13</vt:i4>
      </vt:variant>
    </vt:vector>
  </HeadingPairs>
  <TitlesOfParts>
    <vt:vector size="13" baseType="lpstr">
      <vt:lpstr>SEKTÖR (U S D)</vt:lpstr>
      <vt:lpstr>SEKTÖR (TL)</vt:lpstr>
      <vt:lpstr>USDvsTL</vt:lpstr>
      <vt:lpstr>GEN.SEK.</vt:lpstr>
      <vt:lpstr>Toplam İhracat  bar gra</vt:lpstr>
      <vt:lpstr>KARŞL</vt:lpstr>
      <vt:lpstr>ÜLKE</vt:lpstr>
      <vt:lpstr>SEKT1</vt:lpstr>
      <vt:lpstr>SEKT2</vt:lpstr>
      <vt:lpstr>SEKT3</vt:lpstr>
      <vt:lpstr>SEKT4</vt:lpstr>
      <vt:lpstr>SEKT5</vt:lpstr>
      <vt:lpstr>2002-2013 AYLIK İHR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Kübra  Ulutaş</cp:lastModifiedBy>
  <cp:lastPrinted>2013-09-01T04:08:22Z</cp:lastPrinted>
  <dcterms:created xsi:type="dcterms:W3CDTF">2013-08-01T04:41:02Z</dcterms:created>
  <dcterms:modified xsi:type="dcterms:W3CDTF">2013-09-01T05:53:26Z</dcterms:modified>
</cp:coreProperties>
</file>