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8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9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10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11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420" windowWidth="15576" windowHeight="7656"/>
  </bookViews>
  <sheets>
    <sheet name="SEKTÖR (U S D)" sheetId="1" r:id="rId1"/>
    <sheet name="Seçilmiş İstatistikler" sheetId="14" r:id="rId2"/>
    <sheet name="SEKTÖR (TL)" sheetId="2" r:id="rId3"/>
    <sheet name="USDvsTL" sheetId="3" r:id="rId4"/>
    <sheet name="GEN.SEK." sheetId="4" r:id="rId5"/>
    <sheet name="Toplam İhracat Grafik" sheetId="15" r:id="rId6"/>
    <sheet name="ÜLKE" sheetId="23" r:id="rId7"/>
    <sheet name="KARŞL." sheetId="16" r:id="rId8"/>
    <sheet name="SEKT1" sheetId="17" r:id="rId9"/>
    <sheet name="SEKT2 " sheetId="18" r:id="rId10"/>
    <sheet name="SEKT3 " sheetId="19" r:id="rId11"/>
    <sheet name="SEKT4 " sheetId="20" r:id="rId12"/>
    <sheet name="SEKT5 " sheetId="21" r:id="rId13"/>
    <sheet name="2002-2014 AYLIK İHR" sheetId="22" r:id="rId14"/>
  </sheets>
  <calcPr calcId="145621"/>
</workbook>
</file>

<file path=xl/calcChain.xml><?xml version="1.0" encoding="utf-8"?>
<calcChain xmlns="http://schemas.openxmlformats.org/spreadsheetml/2006/main">
  <c r="K46" i="2" l="1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D83" i="14" l="1"/>
  <c r="D84" i="14"/>
  <c r="D85" i="14"/>
  <c r="D86" i="14"/>
  <c r="D87" i="14"/>
  <c r="D88" i="14"/>
  <c r="D89" i="14"/>
  <c r="D90" i="14"/>
  <c r="D91" i="14"/>
  <c r="D82" i="14"/>
  <c r="D68" i="14"/>
  <c r="D69" i="14"/>
  <c r="D70" i="14"/>
  <c r="D71" i="14"/>
  <c r="D72" i="14"/>
  <c r="D73" i="14"/>
  <c r="D74" i="14"/>
  <c r="D75" i="14"/>
  <c r="D76" i="14"/>
  <c r="D67" i="14"/>
  <c r="O5" i="23" l="1"/>
  <c r="O6" i="23"/>
  <c r="O7" i="23"/>
  <c r="O8" i="23"/>
  <c r="O9" i="23"/>
  <c r="O10" i="23"/>
  <c r="O11" i="23"/>
  <c r="O12" i="23"/>
  <c r="O13" i="23"/>
  <c r="O14" i="23"/>
  <c r="O15" i="23"/>
  <c r="O16" i="23"/>
  <c r="O17" i="23"/>
  <c r="O18" i="23"/>
  <c r="O19" i="23"/>
  <c r="O20" i="23"/>
  <c r="O21" i="23"/>
  <c r="O22" i="23"/>
  <c r="O23" i="23"/>
  <c r="O24" i="23"/>
  <c r="M22" i="4" l="1"/>
  <c r="L22" i="4"/>
  <c r="M21" i="4"/>
  <c r="L21" i="4"/>
  <c r="M20" i="4"/>
  <c r="L20" i="4"/>
  <c r="M19" i="4"/>
  <c r="L19" i="4"/>
  <c r="M18" i="4"/>
  <c r="L18" i="4"/>
  <c r="M17" i="4"/>
  <c r="L17" i="4"/>
  <c r="M16" i="4"/>
  <c r="L16" i="4"/>
  <c r="M15" i="4"/>
  <c r="L15" i="4"/>
  <c r="M14" i="4"/>
  <c r="L14" i="4"/>
  <c r="M13" i="4"/>
  <c r="L13" i="4"/>
  <c r="M12" i="4"/>
  <c r="L12" i="4"/>
  <c r="M11" i="4"/>
  <c r="L11" i="4"/>
  <c r="M10" i="4"/>
  <c r="L10" i="4"/>
  <c r="M9" i="4"/>
  <c r="L9" i="4"/>
  <c r="M46" i="2" l="1"/>
  <c r="M46" i="1"/>
  <c r="L46" i="1"/>
  <c r="F46" i="3" s="1"/>
  <c r="K45" i="1"/>
  <c r="J45" i="1"/>
  <c r="M44" i="1"/>
  <c r="L44" i="1"/>
  <c r="F44" i="3" s="1"/>
  <c r="M43" i="1"/>
  <c r="L43" i="1"/>
  <c r="F43" i="3" s="1"/>
  <c r="M42" i="1"/>
  <c r="L42" i="1"/>
  <c r="F42" i="3" s="1"/>
  <c r="M41" i="1"/>
  <c r="L41" i="1"/>
  <c r="F41" i="3" s="1"/>
  <c r="M40" i="1"/>
  <c r="L40" i="1"/>
  <c r="F40" i="3" s="1"/>
  <c r="M39" i="1"/>
  <c r="L39" i="1"/>
  <c r="F39" i="3" s="1"/>
  <c r="M38" i="1"/>
  <c r="L38" i="1"/>
  <c r="F38" i="3" s="1"/>
  <c r="M37" i="1"/>
  <c r="L37" i="1"/>
  <c r="F37" i="3" s="1"/>
  <c r="M36" i="1"/>
  <c r="L36" i="1"/>
  <c r="F36" i="3" s="1"/>
  <c r="M35" i="1"/>
  <c r="L35" i="1"/>
  <c r="F35" i="3" s="1"/>
  <c r="M34" i="1"/>
  <c r="L34" i="1"/>
  <c r="F34" i="3" s="1"/>
  <c r="M33" i="1"/>
  <c r="L33" i="1"/>
  <c r="F33" i="3" s="1"/>
  <c r="M32" i="1"/>
  <c r="L32" i="1"/>
  <c r="F32" i="3" s="1"/>
  <c r="M31" i="1"/>
  <c r="L31" i="1"/>
  <c r="F31" i="3" s="1"/>
  <c r="M30" i="1"/>
  <c r="L30" i="1"/>
  <c r="F30" i="3" s="1"/>
  <c r="M29" i="1"/>
  <c r="L29" i="1"/>
  <c r="F29" i="3" s="1"/>
  <c r="M28" i="1"/>
  <c r="L28" i="1"/>
  <c r="F28" i="3" s="1"/>
  <c r="M27" i="1"/>
  <c r="L27" i="1"/>
  <c r="F27" i="3" s="1"/>
  <c r="M26" i="1"/>
  <c r="L26" i="1"/>
  <c r="F26" i="3" s="1"/>
  <c r="M25" i="1"/>
  <c r="L25" i="1"/>
  <c r="F25" i="3" s="1"/>
  <c r="M24" i="1"/>
  <c r="L24" i="1"/>
  <c r="F24" i="3" s="1"/>
  <c r="M23" i="1"/>
  <c r="L23" i="1"/>
  <c r="F23" i="3" s="1"/>
  <c r="M22" i="1"/>
  <c r="L22" i="1"/>
  <c r="F22" i="3" s="1"/>
  <c r="M21" i="1"/>
  <c r="L21" i="1"/>
  <c r="F21" i="3" s="1"/>
  <c r="M20" i="1"/>
  <c r="L20" i="1"/>
  <c r="F20" i="3" s="1"/>
  <c r="M19" i="1"/>
  <c r="L19" i="1"/>
  <c r="F19" i="3" s="1"/>
  <c r="M18" i="1"/>
  <c r="L18" i="1"/>
  <c r="F18" i="3" s="1"/>
  <c r="M17" i="1"/>
  <c r="L17" i="1"/>
  <c r="F17" i="3" s="1"/>
  <c r="M16" i="1"/>
  <c r="L16" i="1"/>
  <c r="F16" i="3" s="1"/>
  <c r="M15" i="1"/>
  <c r="L15" i="1"/>
  <c r="F15" i="3" s="1"/>
  <c r="M14" i="1"/>
  <c r="L14" i="1"/>
  <c r="F14" i="3" s="1"/>
  <c r="M13" i="1"/>
  <c r="L13" i="1"/>
  <c r="F13" i="3" s="1"/>
  <c r="M12" i="1"/>
  <c r="L12" i="1"/>
  <c r="F12" i="3" s="1"/>
  <c r="M11" i="1"/>
  <c r="L11" i="1"/>
  <c r="F11" i="3" s="1"/>
  <c r="M10" i="1"/>
  <c r="L10" i="1"/>
  <c r="F10" i="3" s="1"/>
  <c r="M9" i="1"/>
  <c r="L9" i="1"/>
  <c r="F9" i="3" s="1"/>
  <c r="M8" i="1"/>
  <c r="L8" i="1"/>
  <c r="F8" i="3" s="1"/>
  <c r="M45" i="1" l="1"/>
  <c r="M8" i="2"/>
  <c r="M10" i="2"/>
  <c r="M12" i="2"/>
  <c r="M14" i="2"/>
  <c r="M16" i="2"/>
  <c r="M18" i="2"/>
  <c r="M20" i="2"/>
  <c r="M22" i="2"/>
  <c r="M24" i="2"/>
  <c r="M26" i="2"/>
  <c r="M28" i="2"/>
  <c r="M30" i="2"/>
  <c r="M32" i="2"/>
  <c r="M34" i="2"/>
  <c r="M36" i="2"/>
  <c r="M38" i="2"/>
  <c r="M40" i="2"/>
  <c r="M42" i="2"/>
  <c r="M44" i="2"/>
  <c r="M45" i="2"/>
  <c r="M9" i="2"/>
  <c r="M11" i="2"/>
  <c r="M13" i="2"/>
  <c r="M15" i="2"/>
  <c r="M17" i="2"/>
  <c r="M19" i="2"/>
  <c r="M21" i="2"/>
  <c r="M23" i="2"/>
  <c r="M25" i="2"/>
  <c r="M27" i="2"/>
  <c r="M29" i="2"/>
  <c r="M31" i="2"/>
  <c r="M33" i="2"/>
  <c r="M35" i="2"/>
  <c r="M37" i="2"/>
  <c r="M39" i="2"/>
  <c r="M41" i="2"/>
  <c r="M43" i="2"/>
  <c r="L45" i="1"/>
  <c r="F45" i="3" s="1"/>
  <c r="L8" i="2"/>
  <c r="G8" i="3" s="1"/>
  <c r="L9" i="2"/>
  <c r="G9" i="3" s="1"/>
  <c r="L10" i="2"/>
  <c r="G10" i="3" s="1"/>
  <c r="L11" i="2"/>
  <c r="G11" i="3" s="1"/>
  <c r="L12" i="2"/>
  <c r="G12" i="3" s="1"/>
  <c r="L13" i="2"/>
  <c r="G13" i="3" s="1"/>
  <c r="L14" i="2"/>
  <c r="G14" i="3" s="1"/>
  <c r="L15" i="2"/>
  <c r="G15" i="3" s="1"/>
  <c r="L16" i="2"/>
  <c r="G16" i="3" s="1"/>
  <c r="L17" i="2"/>
  <c r="G17" i="3" s="1"/>
  <c r="L18" i="2"/>
  <c r="G18" i="3" s="1"/>
  <c r="L19" i="2"/>
  <c r="G19" i="3" s="1"/>
  <c r="L20" i="2"/>
  <c r="G20" i="3" s="1"/>
  <c r="L21" i="2"/>
  <c r="G21" i="3" s="1"/>
  <c r="L22" i="2"/>
  <c r="G22" i="3" s="1"/>
  <c r="L23" i="2"/>
  <c r="G23" i="3" s="1"/>
  <c r="L24" i="2"/>
  <c r="G24" i="3" s="1"/>
  <c r="L25" i="2"/>
  <c r="G25" i="3" s="1"/>
  <c r="L26" i="2"/>
  <c r="G26" i="3" s="1"/>
  <c r="L27" i="2"/>
  <c r="G27" i="3" s="1"/>
  <c r="L28" i="2"/>
  <c r="G28" i="3" s="1"/>
  <c r="L29" i="2"/>
  <c r="G29" i="3" s="1"/>
  <c r="L30" i="2"/>
  <c r="G30" i="3" s="1"/>
  <c r="L31" i="2"/>
  <c r="G31" i="3" s="1"/>
  <c r="L32" i="2"/>
  <c r="G32" i="3" s="1"/>
  <c r="L33" i="2"/>
  <c r="G33" i="3" s="1"/>
  <c r="L34" i="2"/>
  <c r="G34" i="3" s="1"/>
  <c r="L35" i="2"/>
  <c r="G35" i="3" s="1"/>
  <c r="L36" i="2"/>
  <c r="G36" i="3" s="1"/>
  <c r="L37" i="2"/>
  <c r="G37" i="3" s="1"/>
  <c r="L38" i="2"/>
  <c r="G38" i="3" s="1"/>
  <c r="L39" i="2"/>
  <c r="G39" i="3" s="1"/>
  <c r="L40" i="2"/>
  <c r="G40" i="3" s="1"/>
  <c r="L41" i="2"/>
  <c r="G41" i="3" s="1"/>
  <c r="L42" i="2"/>
  <c r="G42" i="3" s="1"/>
  <c r="L43" i="2"/>
  <c r="G43" i="3" s="1"/>
  <c r="L44" i="2"/>
  <c r="G44" i="3" s="1"/>
  <c r="L46" i="2"/>
  <c r="G46" i="3" s="1"/>
  <c r="P5" i="23"/>
  <c r="P7" i="23"/>
  <c r="P8" i="23"/>
  <c r="P9" i="23"/>
  <c r="P10" i="23"/>
  <c r="P11" i="23"/>
  <c r="P12" i="23"/>
  <c r="P13" i="23"/>
  <c r="P14" i="23"/>
  <c r="P15" i="23"/>
  <c r="P16" i="23"/>
  <c r="P17" i="23"/>
  <c r="P18" i="23"/>
  <c r="P19" i="23"/>
  <c r="P20" i="23"/>
  <c r="P21" i="23"/>
  <c r="P22" i="23"/>
  <c r="P23" i="23"/>
  <c r="P24" i="23"/>
  <c r="P26" i="23"/>
  <c r="O25" i="23" l="1"/>
  <c r="P6" i="23"/>
  <c r="P25" i="23" s="1"/>
  <c r="L45" i="2"/>
  <c r="G45" i="3" s="1"/>
  <c r="O2" i="22"/>
  <c r="O3" i="22"/>
  <c r="O4" i="22"/>
  <c r="O5" i="22"/>
  <c r="O6" i="22"/>
  <c r="O7" i="22"/>
  <c r="O8" i="22"/>
  <c r="O9" i="22"/>
  <c r="O10" i="22"/>
  <c r="O11" i="22"/>
  <c r="O12" i="22"/>
  <c r="O13" i="22"/>
  <c r="O14" i="22"/>
  <c r="O15" i="22"/>
  <c r="O16" i="22"/>
  <c r="O17" i="22"/>
  <c r="O18" i="22"/>
  <c r="O19" i="22"/>
  <c r="O20" i="22"/>
  <c r="O21" i="22"/>
  <c r="O22" i="22"/>
  <c r="O23" i="22"/>
  <c r="O24" i="22"/>
  <c r="O25" i="22"/>
  <c r="O26" i="22"/>
  <c r="O27" i="22"/>
  <c r="O28" i="22"/>
  <c r="O29" i="22"/>
  <c r="O30" i="22"/>
  <c r="O31" i="22"/>
  <c r="O32" i="22"/>
  <c r="O33" i="22"/>
  <c r="O34" i="22"/>
  <c r="O35" i="22"/>
  <c r="O36" i="22"/>
  <c r="O37" i="22"/>
  <c r="O38" i="22"/>
  <c r="O39" i="22"/>
  <c r="O40" i="22"/>
  <c r="O41" i="22"/>
  <c r="O42" i="22"/>
  <c r="O43" i="22"/>
  <c r="O44" i="22"/>
  <c r="O45" i="22"/>
  <c r="O46" i="22"/>
  <c r="O47" i="22"/>
  <c r="O48" i="22"/>
  <c r="O49" i="22"/>
  <c r="O50" i="22"/>
  <c r="O51" i="22"/>
  <c r="O52" i="22"/>
  <c r="O53" i="22"/>
  <c r="O54" i="22"/>
  <c r="O55" i="22"/>
  <c r="O56" i="22"/>
  <c r="O57" i="22"/>
  <c r="O58" i="22"/>
  <c r="O59" i="22"/>
  <c r="O60" i="22"/>
  <c r="O61" i="22"/>
  <c r="O63" i="22"/>
  <c r="O64" i="22"/>
  <c r="O65" i="22"/>
  <c r="O66" i="22"/>
  <c r="O67" i="22"/>
  <c r="O68" i="22"/>
  <c r="O69" i="22"/>
  <c r="O70" i="22"/>
  <c r="O71" i="22"/>
  <c r="O72" i="22"/>
  <c r="O73" i="22"/>
  <c r="O74" i="22"/>
  <c r="O75" i="22"/>
  <c r="I22" i="4" l="1"/>
  <c r="H22" i="4"/>
  <c r="E22" i="4"/>
  <c r="D22" i="4"/>
  <c r="I21" i="4"/>
  <c r="H21" i="4"/>
  <c r="E21" i="4"/>
  <c r="D21" i="4"/>
  <c r="I20" i="4"/>
  <c r="H20" i="4"/>
  <c r="E20" i="4"/>
  <c r="D20" i="4"/>
  <c r="I19" i="4"/>
  <c r="H19" i="4"/>
  <c r="E19" i="4"/>
  <c r="D19" i="4"/>
  <c r="I18" i="4"/>
  <c r="H18" i="4"/>
  <c r="E18" i="4"/>
  <c r="D18" i="4"/>
  <c r="I17" i="4"/>
  <c r="H17" i="4"/>
  <c r="E17" i="4"/>
  <c r="D17" i="4"/>
  <c r="I16" i="4"/>
  <c r="H16" i="4"/>
  <c r="E16" i="4"/>
  <c r="D16" i="4"/>
  <c r="I15" i="4"/>
  <c r="H15" i="4"/>
  <c r="E15" i="4"/>
  <c r="D15" i="4"/>
  <c r="I14" i="4"/>
  <c r="H14" i="4"/>
  <c r="E14" i="4"/>
  <c r="D14" i="4"/>
  <c r="I13" i="4"/>
  <c r="H13" i="4"/>
  <c r="E13" i="4"/>
  <c r="D13" i="4"/>
  <c r="I12" i="4"/>
  <c r="H12" i="4"/>
  <c r="E12" i="4"/>
  <c r="D12" i="4"/>
  <c r="I11" i="4"/>
  <c r="H11" i="4"/>
  <c r="E11" i="4"/>
  <c r="D11" i="4"/>
  <c r="I10" i="4"/>
  <c r="H10" i="4"/>
  <c r="E10" i="4"/>
  <c r="D10" i="4"/>
  <c r="I9" i="4"/>
  <c r="H9" i="4"/>
  <c r="E9" i="4"/>
  <c r="D9" i="4"/>
  <c r="E46" i="2"/>
  <c r="I40" i="2"/>
  <c r="D40" i="2"/>
  <c r="C40" i="3" s="1"/>
  <c r="D37" i="2"/>
  <c r="C37" i="3" s="1"/>
  <c r="E35" i="2"/>
  <c r="D25" i="2"/>
  <c r="C25" i="3" s="1"/>
  <c r="D20" i="2"/>
  <c r="C20" i="3" s="1"/>
  <c r="E19" i="2"/>
  <c r="D17" i="2"/>
  <c r="C17" i="3" s="1"/>
  <c r="E15" i="2"/>
  <c r="D8" i="2"/>
  <c r="C8" i="3" s="1"/>
  <c r="I46" i="1"/>
  <c r="H46" i="1"/>
  <c r="D46" i="3" s="1"/>
  <c r="E46" i="1"/>
  <c r="D46" i="1"/>
  <c r="B46" i="3" s="1"/>
  <c r="G45" i="1"/>
  <c r="F45" i="1"/>
  <c r="I44" i="1"/>
  <c r="H44" i="1"/>
  <c r="D44" i="3" s="1"/>
  <c r="E44" i="1"/>
  <c r="D44" i="1"/>
  <c r="B44" i="3" s="1"/>
  <c r="I43" i="1"/>
  <c r="H43" i="1"/>
  <c r="D43" i="3" s="1"/>
  <c r="E43" i="1"/>
  <c r="D43" i="1"/>
  <c r="B43" i="3" s="1"/>
  <c r="I42" i="1"/>
  <c r="H42" i="1"/>
  <c r="D42" i="3" s="1"/>
  <c r="E42" i="1"/>
  <c r="D42" i="1"/>
  <c r="B42" i="3" s="1"/>
  <c r="I41" i="1"/>
  <c r="H41" i="1"/>
  <c r="D41" i="3" s="1"/>
  <c r="E41" i="1"/>
  <c r="D41" i="1"/>
  <c r="B41" i="3" s="1"/>
  <c r="I40" i="1"/>
  <c r="H40" i="1"/>
  <c r="D40" i="3" s="1"/>
  <c r="E40" i="1"/>
  <c r="D40" i="1"/>
  <c r="B40" i="3" s="1"/>
  <c r="I39" i="1"/>
  <c r="H39" i="1"/>
  <c r="D39" i="3" s="1"/>
  <c r="E39" i="1"/>
  <c r="D39" i="1"/>
  <c r="B39" i="3" s="1"/>
  <c r="I38" i="1"/>
  <c r="H38" i="1"/>
  <c r="D38" i="3" s="1"/>
  <c r="E38" i="1"/>
  <c r="D38" i="1"/>
  <c r="B38" i="3" s="1"/>
  <c r="I37" i="1"/>
  <c r="H37" i="1"/>
  <c r="D37" i="3" s="1"/>
  <c r="E37" i="1"/>
  <c r="D37" i="1"/>
  <c r="B37" i="3" s="1"/>
  <c r="I36" i="1"/>
  <c r="H36" i="1"/>
  <c r="D36" i="3" s="1"/>
  <c r="E36" i="1"/>
  <c r="D36" i="1"/>
  <c r="B36" i="3" s="1"/>
  <c r="I35" i="1"/>
  <c r="H35" i="1"/>
  <c r="D35" i="3" s="1"/>
  <c r="E35" i="1"/>
  <c r="D35" i="1"/>
  <c r="B35" i="3" s="1"/>
  <c r="I34" i="1"/>
  <c r="H34" i="1"/>
  <c r="D34" i="3" s="1"/>
  <c r="E34" i="1"/>
  <c r="D34" i="1"/>
  <c r="B34" i="3" s="1"/>
  <c r="I33" i="1"/>
  <c r="H33" i="1"/>
  <c r="D33" i="3" s="1"/>
  <c r="E33" i="1"/>
  <c r="D33" i="1"/>
  <c r="B33" i="3" s="1"/>
  <c r="I32" i="1"/>
  <c r="H32" i="1"/>
  <c r="D32" i="3" s="1"/>
  <c r="E32" i="1"/>
  <c r="D32" i="1"/>
  <c r="B32" i="3" s="1"/>
  <c r="I31" i="1"/>
  <c r="H31" i="1"/>
  <c r="D31" i="3" s="1"/>
  <c r="E31" i="1"/>
  <c r="D31" i="1"/>
  <c r="B31" i="3" s="1"/>
  <c r="I30" i="1"/>
  <c r="H30" i="1"/>
  <c r="D30" i="3" s="1"/>
  <c r="E30" i="1"/>
  <c r="D30" i="1"/>
  <c r="B30" i="3" s="1"/>
  <c r="I29" i="1"/>
  <c r="H29" i="1"/>
  <c r="D29" i="3" s="1"/>
  <c r="E29" i="1"/>
  <c r="D29" i="1"/>
  <c r="B29" i="3" s="1"/>
  <c r="I28" i="1"/>
  <c r="H28" i="1"/>
  <c r="D28" i="3" s="1"/>
  <c r="E28" i="1"/>
  <c r="D28" i="1"/>
  <c r="B28" i="3" s="1"/>
  <c r="I27" i="1"/>
  <c r="H27" i="1"/>
  <c r="D27" i="3" s="1"/>
  <c r="E27" i="1"/>
  <c r="D27" i="1"/>
  <c r="B27" i="3" s="1"/>
  <c r="I26" i="1"/>
  <c r="H26" i="1"/>
  <c r="D26" i="3" s="1"/>
  <c r="E26" i="1"/>
  <c r="D26" i="1"/>
  <c r="B26" i="3" s="1"/>
  <c r="I25" i="1"/>
  <c r="H25" i="1"/>
  <c r="D25" i="3" s="1"/>
  <c r="E25" i="1"/>
  <c r="D25" i="1"/>
  <c r="B25" i="3" s="1"/>
  <c r="I24" i="1"/>
  <c r="H24" i="1"/>
  <c r="D24" i="3" s="1"/>
  <c r="E24" i="1"/>
  <c r="D24" i="1"/>
  <c r="B24" i="3" s="1"/>
  <c r="I23" i="1"/>
  <c r="H23" i="1"/>
  <c r="D23" i="3" s="1"/>
  <c r="E23" i="1"/>
  <c r="D23" i="1"/>
  <c r="B23" i="3" s="1"/>
  <c r="I22" i="1"/>
  <c r="H22" i="1"/>
  <c r="D22" i="3" s="1"/>
  <c r="E22" i="1"/>
  <c r="D22" i="1"/>
  <c r="B22" i="3" s="1"/>
  <c r="I21" i="1"/>
  <c r="H21" i="1"/>
  <c r="D21" i="3" s="1"/>
  <c r="E21" i="1"/>
  <c r="D21" i="1"/>
  <c r="B21" i="3" s="1"/>
  <c r="I20" i="1"/>
  <c r="H20" i="1"/>
  <c r="D20" i="3" s="1"/>
  <c r="E20" i="1"/>
  <c r="D20" i="1"/>
  <c r="B20" i="3" s="1"/>
  <c r="I19" i="1"/>
  <c r="H19" i="1"/>
  <c r="D19" i="3" s="1"/>
  <c r="E19" i="1"/>
  <c r="D19" i="1"/>
  <c r="B19" i="3" s="1"/>
  <c r="I18" i="1"/>
  <c r="H18" i="1"/>
  <c r="D18" i="3" s="1"/>
  <c r="E18" i="1"/>
  <c r="D18" i="1"/>
  <c r="B18" i="3" s="1"/>
  <c r="I17" i="1"/>
  <c r="H17" i="1"/>
  <c r="D17" i="3" s="1"/>
  <c r="E17" i="1"/>
  <c r="D17" i="1"/>
  <c r="B17" i="3" s="1"/>
  <c r="I16" i="1"/>
  <c r="H16" i="1"/>
  <c r="D16" i="3" s="1"/>
  <c r="E16" i="1"/>
  <c r="D16" i="1"/>
  <c r="B16" i="3" s="1"/>
  <c r="I15" i="1"/>
  <c r="H15" i="1"/>
  <c r="D15" i="3" s="1"/>
  <c r="E15" i="1"/>
  <c r="D15" i="1"/>
  <c r="B15" i="3" s="1"/>
  <c r="I14" i="1"/>
  <c r="H14" i="1"/>
  <c r="D14" i="3" s="1"/>
  <c r="E14" i="1"/>
  <c r="D14" i="1"/>
  <c r="B14" i="3" s="1"/>
  <c r="I13" i="1"/>
  <c r="H13" i="1"/>
  <c r="D13" i="3" s="1"/>
  <c r="E13" i="1"/>
  <c r="D13" i="1"/>
  <c r="B13" i="3" s="1"/>
  <c r="I12" i="1"/>
  <c r="H12" i="1"/>
  <c r="D12" i="3" s="1"/>
  <c r="E12" i="1"/>
  <c r="D12" i="1"/>
  <c r="B12" i="3" s="1"/>
  <c r="I11" i="1"/>
  <c r="H11" i="1"/>
  <c r="D11" i="3" s="1"/>
  <c r="E11" i="1"/>
  <c r="D11" i="1"/>
  <c r="B11" i="3" s="1"/>
  <c r="I10" i="1"/>
  <c r="H10" i="1"/>
  <c r="D10" i="3" s="1"/>
  <c r="E10" i="1"/>
  <c r="D10" i="1"/>
  <c r="B10" i="3" s="1"/>
  <c r="I9" i="1"/>
  <c r="H9" i="1"/>
  <c r="D9" i="3" s="1"/>
  <c r="E9" i="1"/>
  <c r="D9" i="1"/>
  <c r="B9" i="3" s="1"/>
  <c r="I8" i="1"/>
  <c r="H8" i="1"/>
  <c r="D8" i="3" s="1"/>
  <c r="E8" i="1"/>
  <c r="D8" i="1"/>
  <c r="B8" i="3" s="1"/>
  <c r="I15" i="2" l="1"/>
  <c r="I27" i="2"/>
  <c r="H34" i="2"/>
  <c r="E34" i="3" s="1"/>
  <c r="H33" i="2"/>
  <c r="E33" i="3" s="1"/>
  <c r="H40" i="2"/>
  <c r="E40" i="3" s="1"/>
  <c r="E22" i="2"/>
  <c r="E23" i="2"/>
  <c r="E41" i="2"/>
  <c r="E43" i="2"/>
  <c r="D13" i="2"/>
  <c r="C13" i="3" s="1"/>
  <c r="D28" i="2"/>
  <c r="C28" i="3" s="1"/>
  <c r="D32" i="2"/>
  <c r="C32" i="3" s="1"/>
  <c r="I32" i="2"/>
  <c r="H17" i="2"/>
  <c r="E17" i="3" s="1"/>
  <c r="H18" i="2"/>
  <c r="E18" i="3" s="1"/>
  <c r="E11" i="2"/>
  <c r="E27" i="2"/>
  <c r="E31" i="2"/>
  <c r="E40" i="2"/>
  <c r="D46" i="2"/>
  <c r="C46" i="3" s="1"/>
  <c r="E30" i="2"/>
  <c r="E39" i="2"/>
  <c r="D12" i="2"/>
  <c r="C12" i="3" s="1"/>
  <c r="D21" i="2"/>
  <c r="C21" i="3" s="1"/>
  <c r="D24" i="2"/>
  <c r="C24" i="3" s="1"/>
  <c r="D29" i="2"/>
  <c r="C29" i="3" s="1"/>
  <c r="D16" i="2"/>
  <c r="C16" i="3" s="1"/>
  <c r="D33" i="2"/>
  <c r="C33" i="3" s="1"/>
  <c r="D9" i="2"/>
  <c r="C9" i="3" s="1"/>
  <c r="D36" i="2"/>
  <c r="C36" i="3" s="1"/>
  <c r="D43" i="2"/>
  <c r="C43" i="3" s="1"/>
  <c r="I9" i="2"/>
  <c r="I13" i="2"/>
  <c r="I25" i="2"/>
  <c r="I29" i="2"/>
  <c r="I37" i="2"/>
  <c r="I42" i="2"/>
  <c r="I46" i="2"/>
  <c r="I12" i="2"/>
  <c r="I20" i="2"/>
  <c r="I28" i="2"/>
  <c r="I36" i="2"/>
  <c r="I41" i="2"/>
  <c r="I44" i="2"/>
  <c r="I21" i="2"/>
  <c r="I8" i="2"/>
  <c r="I16" i="2"/>
  <c r="I24" i="2"/>
  <c r="H46" i="2"/>
  <c r="E46" i="3" s="1"/>
  <c r="H44" i="2"/>
  <c r="E44" i="3" s="1"/>
  <c r="I17" i="2"/>
  <c r="I33" i="2"/>
  <c r="H21" i="2"/>
  <c r="E21" i="3" s="1"/>
  <c r="H22" i="2"/>
  <c r="E22" i="3" s="1"/>
  <c r="H37" i="2"/>
  <c r="E37" i="3" s="1"/>
  <c r="H38" i="2"/>
  <c r="E38" i="3" s="1"/>
  <c r="H9" i="2"/>
  <c r="E9" i="3" s="1"/>
  <c r="H10" i="2"/>
  <c r="E10" i="3" s="1"/>
  <c r="H25" i="2"/>
  <c r="E25" i="3" s="1"/>
  <c r="H26" i="2"/>
  <c r="E26" i="3" s="1"/>
  <c r="H13" i="2"/>
  <c r="E13" i="3" s="1"/>
  <c r="H14" i="2"/>
  <c r="E14" i="3" s="1"/>
  <c r="H29" i="2"/>
  <c r="E29" i="3" s="1"/>
  <c r="H30" i="2"/>
  <c r="E30" i="3" s="1"/>
  <c r="E44" i="2"/>
  <c r="D44" i="2"/>
  <c r="C44" i="3" s="1"/>
  <c r="E12" i="2"/>
  <c r="E20" i="2"/>
  <c r="E28" i="2"/>
  <c r="E36" i="2"/>
  <c r="D41" i="2"/>
  <c r="C41" i="3" s="1"/>
  <c r="E8" i="2"/>
  <c r="E16" i="2"/>
  <c r="E24" i="2"/>
  <c r="E32" i="2"/>
  <c r="H45" i="2"/>
  <c r="E45" i="3" s="1"/>
  <c r="D10" i="2"/>
  <c r="C10" i="3" s="1"/>
  <c r="H11" i="2"/>
  <c r="E11" i="3" s="1"/>
  <c r="D14" i="2"/>
  <c r="C14" i="3" s="1"/>
  <c r="D18" i="2"/>
  <c r="C18" i="3" s="1"/>
  <c r="H19" i="2"/>
  <c r="E19" i="3" s="1"/>
  <c r="E21" i="2"/>
  <c r="H23" i="2"/>
  <c r="E23" i="3" s="1"/>
  <c r="D26" i="2"/>
  <c r="C26" i="3" s="1"/>
  <c r="E29" i="2"/>
  <c r="H31" i="2"/>
  <c r="E31" i="3" s="1"/>
  <c r="D34" i="2"/>
  <c r="C34" i="3" s="1"/>
  <c r="I34" i="2"/>
  <c r="H35" i="2"/>
  <c r="E35" i="3" s="1"/>
  <c r="E37" i="2"/>
  <c r="D38" i="2"/>
  <c r="C38" i="3" s="1"/>
  <c r="I38" i="2"/>
  <c r="I39" i="2"/>
  <c r="H39" i="2"/>
  <c r="E39" i="3" s="1"/>
  <c r="I45" i="2"/>
  <c r="H45" i="1"/>
  <c r="D45" i="3" s="1"/>
  <c r="H8" i="2"/>
  <c r="E8" i="3" s="1"/>
  <c r="E10" i="2"/>
  <c r="D11" i="2"/>
  <c r="C11" i="3" s="1"/>
  <c r="I11" i="2"/>
  <c r="H12" i="2"/>
  <c r="E12" i="3" s="1"/>
  <c r="E14" i="2"/>
  <c r="D15" i="2"/>
  <c r="C15" i="3" s="1"/>
  <c r="H16" i="2"/>
  <c r="E16" i="3" s="1"/>
  <c r="E18" i="2"/>
  <c r="D19" i="2"/>
  <c r="C19" i="3" s="1"/>
  <c r="I19" i="2"/>
  <c r="H20" i="2"/>
  <c r="E20" i="3" s="1"/>
  <c r="D23" i="2"/>
  <c r="C23" i="3" s="1"/>
  <c r="I23" i="2"/>
  <c r="H24" i="2"/>
  <c r="E24" i="3" s="1"/>
  <c r="E26" i="2"/>
  <c r="D27" i="2"/>
  <c r="C27" i="3" s="1"/>
  <c r="H28" i="2"/>
  <c r="E28" i="3" s="1"/>
  <c r="D31" i="2"/>
  <c r="C31" i="3" s="1"/>
  <c r="I31" i="2"/>
  <c r="H32" i="2"/>
  <c r="E32" i="3" s="1"/>
  <c r="E34" i="2"/>
  <c r="D35" i="2"/>
  <c r="C35" i="3" s="1"/>
  <c r="I35" i="2"/>
  <c r="H36" i="2"/>
  <c r="E36" i="3" s="1"/>
  <c r="E38" i="2"/>
  <c r="D39" i="2"/>
  <c r="C39" i="3" s="1"/>
  <c r="H41" i="2"/>
  <c r="E41" i="3" s="1"/>
  <c r="H42" i="2"/>
  <c r="E42" i="3" s="1"/>
  <c r="I43" i="2"/>
  <c r="H43" i="2"/>
  <c r="E43" i="3" s="1"/>
  <c r="E9" i="2"/>
  <c r="I10" i="2"/>
  <c r="E13" i="2"/>
  <c r="I14" i="2"/>
  <c r="H15" i="2"/>
  <c r="E15" i="3" s="1"/>
  <c r="E17" i="2"/>
  <c r="I18" i="2"/>
  <c r="D22" i="2"/>
  <c r="C22" i="3" s="1"/>
  <c r="I22" i="2"/>
  <c r="E25" i="2"/>
  <c r="I26" i="2"/>
  <c r="H27" i="2"/>
  <c r="E27" i="3" s="1"/>
  <c r="D30" i="2"/>
  <c r="C30" i="3" s="1"/>
  <c r="I30" i="2"/>
  <c r="E33" i="2"/>
  <c r="I45" i="1"/>
  <c r="E42" i="2"/>
  <c r="D42" i="2"/>
  <c r="C42" i="3" s="1"/>
</calcChain>
</file>

<file path=xl/sharedStrings.xml><?xml version="1.0" encoding="utf-8"?>
<sst xmlns="http://schemas.openxmlformats.org/spreadsheetml/2006/main" count="446" uniqueCount="236">
  <si>
    <t xml:space="preserve">SEKTÖREL BAZDA İHRACAT RAKAMLARI -1000 $   </t>
  </si>
  <si>
    <t>TEMMUZ</t>
  </si>
  <si>
    <t>SEKTÖRLER</t>
  </si>
  <si>
    <t>I. TARIM</t>
  </si>
  <si>
    <t xml:space="preserve">   A. BİTKİSEL ÜRÜNLER</t>
  </si>
  <si>
    <t xml:space="preserve">     Hububat, Bakliyat, Yağlı Tohumlar ve Mam.</t>
  </si>
  <si>
    <t xml:space="preserve">     Yaş Meyve ve Sebze</t>
  </si>
  <si>
    <t xml:space="preserve">     Meyve Sebze Mamulleri</t>
  </si>
  <si>
    <t xml:space="preserve">     Kuru Meyve ve Mamulleri</t>
  </si>
  <si>
    <t xml:space="preserve">     Fındık ve Mamulleri</t>
  </si>
  <si>
    <t xml:space="preserve">     Zeytin ve Zeytinyağı</t>
  </si>
  <si>
    <t xml:space="preserve">     Tütün ve Mamulleri</t>
  </si>
  <si>
    <t xml:space="preserve">     Süs Bitkileri</t>
  </si>
  <si>
    <t xml:space="preserve">   B. HAYVANSAL ÜRÜNLER</t>
  </si>
  <si>
    <t xml:space="preserve">     Su Ürünleri ve Hayvansal Mamuller</t>
  </si>
  <si>
    <t xml:space="preserve">   C. AĞAÇ VE ORMAN ÜRÜNLERİ</t>
  </si>
  <si>
    <t xml:space="preserve">     Ağaç Mamulleri ve Orman Ürünleri</t>
  </si>
  <si>
    <t>II. SANAYİ</t>
  </si>
  <si>
    <t xml:space="preserve">   A. TARIMA DAYALI İŞLENMİŞ ÜRÜNLER</t>
  </si>
  <si>
    <t xml:space="preserve">     Tekstil ve Hammaddeleri</t>
  </si>
  <si>
    <t xml:space="preserve">     Deri ve Deri Mamulleri</t>
  </si>
  <si>
    <t xml:space="preserve">     Halı</t>
  </si>
  <si>
    <t xml:space="preserve">   B. KİMYEVİ MADDELER VE MAM.</t>
  </si>
  <si>
    <t xml:space="preserve">     Kimyevi Maddeler ve Mamulleri</t>
  </si>
  <si>
    <t xml:space="preserve">   C. SANAYİ MAMULLERİ</t>
  </si>
  <si>
    <t xml:space="preserve">     Hazırgiyim ve Konfeksiyon</t>
  </si>
  <si>
    <t xml:space="preserve">     Otomotiv Endüstrisi</t>
  </si>
  <si>
    <t xml:space="preserve">     Gemi ve Yat</t>
  </si>
  <si>
    <t xml:space="preserve">     Makine ve Aksamları</t>
  </si>
  <si>
    <t xml:space="preserve">     Demir ve Demir Dışı Metaller</t>
  </si>
  <si>
    <t xml:space="preserve">     Çelik</t>
  </si>
  <si>
    <t xml:space="preserve">     Mücevher</t>
  </si>
  <si>
    <t xml:space="preserve">     İklimlendirme Sanayii</t>
  </si>
  <si>
    <t xml:space="preserve">     Diğer Sanayi Ürünleri</t>
  </si>
  <si>
    <t>III. MADENCİLİK</t>
  </si>
  <si>
    <t xml:space="preserve">     Madencilik Ürünleri</t>
  </si>
  <si>
    <t>T O P L A M (TİM*)</t>
  </si>
  <si>
    <t>İhracatçı Birlikleri Kaydından Muaf İhracat</t>
  </si>
  <si>
    <t>T O P L A M (TİM+TUİK*)</t>
  </si>
  <si>
    <t xml:space="preserve">SEKTÖREL BAZDA İHRACAT KAYIT RAKAMLARI - 1000 TL   </t>
  </si>
  <si>
    <t>Not: İlgili dönem ortalama MB Dolar Alış Kuru baz alınarak hesaplanmıştır.</t>
  </si>
  <si>
    <t>İHRACAT ARTIŞI KARŞILAŞTIRMA TABLOSU (USD - TL)</t>
  </si>
  <si>
    <t>USD Bazında Artış (%)</t>
  </si>
  <si>
    <t>TL Bazında Artış  (%)</t>
  </si>
  <si>
    <t>T O P L A M</t>
  </si>
  <si>
    <t>İHRACATÇI  BİRLİKLERİ  GENEL SEKRETERLİKLERİ BAZINDA İHRACAT RAKAMLARI (1000 $)</t>
  </si>
  <si>
    <t>İHRACATÇI  BİRLİKLERİ 
GENEL SEKRETERLİKLERİ</t>
  </si>
  <si>
    <t>AKİB</t>
  </si>
  <si>
    <t>DAİB</t>
  </si>
  <si>
    <t>DENİB</t>
  </si>
  <si>
    <t>DKİB</t>
  </si>
  <si>
    <t>EİB</t>
  </si>
  <si>
    <t>GAİB</t>
  </si>
  <si>
    <t>İİB</t>
  </si>
  <si>
    <t>İMMİB</t>
  </si>
  <si>
    <t>İTKİB</t>
  </si>
  <si>
    <t>KİB</t>
  </si>
  <si>
    <t>OAİB</t>
  </si>
  <si>
    <t>UİB</t>
  </si>
  <si>
    <t>TOPLAM</t>
  </si>
  <si>
    <t xml:space="preserve"> </t>
  </si>
  <si>
    <t>OCAK</t>
  </si>
  <si>
    <t>ŞUBAT</t>
  </si>
  <si>
    <t>MART</t>
  </si>
  <si>
    <t>NİSAN</t>
  </si>
  <si>
    <t>MAYIS</t>
  </si>
  <si>
    <t>HAZİRAN</t>
  </si>
  <si>
    <t>EYLÜL</t>
  </si>
  <si>
    <t>EKİM</t>
  </si>
  <si>
    <t>KASIM</t>
  </si>
  <si>
    <t>ARALIK</t>
  </si>
  <si>
    <t xml:space="preserve">ALMANYA </t>
  </si>
  <si>
    <t>IRAK</t>
  </si>
  <si>
    <t>BİRLEŞİK KRALLIK</t>
  </si>
  <si>
    <t xml:space="preserve">RUSYA FEDERASYONU </t>
  </si>
  <si>
    <t>İTALYA</t>
  </si>
  <si>
    <t>FRANSA</t>
  </si>
  <si>
    <t>BİRLEŞİK DEVLETLER</t>
  </si>
  <si>
    <t>İSPANYA</t>
  </si>
  <si>
    <t>ÇİN HALK CUMHURİYETİ</t>
  </si>
  <si>
    <t>BİRLEŞİK ARAP EMİRLİKLERİ</t>
  </si>
  <si>
    <t>A. BİTKİSEL ÜRÜNLER</t>
  </si>
  <si>
    <t>B. HAYVANSAL ÜRÜNLER</t>
  </si>
  <si>
    <t>C. AĞAÇ MAMULLERİ VE ORMAN ÜRÜNLERİ</t>
  </si>
  <si>
    <t>A. TARIMA DAYALI İŞLENMİŞ ÜRÜNLER</t>
  </si>
  <si>
    <t>B. KİMYEVİ MADDELER</t>
  </si>
  <si>
    <t>C. SANAYİ MAMULLERİ</t>
  </si>
  <si>
    <t>(x1000 $)</t>
  </si>
  <si>
    <t>AGUSTOS</t>
  </si>
  <si>
    <t>Hububat,Bakliyat,Yağlı Tohumlar ve Mamulleri</t>
  </si>
  <si>
    <t>Meyve Sebze Mamulleri</t>
  </si>
  <si>
    <t>Kuru Meyve ve Mamulleri</t>
  </si>
  <si>
    <t>Fındık ve Mamulleri</t>
  </si>
  <si>
    <t>Zeytin ve Zeytinyağı</t>
  </si>
  <si>
    <t>Tütün</t>
  </si>
  <si>
    <t>Su Ürünleri ve Hayvansal Mamuller</t>
  </si>
  <si>
    <t>Ağaç Mamulleri ve Orman Ürünleri</t>
  </si>
  <si>
    <t>Tekstil ve Hammaddeleri</t>
  </si>
  <si>
    <t>Deri ve Deri Mamulleri</t>
  </si>
  <si>
    <t>Halı</t>
  </si>
  <si>
    <t>Hazırgiyim ve Konfeksiyon</t>
  </si>
  <si>
    <t>Otomotiv Endüstrisi</t>
  </si>
  <si>
    <t>Gemi ve Yat</t>
  </si>
  <si>
    <t>Makine ve Aksamları</t>
  </si>
  <si>
    <t>Demir ve Demir Dışı Metaller</t>
  </si>
  <si>
    <t>Çelik</t>
  </si>
  <si>
    <t>Mücevher</t>
  </si>
  <si>
    <t>Savunma ve Havacılık Sanayii</t>
  </si>
  <si>
    <t>Diğer Sanayi Ürünleri</t>
  </si>
  <si>
    <t>Madencilik Ürünleri</t>
  </si>
  <si>
    <t>(*) Toplam satırında, son ay verileri için İhracatçı Birlikleri kayıtları, önceki dönemler için TÜİK kayıtları esas alınmıştır.</t>
  </si>
  <si>
    <t>Tablo 1</t>
  </si>
  <si>
    <t>En yüksek ihracat artışı elde edilen ilk 10 ülke*</t>
  </si>
  <si>
    <t>ÜLKE (Bin$)</t>
  </si>
  <si>
    <t>Değ. %</t>
  </si>
  <si>
    <t>* 10 milyon dolar ve üstünde ihracat yapılan ülkeler arasında</t>
  </si>
  <si>
    <t>Tablo 2</t>
  </si>
  <si>
    <t>En fazla ihracat yapılan ilk 10 ülke</t>
  </si>
  <si>
    <t>Tablo 3</t>
  </si>
  <si>
    <t xml:space="preserve">En fazla ihracat yapan ilk 10 sektör </t>
  </si>
  <si>
    <t>SEKTÖR (Bin$)</t>
  </si>
  <si>
    <t>Tablo 4</t>
  </si>
  <si>
    <t>İhracatını en yüksek oranlı artıran ilk 10 sektör</t>
  </si>
  <si>
    <t>İklimlendirme Sanayii</t>
  </si>
  <si>
    <t>Tablo 5</t>
  </si>
  <si>
    <t>En fazla ihracat yapan ilk 10 il</t>
  </si>
  <si>
    <t>İL (Bin$)</t>
  </si>
  <si>
    <t>İSTANBUL</t>
  </si>
  <si>
    <t>BURSA</t>
  </si>
  <si>
    <t>KOCAELI</t>
  </si>
  <si>
    <t>İZMIR</t>
  </si>
  <si>
    <t>ANKARA</t>
  </si>
  <si>
    <t>GAZIANTEP</t>
  </si>
  <si>
    <t>MANISA</t>
  </si>
  <si>
    <t>DENIZLI</t>
  </si>
  <si>
    <t>Tablo 6</t>
  </si>
  <si>
    <t>İhracatını en yüksek oranlı artıran ilk 10 il</t>
  </si>
  <si>
    <t xml:space="preserve">Kimyevi Maddeler ve Mamulleri  </t>
  </si>
  <si>
    <t xml:space="preserve">Hububat, Bakliyat, Yağlı Tohumlar ve Mamulleri </t>
  </si>
  <si>
    <t xml:space="preserve">Demir ve Demir Dışı Metaller </t>
  </si>
  <si>
    <t>Yaş Meyve Sebze</t>
  </si>
  <si>
    <t>Çimento, Cam, Seramik ve Toprak Ürünleri</t>
  </si>
  <si>
    <t>Elektrik-Elektronik ve Hizmet</t>
  </si>
  <si>
    <t>Kimyevi Maddeler ve Mamulleri</t>
  </si>
  <si>
    <t>Süs Bitkileri ve Mamulleri</t>
  </si>
  <si>
    <t>Genel Toplam</t>
  </si>
  <si>
    <t>İlk 20 Ülke Toplam</t>
  </si>
  <si>
    <t>20.</t>
  </si>
  <si>
    <t xml:space="preserve">SUUDİ ARABİSTAN </t>
  </si>
  <si>
    <t>19.</t>
  </si>
  <si>
    <t xml:space="preserve">AZERBAYCAN-NAHÇİVAN </t>
  </si>
  <si>
    <t>18.</t>
  </si>
  <si>
    <t>17.</t>
  </si>
  <si>
    <t xml:space="preserve">ROMANYA </t>
  </si>
  <si>
    <t>16.</t>
  </si>
  <si>
    <t>15.</t>
  </si>
  <si>
    <t>BELÇİKA</t>
  </si>
  <si>
    <t>14.</t>
  </si>
  <si>
    <t xml:space="preserve">MISIR </t>
  </si>
  <si>
    <t>13.</t>
  </si>
  <si>
    <t>İRAN (İSLAM CUM.)</t>
  </si>
  <si>
    <t>12.</t>
  </si>
  <si>
    <t>11.</t>
  </si>
  <si>
    <t>İSRAİL</t>
  </si>
  <si>
    <t>10.</t>
  </si>
  <si>
    <t>HOLLANDA</t>
  </si>
  <si>
    <t>9.</t>
  </si>
  <si>
    <t>8.</t>
  </si>
  <si>
    <t>7.</t>
  </si>
  <si>
    <t>6.</t>
  </si>
  <si>
    <t>5.</t>
  </si>
  <si>
    <t>4.</t>
  </si>
  <si>
    <t>3.</t>
  </si>
  <si>
    <t>2.</t>
  </si>
  <si>
    <t>1.</t>
  </si>
  <si>
    <t>% PAY</t>
  </si>
  <si>
    <t>KÜMÜLATİF</t>
  </si>
  <si>
    <t>AĞUSTOS</t>
  </si>
  <si>
    <t>ÜLKE</t>
  </si>
  <si>
    <t>2014 YILI İHRACATIMIZDA İLK 20 ÜLKE (1000 $)</t>
  </si>
  <si>
    <t>SON 12 AYLIK</t>
  </si>
  <si>
    <t>Değişim    ('14/'13)</t>
  </si>
  <si>
    <t xml:space="preserve"> Pay(14)  (%)</t>
  </si>
  <si>
    <t>2012-2013</t>
  </si>
  <si>
    <t>2013-2014</t>
  </si>
  <si>
    <t xml:space="preserve">* Son 12 aylık dönem için ilk 11 ay TUİK, son ay TİM rakamı kullanılmıştır. </t>
  </si>
  <si>
    <t>SON 12 AYLIK
(2014/2013)</t>
  </si>
  <si>
    <t xml:space="preserve">     Elektrik Elektronik ve Hizmet</t>
  </si>
  <si>
    <t xml:space="preserve">     Çimento Cam Seramik ve Toprak Ürünleri</t>
  </si>
  <si>
    <t xml:space="preserve">     Savunma ve Havacılık Sanayii</t>
  </si>
  <si>
    <t xml:space="preserve">* Aylar bazında toplam ihracat grafiğinde TUİK rakamları kullanılmıştır. </t>
  </si>
  <si>
    <t xml:space="preserve">Hazırgiyim ve Konfeksiyon </t>
  </si>
  <si>
    <t xml:space="preserve">* Aylar bazında toplam ihracat grafiğinde 2013 yılı için TUİK rakamları kullanılmıştır. </t>
  </si>
  <si>
    <t>Elektrik Elektronik ve Hizmet</t>
  </si>
  <si>
    <t>ADIYAMAN</t>
  </si>
  <si>
    <t xml:space="preserve">Fındık ve Mamulleri </t>
  </si>
  <si>
    <t>ARDAHAN</t>
  </si>
  <si>
    <t>BAİB</t>
  </si>
  <si>
    <t>*Sıralamada külümatif toplam baz alınmaktadır.</t>
  </si>
  <si>
    <t xml:space="preserve">Halı </t>
  </si>
  <si>
    <t>ERZINCAN</t>
  </si>
  <si>
    <t xml:space="preserve">KOLOMBİYA </t>
  </si>
  <si>
    <r>
      <t>* 2014 yılı Temmuz</t>
    </r>
    <r>
      <rPr>
        <i/>
        <sz val="10"/>
        <color indexed="8"/>
        <rFont val="Arial"/>
        <family val="2"/>
        <charset val="162"/>
      </rPr>
      <t xml:space="preserve"> ayı için TİM rakamı kullanılmıştır. </t>
    </r>
  </si>
  <si>
    <t>LİBYA</t>
  </si>
  <si>
    <t xml:space="preserve">POLONYA </t>
  </si>
  <si>
    <t>PERU</t>
  </si>
  <si>
    <t>GIRESUN</t>
  </si>
  <si>
    <t>AĞUSTOS 2014 İHRACAT RAKAMLARI</t>
  </si>
  <si>
    <t>OCAK-AĞUSTOS</t>
  </si>
  <si>
    <t>Ocak-Ağustos dönemi için ilk 7 ay TUİK, son ay TİM rakamı kullanılmıştır.</t>
  </si>
  <si>
    <t>2013 - AĞUSTOS</t>
  </si>
  <si>
    <t>2014 - AĞUSTOS</t>
  </si>
  <si>
    <t>AĞUSTOS 2014 İHRACAT RAKAMLARI - TL</t>
  </si>
  <si>
    <t>AĞUSTOS (2014/2013)</t>
  </si>
  <si>
    <t>OCAK-AĞUSTOS
(2014/2013)</t>
  </si>
  <si>
    <t>OCAK- AĞUSTOS</t>
  </si>
  <si>
    <t xml:space="preserve">* Ağustos 2014 için TİM rakamı kullanılmıştır. </t>
  </si>
  <si>
    <t xml:space="preserve">YEMEN </t>
  </si>
  <si>
    <t>SURİYE</t>
  </si>
  <si>
    <t xml:space="preserve">UMMAN </t>
  </si>
  <si>
    <t>FILIPINLER</t>
  </si>
  <si>
    <t xml:space="preserve">SENEGAL </t>
  </si>
  <si>
    <t xml:space="preserve">BAHREYN </t>
  </si>
  <si>
    <t>TAYVAN</t>
  </si>
  <si>
    <t xml:space="preserve">SUDAN </t>
  </si>
  <si>
    <t xml:space="preserve">Tütün </t>
  </si>
  <si>
    <t xml:space="preserve">Meyve Sebze Mamulleri </t>
  </si>
  <si>
    <t xml:space="preserve">Yaş Meyve ve Sebze  </t>
  </si>
  <si>
    <t>KAYSERI</t>
  </si>
  <si>
    <t>ADANA</t>
  </si>
  <si>
    <t>SIIRT</t>
  </si>
  <si>
    <t>KILIS</t>
  </si>
  <si>
    <t>KARABÜK</t>
  </si>
  <si>
    <t>MUĞLA</t>
  </si>
  <si>
    <t>KIRKLARELI</t>
  </si>
  <si>
    <t>ZONGULDAK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</si>
</sst>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-* #,##0.00\ _T_L_-;\-* #,##0.00\ _T_L_-;_-* &quot;-&quot;??\ _T_L_-;_-@_-"/>
    <numFmt numFmtId="164" formatCode="_-* #,##0.00\ _Y_T_L_-;\-* #,##0.00\ _Y_T_L_-;_-* &quot;-&quot;??\ _Y_T_L_-;_-@_-"/>
    <numFmt numFmtId="165" formatCode="0.0"/>
    <numFmt numFmtId="166" formatCode="#,##0.0"/>
    <numFmt numFmtId="167" formatCode="0.0%"/>
    <numFmt numFmtId="168" formatCode="_-* #,##0.0\ _T_L_-;\-* #,##0.0\ _T_L_-;_-* &quot;-&quot;??\ _T_L_-;_-@_-"/>
  </numFmts>
  <fonts count="75" x14ac:knownFonts="1">
    <font>
      <sz val="10"/>
      <name val="Arial"/>
      <charset val="162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8"/>
      <color theme="3"/>
      <name val="Cambria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sz val="10"/>
      <name val="Arial"/>
      <family val="2"/>
      <charset val="162"/>
    </font>
    <font>
      <sz val="10"/>
      <color indexed="8"/>
      <name val="Arial"/>
      <family val="2"/>
      <charset val="162"/>
    </font>
    <font>
      <b/>
      <sz val="20"/>
      <color indexed="8"/>
      <name val="Arial"/>
      <family val="2"/>
      <charset val="162"/>
    </font>
    <font>
      <b/>
      <sz val="20"/>
      <name val="Arial"/>
      <family val="2"/>
      <charset val="162"/>
    </font>
    <font>
      <b/>
      <sz val="14"/>
      <color indexed="8"/>
      <name val="Arial"/>
      <family val="2"/>
      <charset val="162"/>
    </font>
    <font>
      <b/>
      <sz val="12"/>
      <color indexed="8"/>
      <name val="Arial"/>
      <family val="2"/>
      <charset val="162"/>
    </font>
    <font>
      <b/>
      <sz val="11"/>
      <color indexed="8"/>
      <name val="Arial"/>
      <family val="2"/>
      <charset val="162"/>
    </font>
    <font>
      <b/>
      <sz val="13"/>
      <color indexed="8"/>
      <name val="Arial"/>
      <family val="2"/>
      <charset val="162"/>
    </font>
    <font>
      <sz val="11"/>
      <color indexed="8"/>
      <name val="Arial"/>
      <family val="2"/>
      <charset val="162"/>
    </font>
    <font>
      <sz val="12"/>
      <color indexed="8"/>
      <name val="Arial"/>
      <family val="2"/>
      <charset val="162"/>
    </font>
    <font>
      <b/>
      <sz val="12"/>
      <name val="Arial"/>
      <family val="2"/>
      <charset val="162"/>
    </font>
    <font>
      <sz val="12"/>
      <name val="Arial"/>
      <family val="2"/>
      <charset val="162"/>
    </font>
    <font>
      <sz val="10"/>
      <name val="Arial"/>
      <family val="2"/>
      <charset val="162"/>
    </font>
    <font>
      <b/>
      <sz val="16"/>
      <color indexed="8"/>
      <name val="Arial"/>
      <family val="2"/>
      <charset val="162"/>
    </font>
    <font>
      <b/>
      <sz val="16"/>
      <name val="Arial"/>
      <family val="2"/>
      <charset val="162"/>
    </font>
    <font>
      <sz val="14"/>
      <color indexed="8"/>
      <name val="Arial"/>
      <family val="2"/>
      <charset val="162"/>
    </font>
    <font>
      <b/>
      <sz val="10"/>
      <color indexed="8"/>
      <name val="Arial"/>
      <family val="2"/>
      <charset val="162"/>
    </font>
    <font>
      <b/>
      <sz val="14"/>
      <color indexed="8"/>
      <name val="Arial"/>
      <family val="2"/>
    </font>
    <font>
      <b/>
      <sz val="10"/>
      <color indexed="8"/>
      <name val="Arial"/>
      <family val="2"/>
    </font>
    <font>
      <b/>
      <sz val="18"/>
      <name val="Verdana"/>
      <family val="2"/>
      <charset val="162"/>
    </font>
    <font>
      <b/>
      <sz val="12"/>
      <name val="Verdana"/>
      <family val="2"/>
      <charset val="162"/>
    </font>
    <font>
      <i/>
      <sz val="12"/>
      <name val="Arial"/>
      <family val="2"/>
      <charset val="162"/>
    </font>
    <font>
      <b/>
      <sz val="13"/>
      <name val="Arial"/>
      <family val="2"/>
      <charset val="162"/>
    </font>
    <font>
      <b/>
      <sz val="10"/>
      <name val="Arial"/>
      <family val="2"/>
      <charset val="162"/>
    </font>
    <font>
      <i/>
      <sz val="10"/>
      <color indexed="8"/>
      <name val="Arial"/>
      <family val="2"/>
      <charset val="162"/>
    </font>
    <font>
      <sz val="8"/>
      <color indexed="16"/>
      <name val="Arial"/>
      <family val="2"/>
      <charset val="162"/>
    </font>
    <font>
      <b/>
      <sz val="10"/>
      <color indexed="18"/>
      <name val="Arial Tur"/>
      <family val="2"/>
      <charset val="162"/>
    </font>
    <font>
      <sz val="9.5"/>
      <color indexed="18"/>
      <name val="Arial Tur"/>
      <family val="2"/>
      <charset val="162"/>
    </font>
    <font>
      <sz val="9.5"/>
      <color indexed="18"/>
      <name val="Arial"/>
      <family val="2"/>
      <charset val="162"/>
    </font>
    <font>
      <b/>
      <sz val="11"/>
      <name val="Arial"/>
      <family val="2"/>
      <charset val="162"/>
    </font>
    <font>
      <b/>
      <sz val="12"/>
      <color indexed="18"/>
      <name val="Arial Tur"/>
      <family val="2"/>
      <charset val="162"/>
    </font>
    <font>
      <b/>
      <sz val="10"/>
      <color indexed="60"/>
      <name val="Arial"/>
      <family val="2"/>
      <charset val="162"/>
    </font>
    <font>
      <b/>
      <sz val="11"/>
      <color indexed="10"/>
      <name val="Arial Tur"/>
      <family val="2"/>
      <charset val="162"/>
    </font>
    <font>
      <sz val="10"/>
      <color indexed="60"/>
      <name val="Arial"/>
      <family val="2"/>
      <charset val="162"/>
    </font>
    <font>
      <sz val="10"/>
      <color indexed="12"/>
      <name val="Arial Tur"/>
      <family val="2"/>
      <charset val="162"/>
    </font>
    <font>
      <sz val="11"/>
      <color indexed="12"/>
      <name val="Arial Tur"/>
      <family val="2"/>
      <charset val="162"/>
    </font>
    <font>
      <b/>
      <sz val="8"/>
      <color indexed="18"/>
      <name val="Arial Tur"/>
      <family val="2"/>
      <charset val="162"/>
    </font>
    <font>
      <sz val="8"/>
      <name val="Arial"/>
      <family val="2"/>
      <charset val="162"/>
    </font>
    <font>
      <sz val="11"/>
      <color indexed="8"/>
      <name val="Calibri"/>
      <family val="2"/>
      <charset val="162"/>
    </font>
    <font>
      <sz val="11"/>
      <color indexed="9"/>
      <name val="Calibri"/>
      <family val="2"/>
      <charset val="162"/>
    </font>
    <font>
      <i/>
      <sz val="11"/>
      <color indexed="23"/>
      <name val="Calibri"/>
      <family val="2"/>
      <charset val="162"/>
    </font>
    <font>
      <b/>
      <sz val="18"/>
      <color indexed="62"/>
      <name val="Cambria"/>
      <family val="2"/>
      <charset val="162"/>
    </font>
    <font>
      <sz val="11"/>
      <color indexed="20"/>
      <name val="Calibri"/>
      <family val="2"/>
      <charset val="162"/>
    </font>
    <font>
      <sz val="11"/>
      <color indexed="52"/>
      <name val="Calibri"/>
      <family val="2"/>
      <charset val="162"/>
    </font>
    <font>
      <b/>
      <sz val="15"/>
      <color indexed="62"/>
      <name val="Calibri"/>
      <family val="2"/>
      <charset val="162"/>
    </font>
    <font>
      <b/>
      <sz val="13"/>
      <color indexed="62"/>
      <name val="Calibri"/>
      <family val="2"/>
      <charset val="162"/>
    </font>
    <font>
      <b/>
      <sz val="11"/>
      <color indexed="62"/>
      <name val="Calibri"/>
      <family val="2"/>
      <charset val="162"/>
    </font>
    <font>
      <b/>
      <sz val="11"/>
      <color indexed="52"/>
      <name val="Calibri"/>
      <family val="2"/>
      <charset val="162"/>
    </font>
    <font>
      <b/>
      <sz val="11"/>
      <color indexed="9"/>
      <name val="Calibri"/>
      <family val="2"/>
      <charset val="162"/>
    </font>
    <font>
      <b/>
      <sz val="11"/>
      <color indexed="63"/>
      <name val="Calibri"/>
      <family val="2"/>
      <charset val="162"/>
    </font>
    <font>
      <sz val="11"/>
      <color indexed="62"/>
      <name val="Calibri"/>
      <family val="2"/>
      <charset val="162"/>
    </font>
    <font>
      <sz val="11"/>
      <color indexed="17"/>
      <name val="Calibri"/>
      <family val="2"/>
      <charset val="162"/>
    </font>
    <font>
      <sz val="11"/>
      <color indexed="60"/>
      <name val="Calibri"/>
      <family val="2"/>
      <charset val="162"/>
    </font>
    <font>
      <b/>
      <sz val="11"/>
      <color indexed="8"/>
      <name val="Calibri"/>
      <family val="2"/>
      <charset val="162"/>
    </font>
    <font>
      <sz val="11"/>
      <color indexed="10"/>
      <name val="Calibri"/>
      <family val="2"/>
      <charset val="162"/>
    </font>
    <font>
      <b/>
      <sz val="15"/>
      <name val="Arial"/>
      <family val="2"/>
      <charset val="162"/>
    </font>
    <font>
      <b/>
      <sz val="10"/>
      <name val="Arial Tur"/>
      <family val="2"/>
      <charset val="162"/>
    </font>
    <font>
      <sz val="9.5"/>
      <name val="Arial Tur"/>
      <family val="2"/>
      <charset val="162"/>
    </font>
    <font>
      <sz val="9.5"/>
      <name val="Arial"/>
      <family val="2"/>
      <charset val="162"/>
    </font>
    <font>
      <i/>
      <sz val="9"/>
      <name val="Arial"/>
      <family val="2"/>
      <charset val="162"/>
    </font>
  </fonts>
  <fills count="4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-0.249977111117893"/>
        <bgColor indexed="64"/>
      </patternFill>
    </fill>
  </fills>
  <borders count="3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37">
    <xf numFmtId="0" fontId="0" fillId="0" borderId="0"/>
    <xf numFmtId="43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5" fillId="0" borderId="0"/>
    <xf numFmtId="0" fontId="53" fillId="27" borderId="0" applyNumberFormat="0" applyBorder="0" applyAlignment="0" applyProtection="0"/>
    <xf numFmtId="0" fontId="53" fillId="28" borderId="0" applyNumberFormat="0" applyBorder="0" applyAlignment="0" applyProtection="0"/>
    <xf numFmtId="0" fontId="53" fillId="29" borderId="0" applyNumberFormat="0" applyBorder="0" applyAlignment="0" applyProtection="0"/>
    <xf numFmtId="0" fontId="53" fillId="27" borderId="0" applyNumberFormat="0" applyBorder="0" applyAlignment="0" applyProtection="0"/>
    <xf numFmtId="0" fontId="53" fillId="30" borderId="0" applyNumberFormat="0" applyBorder="0" applyAlignment="0" applyProtection="0"/>
    <xf numFmtId="0" fontId="53" fillId="29" borderId="0" applyNumberFormat="0" applyBorder="0" applyAlignment="0" applyProtection="0"/>
    <xf numFmtId="0" fontId="53" fillId="31" borderId="0" applyNumberFormat="0" applyBorder="0" applyAlignment="0" applyProtection="0"/>
    <xf numFmtId="0" fontId="53" fillId="28" borderId="0" applyNumberFormat="0" applyBorder="0" applyAlignment="0" applyProtection="0"/>
    <xf numFmtId="0" fontId="53" fillId="32" borderId="0" applyNumberFormat="0" applyBorder="0" applyAlignment="0" applyProtection="0"/>
    <xf numFmtId="0" fontId="53" fillId="31" borderId="0" applyNumberFormat="0" applyBorder="0" applyAlignment="0" applyProtection="0"/>
    <xf numFmtId="0" fontId="53" fillId="33" borderId="0" applyNumberFormat="0" applyBorder="0" applyAlignment="0" applyProtection="0"/>
    <xf numFmtId="0" fontId="53" fillId="32" borderId="0" applyNumberFormat="0" applyBorder="0" applyAlignment="0" applyProtection="0"/>
    <xf numFmtId="0" fontId="54" fillId="34" borderId="0" applyNumberFormat="0" applyBorder="0" applyAlignment="0" applyProtection="0"/>
    <xf numFmtId="0" fontId="54" fillId="28" borderId="0" applyNumberFormat="0" applyBorder="0" applyAlignment="0" applyProtection="0"/>
    <xf numFmtId="0" fontId="54" fillId="32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28" borderId="0" applyNumberFormat="0" applyBorder="0" applyAlignment="0" applyProtection="0"/>
    <xf numFmtId="0" fontId="3" fillId="5" borderId="0" applyNumberFormat="0" applyBorder="0" applyAlignment="0" applyProtection="0"/>
    <xf numFmtId="0" fontId="53" fillId="27" borderId="0" applyNumberFormat="0" applyBorder="0" applyAlignment="0" applyProtection="0"/>
    <xf numFmtId="0" fontId="53" fillId="27" borderId="0" applyNumberFormat="0" applyBorder="0" applyAlignment="0" applyProtection="0"/>
    <xf numFmtId="0" fontId="3" fillId="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3" fillId="11" borderId="0" applyNumberFormat="0" applyBorder="0" applyAlignment="0" applyProtection="0"/>
    <xf numFmtId="0" fontId="53" fillId="29" borderId="0" applyNumberFormat="0" applyBorder="0" applyAlignment="0" applyProtection="0"/>
    <xf numFmtId="0" fontId="53" fillId="29" borderId="0" applyNumberFormat="0" applyBorder="0" applyAlignment="0" applyProtection="0"/>
    <xf numFmtId="0" fontId="3" fillId="14" borderId="0" applyNumberFormat="0" applyBorder="0" applyAlignment="0" applyProtection="0"/>
    <xf numFmtId="0" fontId="53" fillId="27" borderId="0" applyNumberFormat="0" applyBorder="0" applyAlignment="0" applyProtection="0"/>
    <xf numFmtId="0" fontId="53" fillId="27" borderId="0" applyNumberFormat="0" applyBorder="0" applyAlignment="0" applyProtection="0"/>
    <xf numFmtId="0" fontId="3" fillId="17" borderId="0" applyNumberFormat="0" applyBorder="0" applyAlignment="0" applyProtection="0"/>
    <xf numFmtId="0" fontId="53" fillId="30" borderId="0" applyNumberFormat="0" applyBorder="0" applyAlignment="0" applyProtection="0"/>
    <xf numFmtId="0" fontId="53" fillId="30" borderId="0" applyNumberFormat="0" applyBorder="0" applyAlignment="0" applyProtection="0"/>
    <xf numFmtId="0" fontId="3" fillId="20" borderId="0" applyNumberFormat="0" applyBorder="0" applyAlignment="0" applyProtection="0"/>
    <xf numFmtId="0" fontId="53" fillId="29" borderId="0" applyNumberFormat="0" applyBorder="0" applyAlignment="0" applyProtection="0"/>
    <xf numFmtId="0" fontId="53" fillId="29" borderId="0" applyNumberFormat="0" applyBorder="0" applyAlignment="0" applyProtection="0"/>
    <xf numFmtId="0" fontId="3" fillId="6" borderId="0" applyNumberFormat="0" applyBorder="0" applyAlignment="0" applyProtection="0"/>
    <xf numFmtId="0" fontId="53" fillId="31" borderId="0" applyNumberFormat="0" applyBorder="0" applyAlignment="0" applyProtection="0"/>
    <xf numFmtId="0" fontId="53" fillId="31" borderId="0" applyNumberFormat="0" applyBorder="0" applyAlignment="0" applyProtection="0"/>
    <xf numFmtId="0" fontId="3" fillId="9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3" fillId="12" borderId="0" applyNumberFormat="0" applyBorder="0" applyAlignment="0" applyProtection="0"/>
    <xf numFmtId="0" fontId="53" fillId="32" borderId="0" applyNumberFormat="0" applyBorder="0" applyAlignment="0" applyProtection="0"/>
    <xf numFmtId="0" fontId="53" fillId="32" borderId="0" applyNumberFormat="0" applyBorder="0" applyAlignment="0" applyProtection="0"/>
    <xf numFmtId="0" fontId="3" fillId="15" borderId="0" applyNumberFormat="0" applyBorder="0" applyAlignment="0" applyProtection="0"/>
    <xf numFmtId="0" fontId="53" fillId="31" borderId="0" applyNumberFormat="0" applyBorder="0" applyAlignment="0" applyProtection="0"/>
    <xf numFmtId="0" fontId="53" fillId="31" borderId="0" applyNumberFormat="0" applyBorder="0" applyAlignment="0" applyProtection="0"/>
    <xf numFmtId="0" fontId="3" fillId="18" borderId="0" applyNumberFormat="0" applyBorder="0" applyAlignment="0" applyProtection="0"/>
    <xf numFmtId="0" fontId="53" fillId="33" borderId="0" applyNumberFormat="0" applyBorder="0" applyAlignment="0" applyProtection="0"/>
    <xf numFmtId="0" fontId="53" fillId="33" borderId="0" applyNumberFormat="0" applyBorder="0" applyAlignment="0" applyProtection="0"/>
    <xf numFmtId="0" fontId="3" fillId="21" borderId="0" applyNumberFormat="0" applyBorder="0" applyAlignment="0" applyProtection="0"/>
    <xf numFmtId="0" fontId="53" fillId="32" borderId="0" applyNumberFormat="0" applyBorder="0" applyAlignment="0" applyProtection="0"/>
    <xf numFmtId="0" fontId="53" fillId="32" borderId="0" applyNumberFormat="0" applyBorder="0" applyAlignment="0" applyProtection="0"/>
    <xf numFmtId="0" fontId="14" fillId="7" borderId="0" applyNumberFormat="0" applyBorder="0" applyAlignment="0" applyProtection="0"/>
    <xf numFmtId="0" fontId="54" fillId="34" borderId="0" applyNumberFormat="0" applyBorder="0" applyAlignment="0" applyProtection="0"/>
    <xf numFmtId="0" fontId="54" fillId="34" borderId="0" applyNumberFormat="0" applyBorder="0" applyAlignment="0" applyProtection="0"/>
    <xf numFmtId="0" fontId="14" fillId="10" borderId="0" applyNumberFormat="0" applyBorder="0" applyAlignment="0" applyProtection="0"/>
    <xf numFmtId="0" fontId="54" fillId="28" borderId="0" applyNumberFormat="0" applyBorder="0" applyAlignment="0" applyProtection="0"/>
    <xf numFmtId="0" fontId="54" fillId="28" borderId="0" applyNumberFormat="0" applyBorder="0" applyAlignment="0" applyProtection="0"/>
    <xf numFmtId="0" fontId="14" fillId="13" borderId="0" applyNumberFormat="0" applyBorder="0" applyAlignment="0" applyProtection="0"/>
    <xf numFmtId="0" fontId="54" fillId="32" borderId="0" applyNumberFormat="0" applyBorder="0" applyAlignment="0" applyProtection="0"/>
    <xf numFmtId="0" fontId="54" fillId="32" borderId="0" applyNumberFormat="0" applyBorder="0" applyAlignment="0" applyProtection="0"/>
    <xf numFmtId="0" fontId="14" fillId="16" borderId="0" applyNumberFormat="0" applyBorder="0" applyAlignment="0" applyProtection="0"/>
    <xf numFmtId="0" fontId="54" fillId="31" borderId="0" applyNumberFormat="0" applyBorder="0" applyAlignment="0" applyProtection="0"/>
    <xf numFmtId="0" fontId="54" fillId="31" borderId="0" applyNumberFormat="0" applyBorder="0" applyAlignment="0" applyProtection="0"/>
    <xf numFmtId="0" fontId="14" fillId="19" borderId="0" applyNumberFormat="0" applyBorder="0" applyAlignment="0" applyProtection="0"/>
    <xf numFmtId="0" fontId="54" fillId="34" borderId="0" applyNumberFormat="0" applyBorder="0" applyAlignment="0" applyProtection="0"/>
    <xf numFmtId="0" fontId="54" fillId="34" borderId="0" applyNumberFormat="0" applyBorder="0" applyAlignment="0" applyProtection="0"/>
    <xf numFmtId="0" fontId="14" fillId="22" borderId="0" applyNumberFormat="0" applyBorder="0" applyAlignment="0" applyProtection="0"/>
    <xf numFmtId="0" fontId="54" fillId="28" borderId="0" applyNumberFormat="0" applyBorder="0" applyAlignment="0" applyProtection="0"/>
    <xf numFmtId="0" fontId="54" fillId="28" borderId="0" applyNumberFormat="0" applyBorder="0" applyAlignment="0" applyProtection="0"/>
    <xf numFmtId="0" fontId="54" fillId="34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35" borderId="0" applyNumberFormat="0" applyBorder="0" applyAlignment="0" applyProtection="0"/>
    <xf numFmtId="0" fontId="54" fillId="36" borderId="0" applyNumberFormat="0" applyBorder="0" applyAlignment="0" applyProtection="0"/>
    <xf numFmtId="0" fontId="54" fillId="36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4" borderId="0" applyNumberFormat="0" applyBorder="0" applyAlignment="0" applyProtection="0"/>
    <xf numFmtId="0" fontId="54" fillId="34" borderId="0" applyNumberFormat="0" applyBorder="0" applyAlignment="0" applyProtection="0"/>
    <xf numFmtId="0" fontId="54" fillId="38" borderId="0" applyNumberFormat="0" applyBorder="0" applyAlignment="0" applyProtection="0"/>
    <xf numFmtId="0" fontId="54" fillId="38" borderId="0" applyNumberFormat="0" applyBorder="0" applyAlignment="0" applyProtection="0"/>
    <xf numFmtId="0" fontId="55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7" fillId="39" borderId="0" applyNumberFormat="0" applyBorder="0" applyAlignment="0" applyProtection="0"/>
    <xf numFmtId="0" fontId="57" fillId="39" borderId="0" applyNumberFormat="0" applyBorder="0" applyAlignment="0" applyProtection="0"/>
    <xf numFmtId="0" fontId="58" fillId="0" borderId="27" applyNumberFormat="0" applyFill="0" applyAlignment="0" applyProtection="0"/>
    <xf numFmtId="0" fontId="59" fillId="0" borderId="28" applyNumberFormat="0" applyFill="0" applyAlignment="0" applyProtection="0"/>
    <xf numFmtId="0" fontId="60" fillId="0" borderId="29" applyNumberFormat="0" applyFill="0" applyAlignment="0" applyProtection="0"/>
    <xf numFmtId="0" fontId="61" fillId="0" borderId="30" applyNumberFormat="0" applyFill="0" applyAlignment="0" applyProtection="0"/>
    <xf numFmtId="0" fontId="61" fillId="0" borderId="0" applyNumberFormat="0" applyFill="0" applyBorder="0" applyAlignment="0" applyProtection="0"/>
    <xf numFmtId="0" fontId="62" fillId="40" borderId="31" applyNumberFormat="0" applyAlignment="0" applyProtection="0"/>
    <xf numFmtId="0" fontId="62" fillId="40" borderId="31" applyNumberFormat="0" applyAlignment="0" applyProtection="0"/>
    <xf numFmtId="0" fontId="63" fillId="41" borderId="32" applyNumberFormat="0" applyAlignment="0" applyProtection="0"/>
    <xf numFmtId="0" fontId="63" fillId="41" borderId="32" applyNumberFormat="0" applyAlignment="0" applyProtection="0"/>
    <xf numFmtId="164" fontId="27" fillId="0" borderId="0" applyFont="0" applyFill="0" applyBorder="0" applyAlignment="0" applyProtection="0"/>
    <xf numFmtId="0" fontId="27" fillId="0" borderId="0"/>
    <xf numFmtId="0" fontId="64" fillId="40" borderId="33" applyNumberFormat="0" applyAlignment="0" applyProtection="0"/>
    <xf numFmtId="0" fontId="12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65" fillId="32" borderId="31" applyNumberFormat="0" applyAlignment="0" applyProtection="0"/>
    <xf numFmtId="0" fontId="66" fillId="42" borderId="0" applyNumberFormat="0" applyBorder="0" applyAlignment="0" applyProtection="0"/>
    <xf numFmtId="0" fontId="66" fillId="42" borderId="0" applyNumberFormat="0" applyBorder="0" applyAlignment="0" applyProtection="0"/>
    <xf numFmtId="0" fontId="5" fillId="0" borderId="1" applyNumberFormat="0" applyFill="0" applyAlignment="0" applyProtection="0"/>
    <xf numFmtId="0" fontId="59" fillId="0" borderId="28" applyNumberFormat="0" applyFill="0" applyAlignment="0" applyProtection="0"/>
    <xf numFmtId="0" fontId="6" fillId="0" borderId="2" applyNumberFormat="0" applyFill="0" applyAlignment="0" applyProtection="0"/>
    <xf numFmtId="0" fontId="60" fillId="0" borderId="29" applyNumberFormat="0" applyFill="0" applyAlignment="0" applyProtection="0"/>
    <xf numFmtId="0" fontId="7" fillId="0" borderId="3" applyNumberFormat="0" applyFill="0" applyAlignment="0" applyProtection="0"/>
    <xf numFmtId="0" fontId="61" fillId="0" borderId="30" applyNumberFormat="0" applyFill="0" applyAlignment="0" applyProtection="0"/>
    <xf numFmtId="0" fontId="7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8" fillId="2" borderId="4" applyNumberFormat="0" applyAlignment="0" applyProtection="0"/>
    <xf numFmtId="0" fontId="65" fillId="32" borderId="31" applyNumberFormat="0" applyAlignment="0" applyProtection="0"/>
    <xf numFmtId="0" fontId="65" fillId="32" borderId="31" applyNumberFormat="0" applyAlignment="0" applyProtection="0"/>
    <xf numFmtId="0" fontId="10" fillId="0" borderId="6" applyNumberFormat="0" applyFill="0" applyAlignment="0" applyProtection="0"/>
    <xf numFmtId="0" fontId="58" fillId="0" borderId="27" applyNumberFormat="0" applyFill="0" applyAlignment="0" applyProtection="0"/>
    <xf numFmtId="0" fontId="58" fillId="0" borderId="27" applyNumberFormat="0" applyFill="0" applyAlignment="0" applyProtection="0"/>
    <xf numFmtId="0" fontId="67" fillId="32" borderId="0" applyNumberFormat="0" applyBorder="0" applyAlignment="0" applyProtection="0"/>
    <xf numFmtId="0" fontId="67" fillId="32" borderId="0" applyNumberFormat="0" applyBorder="0" applyAlignment="0" applyProtection="0"/>
    <xf numFmtId="0" fontId="27" fillId="0" borderId="0"/>
    <xf numFmtId="0" fontId="53" fillId="0" borderId="0"/>
    <xf numFmtId="0" fontId="53" fillId="0" borderId="0"/>
    <xf numFmtId="0" fontId="27" fillId="0" borderId="0"/>
    <xf numFmtId="0" fontId="3" fillId="0" borderId="0"/>
    <xf numFmtId="0" fontId="53" fillId="0" borderId="0"/>
    <xf numFmtId="0" fontId="53" fillId="0" borderId="0"/>
    <xf numFmtId="0" fontId="27" fillId="29" borderId="34" applyNumberFormat="0" applyFont="0" applyAlignment="0" applyProtection="0"/>
    <xf numFmtId="0" fontId="3" fillId="4" borderId="7" applyNumberFormat="0" applyFont="0" applyAlignment="0" applyProtection="0"/>
    <xf numFmtId="0" fontId="3" fillId="4" borderId="7" applyNumberFormat="0" applyFont="0" applyAlignment="0" applyProtection="0"/>
    <xf numFmtId="0" fontId="53" fillId="29" borderId="34" applyNumberFormat="0" applyFont="0" applyAlignment="0" applyProtection="0"/>
    <xf numFmtId="0" fontId="53" fillId="29" borderId="34" applyNumberFormat="0" applyFont="0" applyAlignment="0" applyProtection="0"/>
    <xf numFmtId="0" fontId="53" fillId="4" borderId="7" applyNumberFormat="0" applyFont="0" applyAlignment="0" applyProtection="0"/>
    <xf numFmtId="0" fontId="53" fillId="29" borderId="34" applyNumberFormat="0" applyFont="0" applyAlignment="0" applyProtection="0"/>
    <xf numFmtId="0" fontId="53" fillId="29" borderId="34" applyNumberFormat="0" applyFont="0" applyAlignment="0" applyProtection="0"/>
    <xf numFmtId="0" fontId="53" fillId="4" borderId="7" applyNumberFormat="0" applyFont="0" applyAlignment="0" applyProtection="0"/>
    <xf numFmtId="0" fontId="53" fillId="29" borderId="34" applyNumberFormat="0" applyFont="0" applyAlignment="0" applyProtection="0"/>
    <xf numFmtId="0" fontId="53" fillId="4" borderId="7" applyNumberFormat="0" applyFont="0" applyAlignment="0" applyProtection="0"/>
    <xf numFmtId="0" fontId="53" fillId="29" borderId="34" applyNumberFormat="0" applyFont="0" applyAlignment="0" applyProtection="0"/>
    <xf numFmtId="0" fontId="53" fillId="4" borderId="7" applyNumberFormat="0" applyFont="0" applyAlignment="0" applyProtection="0"/>
    <xf numFmtId="0" fontId="53" fillId="29" borderId="34" applyNumberFormat="0" applyFont="0" applyAlignment="0" applyProtection="0"/>
    <xf numFmtId="0" fontId="53" fillId="29" borderId="34" applyNumberFormat="0" applyFont="0" applyAlignment="0" applyProtection="0"/>
    <xf numFmtId="0" fontId="53" fillId="4" borderId="7" applyNumberFormat="0" applyFont="0" applyAlignment="0" applyProtection="0"/>
    <xf numFmtId="0" fontId="53" fillId="29" borderId="34" applyNumberFormat="0" applyFont="0" applyAlignment="0" applyProtection="0"/>
    <xf numFmtId="0" fontId="53" fillId="29" borderId="34" applyNumberFormat="0" applyFont="0" applyAlignment="0" applyProtection="0"/>
    <xf numFmtId="0" fontId="53" fillId="29" borderId="34" applyNumberFormat="0" applyFont="0" applyAlignment="0" applyProtection="0"/>
    <xf numFmtId="0" fontId="27" fillId="29" borderId="34" applyNumberFormat="0" applyFont="0" applyAlignment="0" applyProtection="0"/>
    <xf numFmtId="0" fontId="9" fillId="3" borderId="5" applyNumberFormat="0" applyAlignment="0" applyProtection="0"/>
    <xf numFmtId="0" fontId="64" fillId="40" borderId="33" applyNumberFormat="0" applyAlignment="0" applyProtection="0"/>
    <xf numFmtId="0" fontId="64" fillId="40" borderId="33" applyNumberFormat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68" fillId="0" borderId="35" applyNumberFormat="0" applyFill="0" applyAlignment="0" applyProtection="0"/>
    <xf numFmtId="0" fontId="13" fillId="0" borderId="8" applyNumberFormat="0" applyFill="0" applyAlignment="0" applyProtection="0"/>
    <xf numFmtId="0" fontId="68" fillId="0" borderId="35" applyNumberFormat="0" applyFill="0" applyAlignment="0" applyProtection="0"/>
    <xf numFmtId="0" fontId="68" fillId="0" borderId="35" applyNumberFormat="0" applyFill="0" applyAlignment="0" applyProtection="0"/>
    <xf numFmtId="0" fontId="69" fillId="0" borderId="0" applyNumberFormat="0" applyFill="0" applyBorder="0" applyAlignment="0" applyProtection="0"/>
    <xf numFmtId="164" fontId="27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9" fontId="27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3" fillId="27" borderId="0" applyNumberFormat="0" applyBorder="0" applyAlignment="0" applyProtection="0"/>
    <xf numFmtId="0" fontId="53" fillId="27" borderId="0" applyNumberFormat="0" applyBorder="0" applyAlignment="0" applyProtection="0"/>
    <xf numFmtId="0" fontId="53" fillId="27" borderId="0" applyNumberFormat="0" applyBorder="0" applyAlignment="0" applyProtection="0"/>
    <xf numFmtId="0" fontId="1" fillId="5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1" fillId="8" borderId="0" applyNumberFormat="0" applyBorder="0" applyAlignment="0" applyProtection="0"/>
    <xf numFmtId="0" fontId="53" fillId="29" borderId="0" applyNumberFormat="0" applyBorder="0" applyAlignment="0" applyProtection="0"/>
    <xf numFmtId="0" fontId="53" fillId="29" borderId="0" applyNumberFormat="0" applyBorder="0" applyAlignment="0" applyProtection="0"/>
    <xf numFmtId="0" fontId="53" fillId="29" borderId="0" applyNumberFormat="0" applyBorder="0" applyAlignment="0" applyProtection="0"/>
    <xf numFmtId="0" fontId="1" fillId="11" borderId="0" applyNumberFormat="0" applyBorder="0" applyAlignment="0" applyProtection="0"/>
    <xf numFmtId="0" fontId="53" fillId="27" borderId="0" applyNumberFormat="0" applyBorder="0" applyAlignment="0" applyProtection="0"/>
    <xf numFmtId="0" fontId="53" fillId="27" borderId="0" applyNumberFormat="0" applyBorder="0" applyAlignment="0" applyProtection="0"/>
    <xf numFmtId="0" fontId="53" fillId="27" borderId="0" applyNumberFormat="0" applyBorder="0" applyAlignment="0" applyProtection="0"/>
    <xf numFmtId="0" fontId="1" fillId="14" borderId="0" applyNumberFormat="0" applyBorder="0" applyAlignment="0" applyProtection="0"/>
    <xf numFmtId="0" fontId="53" fillId="30" borderId="0" applyNumberFormat="0" applyBorder="0" applyAlignment="0" applyProtection="0"/>
    <xf numFmtId="0" fontId="53" fillId="30" borderId="0" applyNumberFormat="0" applyBorder="0" applyAlignment="0" applyProtection="0"/>
    <xf numFmtId="0" fontId="53" fillId="30" borderId="0" applyNumberFormat="0" applyBorder="0" applyAlignment="0" applyProtection="0"/>
    <xf numFmtId="0" fontId="1" fillId="17" borderId="0" applyNumberFormat="0" applyBorder="0" applyAlignment="0" applyProtection="0"/>
    <xf numFmtId="0" fontId="53" fillId="29" borderId="0" applyNumberFormat="0" applyBorder="0" applyAlignment="0" applyProtection="0"/>
    <xf numFmtId="0" fontId="53" fillId="29" borderId="0" applyNumberFormat="0" applyBorder="0" applyAlignment="0" applyProtection="0"/>
    <xf numFmtId="0" fontId="53" fillId="29" borderId="0" applyNumberFormat="0" applyBorder="0" applyAlignment="0" applyProtection="0"/>
    <xf numFmtId="0" fontId="1" fillId="20" borderId="0" applyNumberFormat="0" applyBorder="0" applyAlignment="0" applyProtection="0"/>
    <xf numFmtId="0" fontId="53" fillId="31" borderId="0" applyNumberFormat="0" applyBorder="0" applyAlignment="0" applyProtection="0"/>
    <xf numFmtId="0" fontId="53" fillId="31" borderId="0" applyNumberFormat="0" applyBorder="0" applyAlignment="0" applyProtection="0"/>
    <xf numFmtId="0" fontId="53" fillId="31" borderId="0" applyNumberFormat="0" applyBorder="0" applyAlignment="0" applyProtection="0"/>
    <xf numFmtId="0" fontId="1" fillId="6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1" fillId="9" borderId="0" applyNumberFormat="0" applyBorder="0" applyAlignment="0" applyProtection="0"/>
    <xf numFmtId="0" fontId="53" fillId="32" borderId="0" applyNumberFormat="0" applyBorder="0" applyAlignment="0" applyProtection="0"/>
    <xf numFmtId="0" fontId="53" fillId="32" borderId="0" applyNumberFormat="0" applyBorder="0" applyAlignment="0" applyProtection="0"/>
    <xf numFmtId="0" fontId="53" fillId="32" borderId="0" applyNumberFormat="0" applyBorder="0" applyAlignment="0" applyProtection="0"/>
    <xf numFmtId="0" fontId="1" fillId="12" borderId="0" applyNumberFormat="0" applyBorder="0" applyAlignment="0" applyProtection="0"/>
    <xf numFmtId="0" fontId="53" fillId="31" borderId="0" applyNumberFormat="0" applyBorder="0" applyAlignment="0" applyProtection="0"/>
    <xf numFmtId="0" fontId="53" fillId="31" borderId="0" applyNumberFormat="0" applyBorder="0" applyAlignment="0" applyProtection="0"/>
    <xf numFmtId="0" fontId="53" fillId="31" borderId="0" applyNumberFormat="0" applyBorder="0" applyAlignment="0" applyProtection="0"/>
    <xf numFmtId="0" fontId="1" fillId="15" borderId="0" applyNumberFormat="0" applyBorder="0" applyAlignment="0" applyProtection="0"/>
    <xf numFmtId="0" fontId="53" fillId="33" borderId="0" applyNumberFormat="0" applyBorder="0" applyAlignment="0" applyProtection="0"/>
    <xf numFmtId="0" fontId="53" fillId="33" borderId="0" applyNumberFormat="0" applyBorder="0" applyAlignment="0" applyProtection="0"/>
    <xf numFmtId="0" fontId="53" fillId="33" borderId="0" applyNumberFormat="0" applyBorder="0" applyAlignment="0" applyProtection="0"/>
    <xf numFmtId="0" fontId="1" fillId="18" borderId="0" applyNumberFormat="0" applyBorder="0" applyAlignment="0" applyProtection="0"/>
    <xf numFmtId="0" fontId="53" fillId="32" borderId="0" applyNumberFormat="0" applyBorder="0" applyAlignment="0" applyProtection="0"/>
    <xf numFmtId="0" fontId="53" fillId="32" borderId="0" applyNumberFormat="0" applyBorder="0" applyAlignment="0" applyProtection="0"/>
    <xf numFmtId="0" fontId="53" fillId="32" borderId="0" applyNumberFormat="0" applyBorder="0" applyAlignment="0" applyProtection="0"/>
    <xf numFmtId="0" fontId="1" fillId="21" borderId="0" applyNumberFormat="0" applyBorder="0" applyAlignment="0" applyProtection="0"/>
    <xf numFmtId="0" fontId="54" fillId="34" borderId="0" applyNumberFormat="0" applyBorder="0" applyAlignment="0" applyProtection="0"/>
    <xf numFmtId="0" fontId="54" fillId="34" borderId="0" applyNumberFormat="0" applyBorder="0" applyAlignment="0" applyProtection="0"/>
    <xf numFmtId="0" fontId="54" fillId="34" borderId="0" applyNumberFormat="0" applyBorder="0" applyAlignment="0" applyProtection="0"/>
    <xf numFmtId="0" fontId="54" fillId="28" borderId="0" applyNumberFormat="0" applyBorder="0" applyAlignment="0" applyProtection="0"/>
    <xf numFmtId="0" fontId="54" fillId="28" borderId="0" applyNumberFormat="0" applyBorder="0" applyAlignment="0" applyProtection="0"/>
    <xf numFmtId="0" fontId="54" fillId="28" borderId="0" applyNumberFormat="0" applyBorder="0" applyAlignment="0" applyProtection="0"/>
    <xf numFmtId="0" fontId="54" fillId="32" borderId="0" applyNumberFormat="0" applyBorder="0" applyAlignment="0" applyProtection="0"/>
    <xf numFmtId="0" fontId="54" fillId="32" borderId="0" applyNumberFormat="0" applyBorder="0" applyAlignment="0" applyProtection="0"/>
    <xf numFmtId="0" fontId="54" fillId="32" borderId="0" applyNumberFormat="0" applyBorder="0" applyAlignment="0" applyProtection="0"/>
    <xf numFmtId="0" fontId="54" fillId="31" borderId="0" applyNumberFormat="0" applyBorder="0" applyAlignment="0" applyProtection="0"/>
    <xf numFmtId="0" fontId="54" fillId="31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4" borderId="0" applyNumberFormat="0" applyBorder="0" applyAlignment="0" applyProtection="0"/>
    <xf numFmtId="0" fontId="54" fillId="34" borderId="0" applyNumberFormat="0" applyBorder="0" applyAlignment="0" applyProtection="0"/>
    <xf numFmtId="0" fontId="54" fillId="28" borderId="0" applyNumberFormat="0" applyBorder="0" applyAlignment="0" applyProtection="0"/>
    <xf numFmtId="0" fontId="54" fillId="28" borderId="0" applyNumberFormat="0" applyBorder="0" applyAlignment="0" applyProtection="0"/>
    <xf numFmtId="0" fontId="54" fillId="28" borderId="0" applyNumberFormat="0" applyBorder="0" applyAlignment="0" applyProtection="0"/>
    <xf numFmtId="0" fontId="54" fillId="34" borderId="0" applyNumberFormat="0" applyBorder="0" applyAlignment="0" applyProtection="0"/>
    <xf numFmtId="0" fontId="54" fillId="34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35" borderId="0" applyNumberFormat="0" applyBorder="0" applyAlignment="0" applyProtection="0"/>
    <xf numFmtId="0" fontId="54" fillId="35" borderId="0" applyNumberFormat="0" applyBorder="0" applyAlignment="0" applyProtection="0"/>
    <xf numFmtId="0" fontId="54" fillId="36" borderId="0" applyNumberFormat="0" applyBorder="0" applyAlignment="0" applyProtection="0"/>
    <xf numFmtId="0" fontId="54" fillId="36" borderId="0" applyNumberFormat="0" applyBorder="0" applyAlignment="0" applyProtection="0"/>
    <xf numFmtId="0" fontId="54" fillId="36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4" borderId="0" applyNumberFormat="0" applyBorder="0" applyAlignment="0" applyProtection="0"/>
    <xf numFmtId="0" fontId="54" fillId="34" borderId="0" applyNumberFormat="0" applyBorder="0" applyAlignment="0" applyProtection="0"/>
    <xf numFmtId="0" fontId="54" fillId="34" borderId="0" applyNumberFormat="0" applyBorder="0" applyAlignment="0" applyProtection="0"/>
    <xf numFmtId="0" fontId="54" fillId="38" borderId="0" applyNumberFormat="0" applyBorder="0" applyAlignment="0" applyProtection="0"/>
    <xf numFmtId="0" fontId="54" fillId="38" borderId="0" applyNumberFormat="0" applyBorder="0" applyAlignment="0" applyProtection="0"/>
    <xf numFmtId="0" fontId="54" fillId="38" borderId="0" applyNumberFormat="0" applyBorder="0" applyAlignment="0" applyProtection="0"/>
    <xf numFmtId="0" fontId="57" fillId="39" borderId="0" applyNumberFormat="0" applyBorder="0" applyAlignment="0" applyProtection="0"/>
    <xf numFmtId="0" fontId="57" fillId="39" borderId="0" applyNumberFormat="0" applyBorder="0" applyAlignment="0" applyProtection="0"/>
    <xf numFmtId="0" fontId="57" fillId="39" borderId="0" applyNumberFormat="0" applyBorder="0" applyAlignment="0" applyProtection="0"/>
    <xf numFmtId="0" fontId="62" fillId="40" borderId="31" applyNumberFormat="0" applyAlignment="0" applyProtection="0"/>
    <xf numFmtId="0" fontId="62" fillId="40" borderId="31" applyNumberFormat="0" applyAlignment="0" applyProtection="0"/>
    <xf numFmtId="0" fontId="62" fillId="40" borderId="31" applyNumberFormat="0" applyAlignment="0" applyProtection="0"/>
    <xf numFmtId="0" fontId="63" fillId="41" borderId="32" applyNumberFormat="0" applyAlignment="0" applyProtection="0"/>
    <xf numFmtId="0" fontId="63" fillId="41" borderId="32" applyNumberFormat="0" applyAlignment="0" applyProtection="0"/>
    <xf numFmtId="0" fontId="63" fillId="41" borderId="32" applyNumberFormat="0" applyAlignment="0" applyProtection="0"/>
    <xf numFmtId="164" fontId="15" fillId="0" borderId="0" applyFon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66" fillId="42" borderId="0" applyNumberFormat="0" applyBorder="0" applyAlignment="0" applyProtection="0"/>
    <xf numFmtId="0" fontId="66" fillId="42" borderId="0" applyNumberFormat="0" applyBorder="0" applyAlignment="0" applyProtection="0"/>
    <xf numFmtId="0" fontId="66" fillId="42" borderId="0" applyNumberFormat="0" applyBorder="0" applyAlignment="0" applyProtection="0"/>
    <xf numFmtId="0" fontId="62" fillId="40" borderId="31" applyNumberFormat="0" applyAlignment="0" applyProtection="0"/>
    <xf numFmtId="0" fontId="65" fillId="32" borderId="31" applyNumberFormat="0" applyAlignment="0" applyProtection="0"/>
    <xf numFmtId="0" fontId="65" fillId="32" borderId="31" applyNumberFormat="0" applyAlignment="0" applyProtection="0"/>
    <xf numFmtId="0" fontId="65" fillId="32" borderId="31" applyNumberFormat="0" applyAlignment="0" applyProtection="0"/>
    <xf numFmtId="0" fontId="63" fillId="41" borderId="32" applyNumberFormat="0" applyAlignment="0" applyProtection="0"/>
    <xf numFmtId="0" fontId="66" fillId="42" borderId="0" applyNumberFormat="0" applyBorder="0" applyAlignment="0" applyProtection="0"/>
    <xf numFmtId="0" fontId="57" fillId="39" borderId="0" applyNumberFormat="0" applyBorder="0" applyAlignment="0" applyProtection="0"/>
    <xf numFmtId="0" fontId="58" fillId="0" borderId="27" applyNumberFormat="0" applyFill="0" applyAlignment="0" applyProtection="0"/>
    <xf numFmtId="0" fontId="58" fillId="0" borderId="27" applyNumberFormat="0" applyFill="0" applyAlignment="0" applyProtection="0"/>
    <xf numFmtId="0" fontId="58" fillId="0" borderId="27" applyNumberFormat="0" applyFill="0" applyAlignment="0" applyProtection="0"/>
    <xf numFmtId="0" fontId="67" fillId="32" borderId="0" applyNumberFormat="0" applyBorder="0" applyAlignment="0" applyProtection="0"/>
    <xf numFmtId="0" fontId="67" fillId="32" borderId="0" applyNumberFormat="0" applyBorder="0" applyAlignment="0" applyProtection="0"/>
    <xf numFmtId="0" fontId="67" fillId="32" borderId="0" applyNumberFormat="0" applyBorder="0" applyAlignment="0" applyProtection="0"/>
    <xf numFmtId="0" fontId="15" fillId="0" borderId="0"/>
    <xf numFmtId="0" fontId="53" fillId="0" borderId="0"/>
    <xf numFmtId="0" fontId="53" fillId="0" borderId="0"/>
    <xf numFmtId="0" fontId="15" fillId="0" borderId="0"/>
    <xf numFmtId="0" fontId="53" fillId="0" borderId="0"/>
    <xf numFmtId="0" fontId="53" fillId="0" borderId="0"/>
    <xf numFmtId="0" fontId="53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29" borderId="34" applyNumberFormat="0" applyFont="0" applyAlignment="0" applyProtection="0"/>
    <xf numFmtId="0" fontId="53" fillId="29" borderId="34" applyNumberFormat="0" applyFont="0" applyAlignment="0" applyProtection="0"/>
    <xf numFmtId="0" fontId="53" fillId="29" borderId="34" applyNumberFormat="0" applyFont="0" applyAlignment="0" applyProtection="0"/>
    <xf numFmtId="0" fontId="53" fillId="29" borderId="34" applyNumberFormat="0" applyFont="0" applyAlignment="0" applyProtection="0"/>
    <xf numFmtId="0" fontId="53" fillId="29" borderId="34" applyNumberFormat="0" applyFont="0" applyAlignment="0" applyProtection="0"/>
    <xf numFmtId="0" fontId="53" fillId="29" borderId="34" applyNumberFormat="0" applyFont="0" applyAlignment="0" applyProtection="0"/>
    <xf numFmtId="0" fontId="53" fillId="29" borderId="34" applyNumberFormat="0" applyFont="0" applyAlignment="0" applyProtection="0"/>
    <xf numFmtId="0" fontId="53" fillId="29" borderId="34" applyNumberFormat="0" applyFont="0" applyAlignment="0" applyProtection="0"/>
    <xf numFmtId="0" fontId="53" fillId="29" borderId="34" applyNumberFormat="0" applyFont="0" applyAlignment="0" applyProtection="0"/>
    <xf numFmtId="0" fontId="53" fillId="29" borderId="34" applyNumberFormat="0" applyFont="0" applyAlignment="0" applyProtection="0"/>
    <xf numFmtId="0" fontId="53" fillId="29" borderId="34" applyNumberFormat="0" applyFont="0" applyAlignment="0" applyProtection="0"/>
    <xf numFmtId="0" fontId="1" fillId="4" borderId="7" applyNumberFormat="0" applyFont="0" applyAlignment="0" applyProtection="0"/>
    <xf numFmtId="0" fontId="53" fillId="29" borderId="34" applyNumberFormat="0" applyFont="0" applyAlignment="0" applyProtection="0"/>
    <xf numFmtId="0" fontId="53" fillId="29" borderId="34" applyNumberFormat="0" applyFont="0" applyAlignment="0" applyProtection="0"/>
    <xf numFmtId="0" fontId="53" fillId="29" borderId="34" applyNumberFormat="0" applyFont="0" applyAlignment="0" applyProtection="0"/>
    <xf numFmtId="0" fontId="53" fillId="29" borderId="34" applyNumberFormat="0" applyFont="0" applyAlignment="0" applyProtection="0"/>
    <xf numFmtId="0" fontId="53" fillId="29" borderId="34" applyNumberFormat="0" applyFont="0" applyAlignment="0" applyProtection="0"/>
    <xf numFmtId="0" fontId="53" fillId="29" borderId="34" applyNumberFormat="0" applyFont="0" applyAlignment="0" applyProtection="0"/>
    <xf numFmtId="0" fontId="53" fillId="29" borderId="34" applyNumberFormat="0" applyFont="0" applyAlignment="0" applyProtection="0"/>
    <xf numFmtId="0" fontId="1" fillId="4" borderId="7" applyNumberFormat="0" applyFont="0" applyAlignment="0" applyProtection="0"/>
    <xf numFmtId="0" fontId="15" fillId="29" borderId="34" applyNumberFormat="0" applyFont="0" applyAlignment="0" applyProtection="0"/>
    <xf numFmtId="0" fontId="67" fillId="32" borderId="0" applyNumberFormat="0" applyBorder="0" applyAlignment="0" applyProtection="0"/>
    <xf numFmtId="0" fontId="64" fillId="40" borderId="33" applyNumberFormat="0" applyAlignment="0" applyProtection="0"/>
    <xf numFmtId="0" fontId="64" fillId="40" borderId="33" applyNumberFormat="0" applyAlignment="0" applyProtection="0"/>
    <xf numFmtId="0" fontId="64" fillId="40" borderId="33" applyNumberFormat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68" fillId="0" borderId="35" applyNumberFormat="0" applyFill="0" applyAlignment="0" applyProtection="0"/>
    <xf numFmtId="0" fontId="68" fillId="0" borderId="35" applyNumberFormat="0" applyFill="0" applyAlignment="0" applyProtection="0"/>
    <xf numFmtId="0" fontId="68" fillId="0" borderId="35" applyNumberFormat="0" applyFill="0" applyAlignment="0" applyProtection="0"/>
    <xf numFmtId="164" fontId="15" fillId="0" borderId="0" applyFont="0" applyFill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36" borderId="0" applyNumberFormat="0" applyBorder="0" applyAlignment="0" applyProtection="0"/>
    <xf numFmtId="0" fontId="54" fillId="37" borderId="0" applyNumberFormat="0" applyBorder="0" applyAlignment="0" applyProtection="0"/>
    <xf numFmtId="0" fontId="54" fillId="34" borderId="0" applyNumberFormat="0" applyBorder="0" applyAlignment="0" applyProtection="0"/>
    <xf numFmtId="0" fontId="54" fillId="38" borderId="0" applyNumberFormat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</cellStyleXfs>
  <cellXfs count="159">
    <xf numFmtId="0" fontId="0" fillId="0" borderId="0" xfId="0"/>
    <xf numFmtId="0" fontId="16" fillId="0" borderId="0" xfId="3" applyFont="1" applyFill="1" applyBorder="1"/>
    <xf numFmtId="0" fontId="17" fillId="0" borderId="0" xfId="3" applyFont="1" applyFill="1" applyBorder="1"/>
    <xf numFmtId="0" fontId="16" fillId="0" borderId="0" xfId="3" applyFont="1" applyFill="1"/>
    <xf numFmtId="0" fontId="16" fillId="0" borderId="9" xfId="3" applyFont="1" applyFill="1" applyBorder="1" applyAlignment="1">
      <alignment wrapText="1"/>
    </xf>
    <xf numFmtId="0" fontId="19" fillId="0" borderId="9" xfId="3" applyFont="1" applyFill="1" applyBorder="1" applyAlignment="1">
      <alignment wrapText="1"/>
    </xf>
    <xf numFmtId="0" fontId="20" fillId="0" borderId="9" xfId="3" applyFont="1" applyFill="1" applyBorder="1" applyAlignment="1">
      <alignment horizontal="center"/>
    </xf>
    <xf numFmtId="1" fontId="20" fillId="0" borderId="9" xfId="3" applyNumberFormat="1" applyFont="1" applyFill="1" applyBorder="1" applyAlignment="1">
      <alignment horizontal="center"/>
    </xf>
    <xf numFmtId="2" fontId="21" fillId="0" borderId="9" xfId="3" applyNumberFormat="1" applyFont="1" applyFill="1" applyBorder="1" applyAlignment="1">
      <alignment horizontal="center" wrapText="1"/>
    </xf>
    <xf numFmtId="3" fontId="20" fillId="0" borderId="9" xfId="3" applyNumberFormat="1" applyFont="1" applyFill="1" applyBorder="1" applyAlignment="1">
      <alignment horizontal="center"/>
    </xf>
    <xf numFmtId="0" fontId="20" fillId="0" borderId="9" xfId="3" applyFont="1" applyFill="1" applyBorder="1"/>
    <xf numFmtId="165" fontId="20" fillId="0" borderId="9" xfId="3" applyNumberFormat="1" applyFont="1" applyFill="1" applyBorder="1" applyAlignment="1">
      <alignment horizontal="center"/>
    </xf>
    <xf numFmtId="0" fontId="16" fillId="0" borderId="9" xfId="3" applyFont="1" applyFill="1" applyBorder="1"/>
    <xf numFmtId="3" fontId="23" fillId="0" borderId="9" xfId="3" applyNumberFormat="1" applyFont="1" applyFill="1" applyBorder="1" applyAlignment="1">
      <alignment horizontal="center"/>
    </xf>
    <xf numFmtId="165" fontId="23" fillId="0" borderId="9" xfId="3" applyNumberFormat="1" applyFont="1" applyFill="1" applyBorder="1" applyAlignment="1">
      <alignment horizontal="center"/>
    </xf>
    <xf numFmtId="0" fontId="16" fillId="0" borderId="9" xfId="0" applyFont="1" applyFill="1" applyBorder="1"/>
    <xf numFmtId="3" fontId="25" fillId="0" borderId="9" xfId="3" applyNumberFormat="1" applyFont="1" applyFill="1" applyBorder="1" applyAlignment="1">
      <alignment horizontal="center"/>
    </xf>
    <xf numFmtId="165" fontId="25" fillId="0" borderId="9" xfId="3" applyNumberFormat="1" applyFont="1" applyFill="1" applyBorder="1" applyAlignment="1">
      <alignment horizontal="center"/>
    </xf>
    <xf numFmtId="0" fontId="28" fillId="0" borderId="9" xfId="3" applyFont="1" applyFill="1" applyBorder="1"/>
    <xf numFmtId="0" fontId="30" fillId="0" borderId="0" xfId="3" applyFont="1" applyFill="1" applyBorder="1"/>
    <xf numFmtId="167" fontId="16" fillId="0" borderId="0" xfId="2" applyNumberFormat="1" applyFont="1" applyFill="1" applyBorder="1"/>
    <xf numFmtId="0" fontId="16" fillId="0" borderId="0" xfId="0" applyFont="1" applyFill="1" applyBorder="1"/>
    <xf numFmtId="0" fontId="30" fillId="0" borderId="0" xfId="0" applyFont="1" applyFill="1"/>
    <xf numFmtId="0" fontId="16" fillId="0" borderId="0" xfId="0" applyFont="1" applyFill="1"/>
    <xf numFmtId="3" fontId="16" fillId="0" borderId="0" xfId="0" applyNumberFormat="1" applyFont="1" applyFill="1" applyBorder="1"/>
    <xf numFmtId="3" fontId="16" fillId="0" borderId="0" xfId="0" applyNumberFormat="1" applyFont="1" applyFill="1"/>
    <xf numFmtId="0" fontId="31" fillId="0" borderId="0" xfId="0" applyFont="1" applyFill="1" applyBorder="1"/>
    <xf numFmtId="0" fontId="30" fillId="0" borderId="0" xfId="0" applyFont="1" applyFill="1" applyBorder="1"/>
    <xf numFmtId="0" fontId="19" fillId="0" borderId="0" xfId="0" applyFont="1" applyFill="1" applyBorder="1"/>
    <xf numFmtId="3" fontId="19" fillId="0" borderId="0" xfId="0" applyNumberFormat="1" applyFont="1" applyFill="1" applyBorder="1" applyAlignment="1">
      <alignment horizontal="center"/>
    </xf>
    <xf numFmtId="2" fontId="19" fillId="0" borderId="0" xfId="0" applyNumberFormat="1" applyFont="1" applyFill="1" applyBorder="1" applyAlignment="1">
      <alignment horizontal="center"/>
    </xf>
    <xf numFmtId="1" fontId="19" fillId="0" borderId="0" xfId="0" applyNumberFormat="1" applyFont="1" applyFill="1" applyBorder="1" applyAlignment="1">
      <alignment horizontal="center"/>
    </xf>
    <xf numFmtId="0" fontId="33" fillId="0" borderId="0" xfId="0" applyFont="1" applyFill="1" applyBorder="1"/>
    <xf numFmtId="0" fontId="23" fillId="0" borderId="0" xfId="3" applyFont="1" applyFill="1" applyBorder="1"/>
    <xf numFmtId="43" fontId="16" fillId="0" borderId="0" xfId="1" applyFont="1" applyFill="1" applyBorder="1"/>
    <xf numFmtId="3" fontId="24" fillId="0" borderId="9" xfId="0" applyNumberFormat="1" applyFont="1" applyFill="1" applyBorder="1" applyAlignment="1">
      <alignment horizontal="right"/>
    </xf>
    <xf numFmtId="3" fontId="24" fillId="0" borderId="9" xfId="0" applyNumberFormat="1" applyFont="1" applyFill="1" applyBorder="1" applyAlignment="1">
      <alignment horizontal="center"/>
    </xf>
    <xf numFmtId="0" fontId="38" fillId="0" borderId="0" xfId="0" applyFont="1"/>
    <xf numFmtId="0" fontId="40" fillId="0" borderId="0" xfId="0" applyFont="1"/>
    <xf numFmtId="0" fontId="44" fillId="0" borderId="0" xfId="0" applyFont="1"/>
    <xf numFmtId="49" fontId="45" fillId="26" borderId="14" xfId="0" applyNumberFormat="1" applyFont="1" applyFill="1" applyBorder="1" applyAlignment="1">
      <alignment horizontal="center"/>
    </xf>
    <xf numFmtId="49" fontId="45" fillId="26" borderId="15" xfId="0" applyNumberFormat="1" applyFont="1" applyFill="1" applyBorder="1" applyAlignment="1">
      <alignment horizontal="center"/>
    </xf>
    <xf numFmtId="0" fontId="45" fillId="26" borderId="16" xfId="0" applyFont="1" applyFill="1" applyBorder="1" applyAlignment="1">
      <alignment horizontal="center"/>
    </xf>
    <xf numFmtId="0" fontId="46" fillId="0" borderId="0" xfId="0" applyFont="1"/>
    <xf numFmtId="0" fontId="47" fillId="26" borderId="17" xfId="0" applyFont="1" applyFill="1" applyBorder="1"/>
    <xf numFmtId="3" fontId="47" fillId="26" borderId="18" xfId="0" applyNumberFormat="1" applyFont="1" applyFill="1" applyBorder="1"/>
    <xf numFmtId="3" fontId="47" fillId="26" borderId="19" xfId="0" applyNumberFormat="1" applyFont="1" applyFill="1" applyBorder="1"/>
    <xf numFmtId="0" fontId="48" fillId="0" borderId="0" xfId="0" applyFont="1"/>
    <xf numFmtId="0" fontId="49" fillId="26" borderId="17" xfId="0" applyFont="1" applyFill="1" applyBorder="1"/>
    <xf numFmtId="3" fontId="49" fillId="26" borderId="0" xfId="0" applyNumberFormat="1" applyFont="1" applyFill="1" applyBorder="1"/>
    <xf numFmtId="3" fontId="47" fillId="26" borderId="20" xfId="0" applyNumberFormat="1" applyFont="1" applyFill="1" applyBorder="1"/>
    <xf numFmtId="3" fontId="50" fillId="26" borderId="0" xfId="0" applyNumberFormat="1" applyFont="1" applyFill="1" applyBorder="1"/>
    <xf numFmtId="3" fontId="47" fillId="26" borderId="0" xfId="0" applyNumberFormat="1" applyFont="1" applyFill="1" applyBorder="1"/>
    <xf numFmtId="0" fontId="51" fillId="26" borderId="21" xfId="0" applyFont="1" applyFill="1" applyBorder="1" applyAlignment="1">
      <alignment horizontal="center"/>
    </xf>
    <xf numFmtId="3" fontId="51" fillId="26" borderId="22" xfId="0" applyNumberFormat="1" applyFont="1" applyFill="1" applyBorder="1"/>
    <xf numFmtId="3" fontId="51" fillId="26" borderId="23" xfId="0" applyNumberFormat="1" applyFont="1" applyFill="1" applyBorder="1"/>
    <xf numFmtId="0" fontId="52" fillId="0" borderId="0" xfId="0" applyFont="1"/>
    <xf numFmtId="0" fontId="51" fillId="26" borderId="24" xfId="0" applyFont="1" applyFill="1" applyBorder="1" applyAlignment="1">
      <alignment horizontal="center"/>
    </xf>
    <xf numFmtId="3" fontId="51" fillId="26" borderId="25" xfId="0" applyNumberFormat="1" applyFont="1" applyFill="1" applyBorder="1"/>
    <xf numFmtId="3" fontId="51" fillId="26" borderId="26" xfId="0" applyNumberFormat="1" applyFont="1" applyFill="1" applyBorder="1"/>
    <xf numFmtId="0" fontId="31" fillId="0" borderId="0" xfId="3" applyFont="1" applyFill="1" applyBorder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3" fontId="0" fillId="0" borderId="0" xfId="0" applyNumberFormat="1" applyAlignment="1">
      <alignment horizontal="left"/>
    </xf>
    <xf numFmtId="165" fontId="20" fillId="24" borderId="9" xfId="3" applyNumberFormat="1" applyFont="1" applyFill="1" applyBorder="1" applyAlignment="1">
      <alignment horizontal="center"/>
    </xf>
    <xf numFmtId="0" fontId="22" fillId="24" borderId="9" xfId="3" applyFont="1" applyFill="1" applyBorder="1"/>
    <xf numFmtId="3" fontId="20" fillId="24" borderId="9" xfId="3" applyNumberFormat="1" applyFont="1" applyFill="1" applyBorder="1" applyAlignment="1">
      <alignment horizontal="center"/>
    </xf>
    <xf numFmtId="0" fontId="20" fillId="24" borderId="9" xfId="3" applyFont="1" applyFill="1" applyBorder="1"/>
    <xf numFmtId="0" fontId="21" fillId="24" borderId="9" xfId="3" applyFont="1" applyFill="1" applyBorder="1"/>
    <xf numFmtId="3" fontId="24" fillId="24" borderId="9" xfId="3" applyNumberFormat="1" applyFont="1" applyFill="1" applyBorder="1" applyAlignment="1">
      <alignment horizontal="center"/>
    </xf>
    <xf numFmtId="165" fontId="24" fillId="24" borderId="9" xfId="3" applyNumberFormat="1" applyFont="1" applyFill="1" applyBorder="1" applyAlignment="1">
      <alignment horizontal="center"/>
    </xf>
    <xf numFmtId="3" fontId="26" fillId="24" borderId="9" xfId="3" applyNumberFormat="1" applyFont="1" applyFill="1" applyBorder="1" applyAlignment="1">
      <alignment horizontal="center"/>
    </xf>
    <xf numFmtId="166" fontId="26" fillId="24" borderId="9" xfId="3" applyNumberFormat="1" applyFont="1" applyFill="1" applyBorder="1" applyAlignment="1">
      <alignment horizontal="center"/>
    </xf>
    <xf numFmtId="3" fontId="28" fillId="24" borderId="9" xfId="3" applyNumberFormat="1" applyFont="1" applyFill="1" applyBorder="1" applyAlignment="1">
      <alignment horizontal="center"/>
    </xf>
    <xf numFmtId="165" fontId="28" fillId="24" borderId="9" xfId="3" applyNumberFormat="1" applyFont="1" applyFill="1" applyBorder="1" applyAlignment="1">
      <alignment horizontal="center"/>
    </xf>
    <xf numFmtId="3" fontId="29" fillId="24" borderId="9" xfId="3" applyNumberFormat="1" applyFont="1" applyFill="1" applyBorder="1" applyAlignment="1">
      <alignment horizontal="center"/>
    </xf>
    <xf numFmtId="165" fontId="29" fillId="24" borderId="9" xfId="3" applyNumberFormat="1" applyFont="1" applyFill="1" applyBorder="1" applyAlignment="1">
      <alignment horizontal="center"/>
    </xf>
    <xf numFmtId="49" fontId="41" fillId="43" borderId="9" xfId="0" applyNumberFormat="1" applyFont="1" applyFill="1" applyBorder="1" applyAlignment="1">
      <alignment horizontal="left"/>
    </xf>
    <xf numFmtId="3" fontId="41" fillId="43" borderId="9" xfId="0" applyNumberFormat="1" applyFont="1" applyFill="1" applyBorder="1" applyAlignment="1">
      <alignment horizontal="right"/>
    </xf>
    <xf numFmtId="49" fontId="41" fillId="43" borderId="9" xfId="0" applyNumberFormat="1" applyFont="1" applyFill="1" applyBorder="1" applyAlignment="1">
      <alignment horizontal="right"/>
    </xf>
    <xf numFmtId="49" fontId="42" fillId="0" borderId="9" xfId="0" applyNumberFormat="1" applyFont="1" applyFill="1" applyBorder="1"/>
    <xf numFmtId="3" fontId="43" fillId="0" borderId="9" xfId="0" applyNumberFormat="1" applyFont="1" applyFill="1" applyBorder="1"/>
    <xf numFmtId="167" fontId="43" fillId="0" borderId="9" xfId="171" applyNumberFormat="1" applyFont="1" applyFill="1" applyBorder="1"/>
    <xf numFmtId="49" fontId="42" fillId="0" borderId="36" xfId="0" applyNumberFormat="1" applyFont="1" applyFill="1" applyBorder="1"/>
    <xf numFmtId="3" fontId="0" fillId="0" borderId="0" xfId="0" applyNumberFormat="1"/>
    <xf numFmtId="49" fontId="42" fillId="0" borderId="0" xfId="0" applyNumberFormat="1" applyFont="1" applyFill="1" applyBorder="1"/>
    <xf numFmtId="167" fontId="43" fillId="0" borderId="9" xfId="2" applyNumberFormat="1" applyFont="1" applyFill="1" applyBorder="1"/>
    <xf numFmtId="0" fontId="15" fillId="0" borderId="0" xfId="0" applyFont="1"/>
    <xf numFmtId="0" fontId="0" fillId="0" borderId="0" xfId="0" applyAlignment="1">
      <alignment horizontal="center"/>
    </xf>
    <xf numFmtId="3" fontId="38" fillId="0" borderId="0" xfId="0" applyNumberFormat="1" applyFont="1" applyBorder="1" applyAlignment="1">
      <alignment horizontal="center"/>
    </xf>
    <xf numFmtId="0" fontId="38" fillId="0" borderId="0" xfId="0" applyFont="1" applyBorder="1" applyAlignment="1">
      <alignment horizontal="center"/>
    </xf>
    <xf numFmtId="0" fontId="16" fillId="0" borderId="9" xfId="0" applyFont="1" applyFill="1" applyBorder="1" applyAlignment="1">
      <alignment wrapText="1"/>
    </xf>
    <xf numFmtId="0" fontId="19" fillId="0" borderId="9" xfId="0" applyFont="1" applyFill="1" applyBorder="1" applyAlignment="1">
      <alignment wrapText="1"/>
    </xf>
    <xf numFmtId="0" fontId="22" fillId="23" borderId="9" xfId="0" applyFont="1" applyFill="1" applyBorder="1"/>
    <xf numFmtId="3" fontId="20" fillId="23" borderId="9" xfId="0" applyNumberFormat="1" applyFont="1" applyFill="1" applyBorder="1" applyAlignment="1">
      <alignment horizontal="center"/>
    </xf>
    <xf numFmtId="4" fontId="20" fillId="23" borderId="9" xfId="0" applyNumberFormat="1" applyFont="1" applyFill="1" applyBorder="1" applyAlignment="1">
      <alignment horizontal="center"/>
    </xf>
    <xf numFmtId="0" fontId="20" fillId="0" borderId="9" xfId="0" applyFont="1" applyFill="1" applyBorder="1"/>
    <xf numFmtId="3" fontId="20" fillId="0" borderId="9" xfId="0" applyNumberFormat="1" applyFont="1" applyFill="1" applyBorder="1" applyAlignment="1">
      <alignment horizontal="center"/>
    </xf>
    <xf numFmtId="2" fontId="20" fillId="0" borderId="9" xfId="0" applyNumberFormat="1" applyFont="1" applyFill="1" applyBorder="1" applyAlignment="1">
      <alignment horizontal="center"/>
    </xf>
    <xf numFmtId="3" fontId="23" fillId="0" borderId="9" xfId="0" applyNumberFormat="1" applyFont="1" applyFill="1" applyBorder="1" applyAlignment="1">
      <alignment horizontal="center"/>
    </xf>
    <xf numFmtId="2" fontId="23" fillId="0" borderId="9" xfId="0" applyNumberFormat="1" applyFont="1" applyFill="1" applyBorder="1" applyAlignment="1">
      <alignment horizontal="center"/>
    </xf>
    <xf numFmtId="2" fontId="20" fillId="23" borderId="9" xfId="0" applyNumberFormat="1" applyFont="1" applyFill="1" applyBorder="1" applyAlignment="1">
      <alignment horizontal="center"/>
    </xf>
    <xf numFmtId="0" fontId="32" fillId="0" borderId="9" xfId="0" applyFont="1" applyFill="1" applyBorder="1"/>
    <xf numFmtId="0" fontId="31" fillId="23" borderId="9" xfId="3" applyFont="1" applyFill="1" applyBorder="1"/>
    <xf numFmtId="0" fontId="24" fillId="0" borderId="9" xfId="0" applyFont="1" applyFill="1" applyBorder="1"/>
    <xf numFmtId="3" fontId="24" fillId="24" borderId="9" xfId="0" applyNumberFormat="1" applyFont="1" applyFill="1" applyBorder="1" applyAlignment="1">
      <alignment horizontal="center"/>
    </xf>
    <xf numFmtId="2" fontId="24" fillId="24" borderId="9" xfId="0" applyNumberFormat="1" applyFont="1" applyFill="1" applyBorder="1" applyAlignment="1">
      <alignment horizontal="center"/>
    </xf>
    <xf numFmtId="1" fontId="24" fillId="24" borderId="9" xfId="0" applyNumberFormat="1" applyFont="1" applyFill="1" applyBorder="1" applyAlignment="1">
      <alignment horizontal="center"/>
    </xf>
    <xf numFmtId="2" fontId="21" fillId="0" borderId="9" xfId="0" applyNumberFormat="1" applyFont="1" applyFill="1" applyBorder="1" applyAlignment="1">
      <alignment horizontal="center" wrapText="1"/>
    </xf>
    <xf numFmtId="0" fontId="30" fillId="0" borderId="9" xfId="0" applyFont="1" applyFill="1" applyBorder="1"/>
    <xf numFmtId="2" fontId="30" fillId="0" borderId="9" xfId="0" applyNumberFormat="1" applyFont="1" applyFill="1" applyBorder="1" applyAlignment="1">
      <alignment horizontal="center"/>
    </xf>
    <xf numFmtId="2" fontId="23" fillId="25" borderId="9" xfId="0" applyNumberFormat="1" applyFont="1" applyFill="1" applyBorder="1" applyAlignment="1">
      <alignment horizontal="center"/>
    </xf>
    <xf numFmtId="2" fontId="24" fillId="0" borderId="9" xfId="0" applyNumberFormat="1" applyFont="1" applyFill="1" applyBorder="1" applyAlignment="1">
      <alignment horizontal="center"/>
    </xf>
    <xf numFmtId="0" fontId="15" fillId="0" borderId="0" xfId="0" applyFont="1" applyAlignment="1">
      <alignment horizontal="center"/>
    </xf>
    <xf numFmtId="0" fontId="15" fillId="0" borderId="0" xfId="0" applyFont="1" applyBorder="1"/>
    <xf numFmtId="0" fontId="0" fillId="0" borderId="9" xfId="0" applyBorder="1" applyAlignment="1">
      <alignment wrapText="1"/>
    </xf>
    <xf numFmtId="0" fontId="35" fillId="0" borderId="9" xfId="0" applyFont="1" applyBorder="1" applyAlignment="1">
      <alignment wrapText="1"/>
    </xf>
    <xf numFmtId="1" fontId="21" fillId="0" borderId="9" xfId="3" applyNumberFormat="1" applyFont="1" applyFill="1" applyBorder="1" applyAlignment="1">
      <alignment horizontal="center" wrapText="1"/>
    </xf>
    <xf numFmtId="0" fontId="25" fillId="0" borderId="9" xfId="0" applyFont="1" applyBorder="1"/>
    <xf numFmtId="168" fontId="36" fillId="0" borderId="9" xfId="1" applyNumberFormat="1" applyFont="1" applyFill="1" applyBorder="1" applyAlignment="1">
      <alignment horizontal="center"/>
    </xf>
    <xf numFmtId="168" fontId="26" fillId="0" borderId="9" xfId="0" applyNumberFormat="1" applyFont="1" applyFill="1" applyBorder="1"/>
    <xf numFmtId="0" fontId="25" fillId="0" borderId="9" xfId="0" applyFont="1" applyBorder="1" applyAlignment="1">
      <alignment wrapText="1"/>
    </xf>
    <xf numFmtId="0" fontId="37" fillId="0" borderId="9" xfId="0" applyFont="1" applyBorder="1" applyAlignment="1">
      <alignment horizontal="center"/>
    </xf>
    <xf numFmtId="3" fontId="20" fillId="0" borderId="9" xfId="0" applyNumberFormat="1" applyFont="1" applyFill="1" applyBorder="1" applyAlignment="1">
      <alignment horizontal="right"/>
    </xf>
    <xf numFmtId="166" fontId="20" fillId="0" borderId="9" xfId="0" applyNumberFormat="1" applyFont="1" applyFill="1" applyBorder="1" applyAlignment="1">
      <alignment horizontal="center"/>
    </xf>
    <xf numFmtId="1" fontId="25" fillId="0" borderId="9" xfId="0" applyNumberFormat="1" applyFont="1" applyFill="1" applyBorder="1" applyAlignment="1">
      <alignment horizontal="center"/>
    </xf>
    <xf numFmtId="49" fontId="72" fillId="44" borderId="10" xfId="0" applyNumberFormat="1" applyFont="1" applyFill="1" applyBorder="1"/>
    <xf numFmtId="49" fontId="72" fillId="44" borderId="9" xfId="0" applyNumberFormat="1" applyFont="1" applyFill="1" applyBorder="1"/>
    <xf numFmtId="4" fontId="73" fillId="44" borderId="9" xfId="0" applyNumberFormat="1" applyFont="1" applyFill="1" applyBorder="1"/>
    <xf numFmtId="4" fontId="73" fillId="44" borderId="12" xfId="0" applyNumberFormat="1" applyFont="1" applyFill="1" applyBorder="1"/>
    <xf numFmtId="0" fontId="39" fillId="0" borderId="0" xfId="3" applyFont="1" applyFill="1" applyBorder="1"/>
    <xf numFmtId="3" fontId="21" fillId="24" borderId="9" xfId="0" applyNumberFormat="1" applyFont="1" applyFill="1" applyBorder="1" applyAlignment="1">
      <alignment horizontal="center"/>
    </xf>
    <xf numFmtId="2" fontId="21" fillId="24" borderId="9" xfId="0" applyNumberFormat="1" applyFont="1" applyFill="1" applyBorder="1" applyAlignment="1">
      <alignment horizontal="center"/>
    </xf>
    <xf numFmtId="1" fontId="21" fillId="24" borderId="9" xfId="0" applyNumberFormat="1" applyFont="1" applyFill="1" applyBorder="1" applyAlignment="1">
      <alignment horizontal="center"/>
    </xf>
    <xf numFmtId="49" fontId="71" fillId="45" borderId="9" xfId="0" applyNumberFormat="1" applyFont="1" applyFill="1" applyBorder="1" applyAlignment="1">
      <alignment horizontal="center"/>
    </xf>
    <xf numFmtId="0" fontId="71" fillId="45" borderId="9" xfId="0" applyFont="1" applyFill="1" applyBorder="1" applyAlignment="1">
      <alignment horizontal="center"/>
    </xf>
    <xf numFmtId="3" fontId="73" fillId="44" borderId="9" xfId="0" applyNumberFormat="1" applyFont="1" applyFill="1" applyBorder="1"/>
    <xf numFmtId="4" fontId="73" fillId="44" borderId="13" xfId="0" applyNumberFormat="1" applyFont="1" applyFill="1" applyBorder="1"/>
    <xf numFmtId="167" fontId="43" fillId="0" borderId="0" xfId="171" applyNumberFormat="1" applyFont="1" applyFill="1" applyBorder="1"/>
    <xf numFmtId="49" fontId="74" fillId="0" borderId="0" xfId="0" applyNumberFormat="1" applyFont="1" applyFill="1" applyBorder="1"/>
    <xf numFmtId="9" fontId="16" fillId="0" borderId="0" xfId="2" applyFont="1" applyFill="1" applyBorder="1"/>
    <xf numFmtId="3" fontId="0" fillId="0" borderId="0" xfId="0" applyNumberFormat="1" applyBorder="1"/>
    <xf numFmtId="0" fontId="19" fillId="0" borderId="9" xfId="3" applyFont="1" applyFill="1" applyBorder="1" applyAlignment="1">
      <alignment horizontal="center" vertical="center"/>
    </xf>
    <xf numFmtId="0" fontId="18" fillId="0" borderId="10" xfId="3" applyFont="1" applyFill="1" applyBorder="1" applyAlignment="1">
      <alignment horizontal="center" vertical="center"/>
    </xf>
    <xf numFmtId="0" fontId="18" fillId="0" borderId="11" xfId="3" applyFont="1" applyFill="1" applyBorder="1" applyAlignment="1">
      <alignment horizontal="center" vertical="center"/>
    </xf>
    <xf numFmtId="0" fontId="18" fillId="0" borderId="12" xfId="3" applyFont="1" applyFill="1" applyBorder="1" applyAlignment="1">
      <alignment horizontal="center" vertical="center"/>
    </xf>
    <xf numFmtId="0" fontId="25" fillId="0" borderId="9" xfId="3" applyFont="1" applyFill="1" applyBorder="1" applyAlignment="1">
      <alignment horizontal="center"/>
    </xf>
    <xf numFmtId="0" fontId="70" fillId="46" borderId="9" xfId="3" applyFont="1" applyFill="1" applyBorder="1" applyAlignment="1">
      <alignment horizontal="center"/>
    </xf>
    <xf numFmtId="0" fontId="70" fillId="46" borderId="13" xfId="3" applyFont="1" applyFill="1" applyBorder="1" applyAlignment="1">
      <alignment horizontal="center"/>
    </xf>
    <xf numFmtId="0" fontId="18" fillId="0" borderId="10" xfId="0" applyFont="1" applyFill="1" applyBorder="1" applyAlignment="1">
      <alignment horizontal="center" vertical="center"/>
    </xf>
    <xf numFmtId="0" fontId="18" fillId="0" borderId="11" xfId="0" applyFont="1" applyFill="1" applyBorder="1" applyAlignment="1">
      <alignment horizontal="center" vertical="center"/>
    </xf>
    <xf numFmtId="0" fontId="18" fillId="0" borderId="12" xfId="0" applyFont="1" applyFill="1" applyBorder="1" applyAlignment="1">
      <alignment horizontal="center" vertical="center"/>
    </xf>
    <xf numFmtId="0" fontId="19" fillId="0" borderId="9" xfId="0" applyFont="1" applyFill="1" applyBorder="1" applyAlignment="1">
      <alignment horizontal="center" vertical="center" wrapText="1"/>
    </xf>
    <xf numFmtId="0" fontId="34" fillId="0" borderId="10" xfId="0" applyFont="1" applyBorder="1" applyAlignment="1">
      <alignment horizontal="center" vertical="center" wrapText="1"/>
    </xf>
    <xf numFmtId="0" fontId="34" fillId="0" borderId="11" xfId="0" applyFont="1" applyBorder="1" applyAlignment="1">
      <alignment horizontal="center" vertical="center" wrapText="1"/>
    </xf>
    <xf numFmtId="0" fontId="34" fillId="0" borderId="12" xfId="0" applyFont="1" applyBorder="1" applyAlignment="1">
      <alignment horizontal="center" vertical="center" wrapText="1"/>
    </xf>
    <xf numFmtId="0" fontId="38" fillId="0" borderId="0" xfId="0" applyFont="1" applyBorder="1" applyAlignment="1">
      <alignment horizontal="center" vertical="center"/>
    </xf>
    <xf numFmtId="3" fontId="38" fillId="0" borderId="0" xfId="0" applyNumberFormat="1" applyFont="1" applyBorder="1" applyAlignment="1">
      <alignment horizontal="center"/>
    </xf>
    <xf numFmtId="0" fontId="38" fillId="0" borderId="0" xfId="0" applyFont="1" applyBorder="1" applyAlignment="1">
      <alignment horizontal="center"/>
    </xf>
  </cellXfs>
  <cellStyles count="337">
    <cellStyle name="%20 - Vurgu1 2" xfId="4"/>
    <cellStyle name="%20 - Vurgu2 2" xfId="5"/>
    <cellStyle name="%20 - Vurgu3 2" xfId="6"/>
    <cellStyle name="%20 - Vurgu4 2" xfId="7"/>
    <cellStyle name="%20 - Vurgu5 2" xfId="8"/>
    <cellStyle name="%20 - Vurgu6 2" xfId="9"/>
    <cellStyle name="%40 - Vurgu1 2" xfId="10"/>
    <cellStyle name="%40 - Vurgu2 2" xfId="11"/>
    <cellStyle name="%40 - Vurgu3 2" xfId="12"/>
    <cellStyle name="%40 - Vurgu4 2" xfId="13"/>
    <cellStyle name="%40 - Vurgu5 2" xfId="14"/>
    <cellStyle name="%40 - Vurgu6 2" xfId="15"/>
    <cellStyle name="%60 - Vurgu1 2" xfId="16"/>
    <cellStyle name="%60 - Vurgu2 2" xfId="17"/>
    <cellStyle name="%60 - Vurgu3 2" xfId="18"/>
    <cellStyle name="%60 - Vurgu4 2" xfId="19"/>
    <cellStyle name="%60 - Vurgu5 2" xfId="20"/>
    <cellStyle name="%60 - Vurgu6 2" xfId="21"/>
    <cellStyle name="20% - Accent1" xfId="22"/>
    <cellStyle name="20% - Accent1 2" xfId="23"/>
    <cellStyle name="20% - Accent1 2 2" xfId="24"/>
    <cellStyle name="20% - Accent1 2 2 2" xfId="172"/>
    <cellStyle name="20% - Accent1 2 3" xfId="173"/>
    <cellStyle name="20% - Accent1 3" xfId="174"/>
    <cellStyle name="20% - Accent1 4" xfId="175"/>
    <cellStyle name="20% - Accent2" xfId="25"/>
    <cellStyle name="20% - Accent2 2" xfId="26"/>
    <cellStyle name="20% - Accent2 2 2" xfId="27"/>
    <cellStyle name="20% - Accent2 2 2 2" xfId="176"/>
    <cellStyle name="20% - Accent2 2 3" xfId="177"/>
    <cellStyle name="20% - Accent2 3" xfId="178"/>
    <cellStyle name="20% - Accent2 4" xfId="179"/>
    <cellStyle name="20% - Accent3" xfId="28"/>
    <cellStyle name="20% - Accent3 2" xfId="29"/>
    <cellStyle name="20% - Accent3 2 2" xfId="30"/>
    <cellStyle name="20% - Accent3 2 2 2" xfId="180"/>
    <cellStyle name="20% - Accent3 2 3" xfId="181"/>
    <cellStyle name="20% - Accent3 3" xfId="182"/>
    <cellStyle name="20% - Accent3 4" xfId="183"/>
    <cellStyle name="20% - Accent4" xfId="31"/>
    <cellStyle name="20% - Accent4 2" xfId="32"/>
    <cellStyle name="20% - Accent4 2 2" xfId="33"/>
    <cellStyle name="20% - Accent4 2 2 2" xfId="184"/>
    <cellStyle name="20% - Accent4 2 3" xfId="185"/>
    <cellStyle name="20% - Accent4 3" xfId="186"/>
    <cellStyle name="20% - Accent4 4" xfId="187"/>
    <cellStyle name="20% - Accent5" xfId="34"/>
    <cellStyle name="20% - Accent5 2" xfId="35"/>
    <cellStyle name="20% - Accent5 2 2" xfId="36"/>
    <cellStyle name="20% - Accent5 2 2 2" xfId="188"/>
    <cellStyle name="20% - Accent5 2 3" xfId="189"/>
    <cellStyle name="20% - Accent5 3" xfId="190"/>
    <cellStyle name="20% - Accent5 4" xfId="191"/>
    <cellStyle name="20% - Accent6" xfId="37"/>
    <cellStyle name="20% - Accent6 2" xfId="38"/>
    <cellStyle name="20% - Accent6 2 2" xfId="39"/>
    <cellStyle name="20% - Accent6 2 2 2" xfId="192"/>
    <cellStyle name="20% - Accent6 2 3" xfId="193"/>
    <cellStyle name="20% - Accent6 3" xfId="194"/>
    <cellStyle name="20% - Accent6 4" xfId="195"/>
    <cellStyle name="40% - Accent1" xfId="40"/>
    <cellStyle name="40% - Accent1 2" xfId="41"/>
    <cellStyle name="40% - Accent1 2 2" xfId="42"/>
    <cellStyle name="40% - Accent1 2 2 2" xfId="196"/>
    <cellStyle name="40% - Accent1 2 3" xfId="197"/>
    <cellStyle name="40% - Accent1 3" xfId="198"/>
    <cellStyle name="40% - Accent1 4" xfId="199"/>
    <cellStyle name="40% - Accent2" xfId="43"/>
    <cellStyle name="40% - Accent2 2" xfId="44"/>
    <cellStyle name="40% - Accent2 2 2" xfId="45"/>
    <cellStyle name="40% - Accent2 2 2 2" xfId="200"/>
    <cellStyle name="40% - Accent2 2 3" xfId="201"/>
    <cellStyle name="40% - Accent2 3" xfId="202"/>
    <cellStyle name="40% - Accent2 4" xfId="203"/>
    <cellStyle name="40% - Accent3" xfId="46"/>
    <cellStyle name="40% - Accent3 2" xfId="47"/>
    <cellStyle name="40% - Accent3 2 2" xfId="48"/>
    <cellStyle name="40% - Accent3 2 2 2" xfId="204"/>
    <cellStyle name="40% - Accent3 2 3" xfId="205"/>
    <cellStyle name="40% - Accent3 3" xfId="206"/>
    <cellStyle name="40% - Accent3 4" xfId="207"/>
    <cellStyle name="40% - Accent4" xfId="49"/>
    <cellStyle name="40% - Accent4 2" xfId="50"/>
    <cellStyle name="40% - Accent4 2 2" xfId="51"/>
    <cellStyle name="40% - Accent4 2 2 2" xfId="208"/>
    <cellStyle name="40% - Accent4 2 3" xfId="209"/>
    <cellStyle name="40% - Accent4 3" xfId="210"/>
    <cellStyle name="40% - Accent4 4" xfId="211"/>
    <cellStyle name="40% - Accent5" xfId="52"/>
    <cellStyle name="40% - Accent5 2" xfId="53"/>
    <cellStyle name="40% - Accent5 2 2" xfId="54"/>
    <cellStyle name="40% - Accent5 2 2 2" xfId="212"/>
    <cellStyle name="40% - Accent5 2 3" xfId="213"/>
    <cellStyle name="40% - Accent5 3" xfId="214"/>
    <cellStyle name="40% - Accent5 4" xfId="215"/>
    <cellStyle name="40% - Accent6" xfId="55"/>
    <cellStyle name="40% - Accent6 2" xfId="56"/>
    <cellStyle name="40% - Accent6 2 2" xfId="57"/>
    <cellStyle name="40% - Accent6 2 2 2" xfId="216"/>
    <cellStyle name="40% - Accent6 2 3" xfId="217"/>
    <cellStyle name="40% - Accent6 3" xfId="218"/>
    <cellStyle name="40% - Accent6 4" xfId="219"/>
    <cellStyle name="60% - Accent1" xfId="58"/>
    <cellStyle name="60% - Accent1 2" xfId="59"/>
    <cellStyle name="60% - Accent1 2 2" xfId="60"/>
    <cellStyle name="60% - Accent1 2 2 2" xfId="220"/>
    <cellStyle name="60% - Accent1 2 3" xfId="221"/>
    <cellStyle name="60% - Accent1 3" xfId="222"/>
    <cellStyle name="60% - Accent2" xfId="61"/>
    <cellStyle name="60% - Accent2 2" xfId="62"/>
    <cellStyle name="60% - Accent2 2 2" xfId="63"/>
    <cellStyle name="60% - Accent2 2 2 2" xfId="223"/>
    <cellStyle name="60% - Accent2 2 3" xfId="224"/>
    <cellStyle name="60% - Accent2 3" xfId="225"/>
    <cellStyle name="60% - Accent3" xfId="64"/>
    <cellStyle name="60% - Accent3 2" xfId="65"/>
    <cellStyle name="60% - Accent3 2 2" xfId="66"/>
    <cellStyle name="60% - Accent3 2 2 2" xfId="226"/>
    <cellStyle name="60% - Accent3 2 3" xfId="227"/>
    <cellStyle name="60% - Accent3 3" xfId="228"/>
    <cellStyle name="60% - Accent4" xfId="67"/>
    <cellStyle name="60% - Accent4 2" xfId="68"/>
    <cellStyle name="60% - Accent4 2 2" xfId="69"/>
    <cellStyle name="60% - Accent4 2 2 2" xfId="229"/>
    <cellStyle name="60% - Accent4 2 3" xfId="230"/>
    <cellStyle name="60% - Accent4 3" xfId="231"/>
    <cellStyle name="60% - Accent5" xfId="70"/>
    <cellStyle name="60% - Accent5 2" xfId="71"/>
    <cellStyle name="60% - Accent5 2 2" xfId="72"/>
    <cellStyle name="60% - Accent5 2 2 2" xfId="232"/>
    <cellStyle name="60% - Accent5 2 3" xfId="233"/>
    <cellStyle name="60% - Accent5 3" xfId="234"/>
    <cellStyle name="60% - Accent6" xfId="73"/>
    <cellStyle name="60% - Accent6 2" xfId="74"/>
    <cellStyle name="60% - Accent6 2 2" xfId="75"/>
    <cellStyle name="60% - Accent6 2 2 2" xfId="235"/>
    <cellStyle name="60% - Accent6 2 3" xfId="236"/>
    <cellStyle name="60% - Accent6 3" xfId="237"/>
    <cellStyle name="Accent1 2" xfId="76"/>
    <cellStyle name="Accent1 2 2" xfId="77"/>
    <cellStyle name="Accent1 2 2 2" xfId="238"/>
    <cellStyle name="Accent1 2 3" xfId="239"/>
    <cellStyle name="Accent1 3" xfId="240"/>
    <cellStyle name="Accent2 2" xfId="78"/>
    <cellStyle name="Accent2 2 2" xfId="79"/>
    <cellStyle name="Accent2 2 2 2" xfId="241"/>
    <cellStyle name="Accent2 2 3" xfId="242"/>
    <cellStyle name="Accent2 3" xfId="243"/>
    <cellStyle name="Accent3 2" xfId="80"/>
    <cellStyle name="Accent3 2 2" xfId="81"/>
    <cellStyle name="Accent3 2 2 2" xfId="244"/>
    <cellStyle name="Accent3 2 3" xfId="245"/>
    <cellStyle name="Accent3 3" xfId="246"/>
    <cellStyle name="Accent4 2" xfId="82"/>
    <cellStyle name="Accent4 2 2" xfId="83"/>
    <cellStyle name="Accent4 2 2 2" xfId="247"/>
    <cellStyle name="Accent4 2 3" xfId="248"/>
    <cellStyle name="Accent4 3" xfId="249"/>
    <cellStyle name="Accent5 2" xfId="84"/>
    <cellStyle name="Accent5 2 2" xfId="85"/>
    <cellStyle name="Accent5 2 2 2" xfId="250"/>
    <cellStyle name="Accent5 2 3" xfId="251"/>
    <cellStyle name="Accent5 3" xfId="252"/>
    <cellStyle name="Accent6 2" xfId="86"/>
    <cellStyle name="Accent6 2 2" xfId="87"/>
    <cellStyle name="Accent6 2 2 2" xfId="253"/>
    <cellStyle name="Accent6 2 3" xfId="254"/>
    <cellStyle name="Accent6 3" xfId="255"/>
    <cellStyle name="Açıklama Metni 2" xfId="88"/>
    <cellStyle name="Ana Başlık 2" xfId="89"/>
    <cellStyle name="Bad 2" xfId="90"/>
    <cellStyle name="Bad 2 2" xfId="91"/>
    <cellStyle name="Bad 2 2 2" xfId="256"/>
    <cellStyle name="Bad 2 3" xfId="257"/>
    <cellStyle name="Bad 3" xfId="258"/>
    <cellStyle name="Bağlı Hücre 2" xfId="92"/>
    <cellStyle name="Başlık 1 2" xfId="93"/>
    <cellStyle name="Başlık 2 2" xfId="94"/>
    <cellStyle name="Başlık 3 2" xfId="95"/>
    <cellStyle name="Başlık 4 2" xfId="96"/>
    <cellStyle name="Calculation 2" xfId="97"/>
    <cellStyle name="Calculation 2 2" xfId="98"/>
    <cellStyle name="Calculation 2 2 2" xfId="259"/>
    <cellStyle name="Calculation 2 3" xfId="260"/>
    <cellStyle name="Calculation 3" xfId="261"/>
    <cellStyle name="Check Cell 2" xfId="99"/>
    <cellStyle name="Check Cell 2 2" xfId="100"/>
    <cellStyle name="Check Cell 2 2 2" xfId="262"/>
    <cellStyle name="Check Cell 2 3" xfId="263"/>
    <cellStyle name="Check Cell 3" xfId="264"/>
    <cellStyle name="Comma 2" xfId="101"/>
    <cellStyle name="Comma 2 2" xfId="102"/>
    <cellStyle name="Comma 2 3" xfId="265"/>
    <cellStyle name="Çıkış 2" xfId="103"/>
    <cellStyle name="Explanatory Text" xfId="104"/>
    <cellStyle name="Explanatory Text 2" xfId="105"/>
    <cellStyle name="Explanatory Text 2 2" xfId="106"/>
    <cellStyle name="Explanatory Text 2 2 2" xfId="266"/>
    <cellStyle name="Explanatory Text 2 3" xfId="267"/>
    <cellStyle name="Explanatory Text 3" xfId="268"/>
    <cellStyle name="Giriş 2" xfId="107"/>
    <cellStyle name="Good 2" xfId="108"/>
    <cellStyle name="Good 2 2" xfId="109"/>
    <cellStyle name="Good 2 2 2" xfId="269"/>
    <cellStyle name="Good 2 3" xfId="270"/>
    <cellStyle name="Good 3" xfId="271"/>
    <cellStyle name="Heading 1" xfId="110"/>
    <cellStyle name="Heading 1 2" xfId="111"/>
    <cellStyle name="Heading 2" xfId="112"/>
    <cellStyle name="Heading 2 2" xfId="113"/>
    <cellStyle name="Heading 3" xfId="114"/>
    <cellStyle name="Heading 3 2" xfId="115"/>
    <cellStyle name="Heading 4" xfId="116"/>
    <cellStyle name="Heading 4 2" xfId="117"/>
    <cellStyle name="Hesaplama 2" xfId="272"/>
    <cellStyle name="Input" xfId="118"/>
    <cellStyle name="Input 2" xfId="119"/>
    <cellStyle name="Input 2 2" xfId="120"/>
    <cellStyle name="Input 2 2 2" xfId="273"/>
    <cellStyle name="Input 2 3" xfId="274"/>
    <cellStyle name="Input 3" xfId="275"/>
    <cellStyle name="İşaretli Hücre 2" xfId="276"/>
    <cellStyle name="İyi 2" xfId="277"/>
    <cellStyle name="Kötü 2" xfId="278"/>
    <cellStyle name="Linked Cell" xfId="121"/>
    <cellStyle name="Linked Cell 2" xfId="122"/>
    <cellStyle name="Linked Cell 2 2" xfId="123"/>
    <cellStyle name="Linked Cell 2 2 2" xfId="279"/>
    <cellStyle name="Linked Cell 2 3" xfId="280"/>
    <cellStyle name="Linked Cell 3" xfId="281"/>
    <cellStyle name="Neutral 2" xfId="124"/>
    <cellStyle name="Neutral 2 2" xfId="125"/>
    <cellStyle name="Neutral 2 2 2" xfId="282"/>
    <cellStyle name="Neutral 2 3" xfId="283"/>
    <cellStyle name="Neutral 3" xfId="284"/>
    <cellStyle name="Normal" xfId="0" builtinId="0"/>
    <cellStyle name="Normal 2 2" xfId="126"/>
    <cellStyle name="Normal 2 2 2" xfId="285"/>
    <cellStyle name="Normal 2 3" xfId="127"/>
    <cellStyle name="Normal 2 3 2" xfId="128"/>
    <cellStyle name="Normal 2 3 2 2" xfId="286"/>
    <cellStyle name="Normal 2 3 3" xfId="287"/>
    <cellStyle name="Normal 3" xfId="129"/>
    <cellStyle name="Normal 3 2" xfId="288"/>
    <cellStyle name="Normal 4" xfId="130"/>
    <cellStyle name="Normal 4 2" xfId="131"/>
    <cellStyle name="Normal 4 2 2" xfId="132"/>
    <cellStyle name="Normal 4 2 2 2" xfId="289"/>
    <cellStyle name="Normal 4 2 3" xfId="290"/>
    <cellStyle name="Normal 4 3" xfId="291"/>
    <cellStyle name="Normal 4 4" xfId="292"/>
    <cellStyle name="Normal 5" xfId="293"/>
    <cellStyle name="Normal 5 2" xfId="294"/>
    <cellStyle name="Normal 5 3" xfId="295"/>
    <cellStyle name="Normal_MAYIS_2009_İHRACAT_RAKAMLARI" xfId="3"/>
    <cellStyle name="Not 2" xfId="133"/>
    <cellStyle name="Not 3" xfId="296"/>
    <cellStyle name="Note 2" xfId="134"/>
    <cellStyle name="Note 2 2" xfId="135"/>
    <cellStyle name="Note 2 2 2" xfId="136"/>
    <cellStyle name="Note 2 2 2 2" xfId="137"/>
    <cellStyle name="Note 2 2 2 2 2" xfId="297"/>
    <cellStyle name="Note 2 2 2 3" xfId="298"/>
    <cellStyle name="Note 2 2 3" xfId="138"/>
    <cellStyle name="Note 2 2 3 2" xfId="139"/>
    <cellStyle name="Note 2 2 3 2 2" xfId="140"/>
    <cellStyle name="Note 2 2 3 2 2 2" xfId="299"/>
    <cellStyle name="Note 2 2 3 2 3" xfId="300"/>
    <cellStyle name="Note 2 2 3 3" xfId="141"/>
    <cellStyle name="Note 2 2 3 3 2" xfId="142"/>
    <cellStyle name="Note 2 2 3 3 2 2" xfId="301"/>
    <cellStyle name="Note 2 2 3 3 3" xfId="302"/>
    <cellStyle name="Note 2 2 3 4" xfId="303"/>
    <cellStyle name="Note 2 2 4" xfId="143"/>
    <cellStyle name="Note 2 2 4 2" xfId="144"/>
    <cellStyle name="Note 2 2 4 2 2" xfId="304"/>
    <cellStyle name="Note 2 2 4 3" xfId="305"/>
    <cellStyle name="Note 2 2 5" xfId="306"/>
    <cellStyle name="Note 2 2 6" xfId="307"/>
    <cellStyle name="Note 2 3" xfId="145"/>
    <cellStyle name="Note 2 3 2" xfId="146"/>
    <cellStyle name="Note 2 3 2 2" xfId="147"/>
    <cellStyle name="Note 2 3 2 2 2" xfId="308"/>
    <cellStyle name="Note 2 3 2 3" xfId="309"/>
    <cellStyle name="Note 2 3 3" xfId="148"/>
    <cellStyle name="Note 2 3 3 2" xfId="149"/>
    <cellStyle name="Note 2 3 3 2 2" xfId="310"/>
    <cellStyle name="Note 2 3 3 3" xfId="311"/>
    <cellStyle name="Note 2 3 4" xfId="312"/>
    <cellStyle name="Note 2 4" xfId="150"/>
    <cellStyle name="Note 2 4 2" xfId="151"/>
    <cellStyle name="Note 2 4 2 2" xfId="313"/>
    <cellStyle name="Note 2 4 3" xfId="314"/>
    <cellStyle name="Note 2 5" xfId="315"/>
    <cellStyle name="Note 3" xfId="152"/>
    <cellStyle name="Note 3 2" xfId="316"/>
    <cellStyle name="Nötr 2" xfId="317"/>
    <cellStyle name="Output" xfId="153"/>
    <cellStyle name="Output 2" xfId="154"/>
    <cellStyle name="Output 2 2" xfId="155"/>
    <cellStyle name="Output 2 2 2" xfId="318"/>
    <cellStyle name="Output 2 3" xfId="319"/>
    <cellStyle name="Output 3" xfId="320"/>
    <cellStyle name="Percent 2" xfId="156"/>
    <cellStyle name="Percent 2 2" xfId="157"/>
    <cellStyle name="Percent 2 2 2" xfId="321"/>
    <cellStyle name="Percent 2 3" xfId="322"/>
    <cellStyle name="Percent 3" xfId="158"/>
    <cellStyle name="Percent 3 2" xfId="323"/>
    <cellStyle name="Title" xfId="159"/>
    <cellStyle name="Title 2" xfId="160"/>
    <cellStyle name="Toplam 2" xfId="161"/>
    <cellStyle name="Total" xfId="162"/>
    <cellStyle name="Total 2" xfId="163"/>
    <cellStyle name="Total 2 2" xfId="164"/>
    <cellStyle name="Total 2 2 2" xfId="324"/>
    <cellStyle name="Total 2 3" xfId="325"/>
    <cellStyle name="Total 3" xfId="326"/>
    <cellStyle name="Uyarı Metni 2" xfId="165"/>
    <cellStyle name="Virgül" xfId="1" builtinId="3"/>
    <cellStyle name="Virgül 2" xfId="166"/>
    <cellStyle name="Virgül 3" xfId="327"/>
    <cellStyle name="Vurgu1 2" xfId="328"/>
    <cellStyle name="Vurgu2 2" xfId="329"/>
    <cellStyle name="Vurgu3 2" xfId="330"/>
    <cellStyle name="Vurgu4 2" xfId="331"/>
    <cellStyle name="Vurgu5 2" xfId="332"/>
    <cellStyle name="Vurgu6 2" xfId="333"/>
    <cellStyle name="Warning Text" xfId="167"/>
    <cellStyle name="Warning Text 2" xfId="168"/>
    <cellStyle name="Warning Text 2 2" xfId="169"/>
    <cellStyle name="Warning Text 2 2 2" xfId="334"/>
    <cellStyle name="Warning Text 2 3" xfId="335"/>
    <cellStyle name="Warning Text 3" xfId="336"/>
    <cellStyle name="Yüzde" xfId="2" builtinId="5"/>
    <cellStyle name="Yüzde 2" xfId="170"/>
    <cellStyle name="Yüzde 3" xfId="17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/>
              <a:t>AYLAR BAZINDA SANAYİ SEKTÖRÜ İHRACATI, </a:t>
            </a:r>
            <a:r>
              <a:rPr lang="en-US" sz="900" b="1" i="0" u="none" strike="noStrike" baseline="0"/>
              <a:t>20</a:t>
            </a:r>
            <a:r>
              <a:rPr lang="tr-TR" sz="900" b="1" i="0" u="none" strike="noStrike" baseline="0"/>
              <a:t>13</a:t>
            </a:r>
            <a:r>
              <a:rPr lang="en-US" sz="900" b="1" i="0" u="none" strike="noStrike" baseline="0"/>
              <a:t>-20</a:t>
            </a:r>
            <a:r>
              <a:rPr lang="tr-TR" sz="900" b="1" i="0" u="none" strike="noStrike" baseline="0"/>
              <a:t>14</a:t>
            </a:r>
            <a:endParaRPr lang="en-US"/>
          </a:p>
        </c:rich>
      </c:tx>
      <c:layout>
        <c:manualLayout>
          <c:xMode val="edge"/>
          <c:yMode val="edge"/>
          <c:x val="0.12890922959572906"/>
          <c:y val="4.14937759336099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933638443935944"/>
          <c:y val="0.18672237001258191"/>
          <c:w val="0.77574370709382612"/>
          <c:h val="0.5518683380371866"/>
        </c:manualLayout>
      </c:layout>
      <c:lineChart>
        <c:grouping val="standard"/>
        <c:varyColors val="0"/>
        <c:ser>
          <c:idx val="0"/>
          <c:order val="0"/>
          <c:tx>
            <c:v>2013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'2002-2014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'2002-2014 AYLIK İHR'!$C$25:$N$25</c:f>
              <c:numCache>
                <c:formatCode>#,##0</c:formatCode>
                <c:ptCount val="12"/>
                <c:pt idx="0">
                  <c:v>8872224.4470000006</c:v>
                </c:pt>
                <c:pt idx="1">
                  <c:v>9579901.9370000008</c:v>
                </c:pt>
                <c:pt idx="2">
                  <c:v>10385140.266000001</c:v>
                </c:pt>
                <c:pt idx="3">
                  <c:v>9708564.7459999993</c:v>
                </c:pt>
                <c:pt idx="4">
                  <c:v>10398926.977</c:v>
                </c:pt>
                <c:pt idx="5">
                  <c:v>9681915.9020000007</c:v>
                </c:pt>
                <c:pt idx="6">
                  <c:v>10421301.653000001</c:v>
                </c:pt>
                <c:pt idx="7">
                  <c:v>8712913.5329999998</c:v>
                </c:pt>
                <c:pt idx="8">
                  <c:v>10212670.532</c:v>
                </c:pt>
                <c:pt idx="9">
                  <c:v>9606638.1669999994</c:v>
                </c:pt>
                <c:pt idx="10">
                  <c:v>11061002.299000001</c:v>
                </c:pt>
                <c:pt idx="11">
                  <c:v>10380872.876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'2002-2014 AYLIK İHR'!$A$24</c:f>
              <c:strCache>
                <c:ptCount val="1"/>
                <c:pt idx="0">
                  <c:v>2014</c:v>
                </c:pt>
              </c:strCache>
            </c:strRef>
          </c:tx>
          <c:marker>
            <c:symbol val="circle"/>
            <c:size val="5"/>
          </c:marker>
          <c:cat>
            <c:strRef>
              <c:f>'2002-2014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'2002-2014 AYLIK İHR'!$C$24:$N$24</c:f>
              <c:numCache>
                <c:formatCode>#,##0</c:formatCode>
                <c:ptCount val="12"/>
                <c:pt idx="0">
                  <c:v>9649821.3780000005</c:v>
                </c:pt>
                <c:pt idx="1">
                  <c:v>9937244.2809999995</c:v>
                </c:pt>
                <c:pt idx="2">
                  <c:v>10724432.145</c:v>
                </c:pt>
                <c:pt idx="3">
                  <c:v>10856052.459000001</c:v>
                </c:pt>
                <c:pt idx="4">
                  <c:v>11109679.692</c:v>
                </c:pt>
                <c:pt idx="5">
                  <c:v>10447746.603</c:v>
                </c:pt>
                <c:pt idx="6">
                  <c:v>10584732.221999999</c:v>
                </c:pt>
                <c:pt idx="7">
                  <c:v>9078796.7259999998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203072"/>
        <c:axId val="91204608"/>
      </c:lineChart>
      <c:catAx>
        <c:axId val="91203072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912046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1204608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91203072"/>
        <c:crosses val="autoZero"/>
        <c:crossBetween val="between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1441647597254004E-2"/>
          <c:y val="0.8257278835996148"/>
          <c:w val="0.14144927536231977"/>
          <c:h val="0.1563790418313899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222" r="0.75000000000000222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KURU MEYVE VE MAMULLERİ İHRACATI (Bin $)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796256474100901"/>
          <c:y val="0.16176308539944931"/>
          <c:w val="0.70522703142599985"/>
          <c:h val="0.57210299125832409"/>
        </c:manualLayout>
      </c:layout>
      <c:lineChart>
        <c:grouping val="standard"/>
        <c:varyColors val="0"/>
        <c:ser>
          <c:idx val="1"/>
          <c:order val="0"/>
          <c:tx>
            <c:v>2014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'2002-2014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'2002-2014 AYLIK İHR'!$C$10:$N$10</c:f>
              <c:numCache>
                <c:formatCode>#,##0</c:formatCode>
                <c:ptCount val="12"/>
                <c:pt idx="0">
                  <c:v>116017.897</c:v>
                </c:pt>
                <c:pt idx="1">
                  <c:v>111650.12</c:v>
                </c:pt>
                <c:pt idx="2">
                  <c:v>105105.683</c:v>
                </c:pt>
                <c:pt idx="3">
                  <c:v>110911.075</c:v>
                </c:pt>
                <c:pt idx="4">
                  <c:v>109073.537</c:v>
                </c:pt>
                <c:pt idx="5">
                  <c:v>102385.435</c:v>
                </c:pt>
                <c:pt idx="6">
                  <c:v>88547.153999999995</c:v>
                </c:pt>
                <c:pt idx="7">
                  <c:v>94209.74</c:v>
                </c:pt>
              </c:numCache>
            </c:numRef>
          </c:val>
          <c:smooth val="0"/>
        </c:ser>
        <c:ser>
          <c:idx val="0"/>
          <c:order val="1"/>
          <c:tx>
            <c:v>2013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'2002-2014 AYLIK İHR'!$C$11:$N$11</c:f>
              <c:numCache>
                <c:formatCode>#,##0</c:formatCode>
                <c:ptCount val="12"/>
                <c:pt idx="0">
                  <c:v>106856.598</c:v>
                </c:pt>
                <c:pt idx="1">
                  <c:v>108712.61599999999</c:v>
                </c:pt>
                <c:pt idx="2">
                  <c:v>113139.69100000001</c:v>
                </c:pt>
                <c:pt idx="3">
                  <c:v>104112.96400000001</c:v>
                </c:pt>
                <c:pt idx="4">
                  <c:v>112100.792</c:v>
                </c:pt>
                <c:pt idx="5">
                  <c:v>96319.293000000005</c:v>
                </c:pt>
                <c:pt idx="6">
                  <c:v>96080.379000000001</c:v>
                </c:pt>
                <c:pt idx="7">
                  <c:v>94981.24</c:v>
                </c:pt>
                <c:pt idx="8">
                  <c:v>156917.41099999999</c:v>
                </c:pt>
                <c:pt idx="9">
                  <c:v>152872.73199999999</c:v>
                </c:pt>
                <c:pt idx="10">
                  <c:v>165845.66699999999</c:v>
                </c:pt>
                <c:pt idx="11">
                  <c:v>130314.31299999999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351488"/>
        <c:axId val="92402816"/>
      </c:lineChart>
      <c:catAx>
        <c:axId val="92351488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924028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2402816"/>
        <c:scaling>
          <c:orientation val="minMax"/>
          <c:max val="2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92351488"/>
        <c:crosses val="autoZero"/>
        <c:crossBetween val="between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3388090349075963E-2"/>
          <c:y val="0.80056354525932027"/>
          <c:w val="0.13240246406570841"/>
          <c:h val="0.1666966009414112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222" r="0.75000000000000222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FINDIK VE MAMULLERİ İHRACATI (Bin $)</a:t>
            </a:r>
          </a:p>
        </c:rich>
      </c:tx>
      <c:layout>
        <c:manualLayout>
          <c:xMode val="edge"/>
          <c:yMode val="edge"/>
          <c:x val="0.17943569553805774"/>
          <c:y val="3.731343283582089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919369525904036"/>
          <c:y val="0.18283615401293302"/>
          <c:w val="0.79032335866951164"/>
          <c:h val="0.55597116220259202"/>
        </c:manualLayout>
      </c:layout>
      <c:lineChart>
        <c:grouping val="standard"/>
        <c:varyColors val="0"/>
        <c:ser>
          <c:idx val="1"/>
          <c:order val="0"/>
          <c:tx>
            <c:v>2014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'2002-2014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'2002-2014 AYLIK İHR'!$C$12:$N$12</c:f>
              <c:numCache>
                <c:formatCode>#,##0</c:formatCode>
                <c:ptCount val="12"/>
                <c:pt idx="0">
                  <c:v>153929.19500000001</c:v>
                </c:pt>
                <c:pt idx="1">
                  <c:v>182821.25</c:v>
                </c:pt>
                <c:pt idx="2">
                  <c:v>154546.54399999999</c:v>
                </c:pt>
                <c:pt idx="3">
                  <c:v>149195.52600000001</c:v>
                </c:pt>
                <c:pt idx="4">
                  <c:v>142116.70800000001</c:v>
                </c:pt>
                <c:pt idx="5">
                  <c:v>138516.179</c:v>
                </c:pt>
                <c:pt idx="6">
                  <c:v>158490.23300000001</c:v>
                </c:pt>
                <c:pt idx="7">
                  <c:v>144149.62599999999</c:v>
                </c:pt>
              </c:numCache>
            </c:numRef>
          </c:val>
          <c:smooth val="0"/>
        </c:ser>
        <c:ser>
          <c:idx val="0"/>
          <c:order val="1"/>
          <c:tx>
            <c:v>2013</c:v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'2002-2014 AYLIK İHR'!$C$13:$N$13</c:f>
              <c:numCache>
                <c:formatCode>#,##0</c:formatCode>
                <c:ptCount val="12"/>
                <c:pt idx="0">
                  <c:v>178057.44399999999</c:v>
                </c:pt>
                <c:pt idx="1">
                  <c:v>133840.92199999999</c:v>
                </c:pt>
                <c:pt idx="2">
                  <c:v>135662.81400000001</c:v>
                </c:pt>
                <c:pt idx="3">
                  <c:v>133846.01300000001</c:v>
                </c:pt>
                <c:pt idx="4">
                  <c:v>105052.59600000001</c:v>
                </c:pt>
                <c:pt idx="5">
                  <c:v>106164.20699999999</c:v>
                </c:pt>
                <c:pt idx="6">
                  <c:v>133857.603</c:v>
                </c:pt>
                <c:pt idx="7">
                  <c:v>86744.865000000005</c:v>
                </c:pt>
                <c:pt idx="8">
                  <c:v>205906.03</c:v>
                </c:pt>
                <c:pt idx="9">
                  <c:v>181405.01800000001</c:v>
                </c:pt>
                <c:pt idx="10">
                  <c:v>203194.666</c:v>
                </c:pt>
                <c:pt idx="11">
                  <c:v>166244.94399999999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360896"/>
        <c:axId val="95395840"/>
      </c:lineChart>
      <c:catAx>
        <c:axId val="95360896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953958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5395840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95360896"/>
        <c:crosses val="autoZero"/>
        <c:crossBetween val="between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"/>
          <c:y val="0.87811101970462624"/>
          <c:w val="0.13709698586063901"/>
          <c:h val="0.1106969091550124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222" r="0.75000000000000222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ZEYTİN VE ZEYTİNYAĞI (Bin $)</a:t>
            </a:r>
          </a:p>
        </c:rich>
      </c:tx>
      <c:layout>
        <c:manualLayout>
          <c:xMode val="edge"/>
          <c:yMode val="edge"/>
          <c:x val="0.26156941649899379"/>
          <c:y val="3.7174721189591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340710932260228"/>
          <c:y val="0.15861214374225568"/>
          <c:w val="0.81891348088531157"/>
          <c:h val="0.58736059479553593"/>
        </c:manualLayout>
      </c:layout>
      <c:lineChart>
        <c:grouping val="standard"/>
        <c:varyColors val="0"/>
        <c:ser>
          <c:idx val="1"/>
          <c:order val="0"/>
          <c:tx>
            <c:v>2014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'2002-2014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'2002-2014 AYLIK İHR'!$C$14:$N$14</c:f>
              <c:numCache>
                <c:formatCode>#,##0</c:formatCode>
                <c:ptCount val="12"/>
                <c:pt idx="0">
                  <c:v>24433.781999999999</c:v>
                </c:pt>
                <c:pt idx="1">
                  <c:v>23262.338</c:v>
                </c:pt>
                <c:pt idx="2">
                  <c:v>22845.744999999999</c:v>
                </c:pt>
                <c:pt idx="3">
                  <c:v>19989.73</c:v>
                </c:pt>
                <c:pt idx="4">
                  <c:v>19755.835999999999</c:v>
                </c:pt>
                <c:pt idx="5">
                  <c:v>19273.120999999999</c:v>
                </c:pt>
                <c:pt idx="6">
                  <c:v>14772.411</c:v>
                </c:pt>
                <c:pt idx="7">
                  <c:v>13367.266</c:v>
                </c:pt>
              </c:numCache>
            </c:numRef>
          </c:val>
          <c:smooth val="0"/>
        </c:ser>
        <c:ser>
          <c:idx val="0"/>
          <c:order val="1"/>
          <c:tx>
            <c:v>2013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'2002-2014 AYLIK İHR'!$C$15:$N$15</c:f>
              <c:numCache>
                <c:formatCode>#,##0</c:formatCode>
                <c:ptCount val="12"/>
                <c:pt idx="0">
                  <c:v>44842.038</c:v>
                </c:pt>
                <c:pt idx="1">
                  <c:v>52403.663</c:v>
                </c:pt>
                <c:pt idx="2">
                  <c:v>62002.927000000003</c:v>
                </c:pt>
                <c:pt idx="3">
                  <c:v>38388.413</c:v>
                </c:pt>
                <c:pt idx="4">
                  <c:v>38035.659</c:v>
                </c:pt>
                <c:pt idx="5">
                  <c:v>36239.686999999998</c:v>
                </c:pt>
                <c:pt idx="6">
                  <c:v>32745.501</c:v>
                </c:pt>
                <c:pt idx="7">
                  <c:v>28125.712</c:v>
                </c:pt>
                <c:pt idx="8">
                  <c:v>30890.239000000001</c:v>
                </c:pt>
                <c:pt idx="9">
                  <c:v>23072.368999999999</c:v>
                </c:pt>
                <c:pt idx="10">
                  <c:v>25941.348000000002</c:v>
                </c:pt>
                <c:pt idx="11">
                  <c:v>26880.234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564544"/>
        <c:axId val="95566464"/>
      </c:lineChart>
      <c:catAx>
        <c:axId val="95564544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955664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5566464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95564544"/>
        <c:crosses val="autoZero"/>
        <c:crossBetween val="between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0060362173038228E-2"/>
          <c:y val="0.87856257744733557"/>
          <c:w val="0.13682092555331987"/>
          <c:h val="0.1102850061957868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222" r="0.75000000000000222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TÜTÜN İHRACATI (Bin $)</a:t>
            </a:r>
          </a:p>
        </c:rich>
      </c:tx>
      <c:layout>
        <c:manualLayout>
          <c:xMode val="edge"/>
          <c:yMode val="edge"/>
          <c:x val="0.27868852459016391"/>
          <c:y val="4.01606425702810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120218579235013"/>
          <c:y val="0.14993390886380198"/>
          <c:w val="0.78688524590163722"/>
          <c:h val="0.52610648102754931"/>
        </c:manualLayout>
      </c:layout>
      <c:lineChart>
        <c:grouping val="standard"/>
        <c:varyColors val="0"/>
        <c:ser>
          <c:idx val="1"/>
          <c:order val="0"/>
          <c:tx>
            <c:v>2014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'2002-2014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'2002-2014 AYLIK İHR'!$C$16:$N$16</c:f>
              <c:numCache>
                <c:formatCode>#,##0</c:formatCode>
                <c:ptCount val="12"/>
                <c:pt idx="0">
                  <c:v>109576.344</c:v>
                </c:pt>
                <c:pt idx="1">
                  <c:v>69920.358999999997</c:v>
                </c:pt>
                <c:pt idx="2">
                  <c:v>121384.389</c:v>
                </c:pt>
                <c:pt idx="3">
                  <c:v>48540.42</c:v>
                </c:pt>
                <c:pt idx="4">
                  <c:v>86381.493000000002</c:v>
                </c:pt>
                <c:pt idx="5">
                  <c:v>91684.592999999993</c:v>
                </c:pt>
                <c:pt idx="6">
                  <c:v>68872.547999999995</c:v>
                </c:pt>
                <c:pt idx="7">
                  <c:v>111508.17</c:v>
                </c:pt>
              </c:numCache>
            </c:numRef>
          </c:val>
          <c:smooth val="0"/>
        </c:ser>
        <c:ser>
          <c:idx val="0"/>
          <c:order val="1"/>
          <c:tx>
            <c:v>2013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chemeClr val="tx2"/>
              </a:solidFill>
            </c:spPr>
          </c:marker>
          <c:val>
            <c:numRef>
              <c:f>'2002-2014 AYLIK İHR'!$C$17:$N$17</c:f>
              <c:numCache>
                <c:formatCode>#,##0</c:formatCode>
                <c:ptCount val="12"/>
                <c:pt idx="0">
                  <c:v>66631.066999999995</c:v>
                </c:pt>
                <c:pt idx="1">
                  <c:v>101106.59600000001</c:v>
                </c:pt>
                <c:pt idx="2">
                  <c:v>93632.384000000005</c:v>
                </c:pt>
                <c:pt idx="3">
                  <c:v>104726.342</c:v>
                </c:pt>
                <c:pt idx="4">
                  <c:v>80015.084000000003</c:v>
                </c:pt>
                <c:pt idx="5">
                  <c:v>75654.788</c:v>
                </c:pt>
                <c:pt idx="6">
                  <c:v>90331.686000000002</c:v>
                </c:pt>
                <c:pt idx="7">
                  <c:v>49399.682999999997</c:v>
                </c:pt>
                <c:pt idx="8">
                  <c:v>52908.788999999997</c:v>
                </c:pt>
                <c:pt idx="9">
                  <c:v>50115.951999999997</c:v>
                </c:pt>
                <c:pt idx="10">
                  <c:v>51936.654000000002</c:v>
                </c:pt>
                <c:pt idx="11">
                  <c:v>89628.297999999995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587328"/>
        <c:axId val="113915008"/>
      </c:lineChart>
      <c:catAx>
        <c:axId val="95587328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139150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3915008"/>
        <c:scaling>
          <c:orientation val="minMax"/>
          <c:max val="15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95587328"/>
        <c:crosses val="autoZero"/>
        <c:crossBetween val="between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0245901639344263E-2"/>
          <c:y val="0.82329654576310496"/>
          <c:w val="0.13934426229508196"/>
          <c:h val="0.1646594778062382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5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222" r="0.75000000000000222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SÜS BİTKİLERİ İHRACATI (Bin $)</a:t>
            </a:r>
          </a:p>
        </c:rich>
      </c:tx>
      <c:layout>
        <c:manualLayout>
          <c:xMode val="edge"/>
          <c:yMode val="edge"/>
          <c:x val="0.24180327868852458"/>
          <c:y val="3.745318352059945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661202185792387"/>
          <c:y val="0.16354556803995007"/>
          <c:w val="0.83811475409836067"/>
          <c:h val="0.49438202247191032"/>
        </c:manualLayout>
      </c:layout>
      <c:lineChart>
        <c:grouping val="standard"/>
        <c:varyColors val="0"/>
        <c:ser>
          <c:idx val="1"/>
          <c:order val="0"/>
          <c:tx>
            <c:v>2014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'2002-2014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'2002-2014 AYLIK İHR'!$C$18:$N$18</c:f>
              <c:numCache>
                <c:formatCode>#,##0</c:formatCode>
                <c:ptCount val="12"/>
                <c:pt idx="0">
                  <c:v>7358.7259999999997</c:v>
                </c:pt>
                <c:pt idx="1">
                  <c:v>9166.9879999999994</c:v>
                </c:pt>
                <c:pt idx="2">
                  <c:v>10167.101000000001</c:v>
                </c:pt>
                <c:pt idx="3">
                  <c:v>13321.003000000001</c:v>
                </c:pt>
                <c:pt idx="4">
                  <c:v>8226.5259999999998</c:v>
                </c:pt>
                <c:pt idx="5">
                  <c:v>3831.8580000000002</c:v>
                </c:pt>
                <c:pt idx="6">
                  <c:v>3651.3760000000002</c:v>
                </c:pt>
                <c:pt idx="7">
                  <c:v>5275.7179999999998</c:v>
                </c:pt>
              </c:numCache>
            </c:numRef>
          </c:val>
          <c:smooth val="0"/>
        </c:ser>
        <c:ser>
          <c:idx val="0"/>
          <c:order val="1"/>
          <c:tx>
            <c:v>2013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'2002-2014 AYLIK İHR'!$C$19:$N$19</c:f>
              <c:numCache>
                <c:formatCode>#,##0</c:formatCode>
                <c:ptCount val="12"/>
                <c:pt idx="0">
                  <c:v>5248.2349999999997</c:v>
                </c:pt>
                <c:pt idx="1">
                  <c:v>8969.8040000000001</c:v>
                </c:pt>
                <c:pt idx="2">
                  <c:v>9241.5139999999992</c:v>
                </c:pt>
                <c:pt idx="3">
                  <c:v>10435.252</c:v>
                </c:pt>
                <c:pt idx="4">
                  <c:v>7212.4260000000004</c:v>
                </c:pt>
                <c:pt idx="5">
                  <c:v>3794.241</c:v>
                </c:pt>
                <c:pt idx="6">
                  <c:v>3556.596</c:v>
                </c:pt>
                <c:pt idx="7">
                  <c:v>5171.8289999999997</c:v>
                </c:pt>
                <c:pt idx="8">
                  <c:v>5359.9139999999998</c:v>
                </c:pt>
                <c:pt idx="9">
                  <c:v>4636.9650000000001</c:v>
                </c:pt>
                <c:pt idx="10">
                  <c:v>6415.26</c:v>
                </c:pt>
                <c:pt idx="11">
                  <c:v>6939.5990000000002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944064"/>
        <c:axId val="113945984"/>
      </c:lineChart>
      <c:catAx>
        <c:axId val="113944064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139459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3945984"/>
        <c:scaling>
          <c:orientation val="minMax"/>
          <c:max val="2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13944064"/>
        <c:crosses val="autoZero"/>
        <c:crossBetween val="between"/>
        <c:majorUnit val="2000"/>
        <c:minorUnit val="40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0245901639344263E-2"/>
          <c:y val="0.82771850147944992"/>
          <c:w val="0.13934426229508196"/>
          <c:h val="0.1610490823478531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222" r="0.75000000000000222" t="1" header="0.5" footer="0.5"/>
    <c:pageSetup paperSize="9" orientation="landscape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200" b="1" i="0" u="none" strike="noStrike" baseline="0">
                <a:solidFill>
                  <a:srgbClr val="000000"/>
                </a:solidFill>
                <a:latin typeface="Arial Tur"/>
                <a:cs typeface="Arial Tur"/>
              </a:rPr>
              <a:t>SU ÜRÜNLERİ VE HAY. MAM. İHRACATI (Bin $)</a:t>
            </a:r>
            <a:endParaRPr lang="tr-TR"/>
          </a:p>
        </c:rich>
      </c:tx>
      <c:layout>
        <c:manualLayout>
          <c:xMode val="edge"/>
          <c:yMode val="edge"/>
          <c:x val="0.15488021902806295"/>
          <c:y val="4.244694132334591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989754617428491"/>
          <c:y val="0.21348393248596786"/>
          <c:w val="0.80698232861260599"/>
          <c:h val="0.49438383069928904"/>
        </c:manualLayout>
      </c:layout>
      <c:lineChart>
        <c:grouping val="standard"/>
        <c:varyColors val="0"/>
        <c:ser>
          <c:idx val="1"/>
          <c:order val="0"/>
          <c:tx>
            <c:v>2014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'2002-2014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'2002-2014 AYLIK İHR'!$C$20:$N$20</c:f>
              <c:numCache>
                <c:formatCode>#,##0</c:formatCode>
                <c:ptCount val="12"/>
                <c:pt idx="0">
                  <c:v>209570.804</c:v>
                </c:pt>
                <c:pt idx="1">
                  <c:v>185768.19699999999</c:v>
                </c:pt>
                <c:pt idx="2">
                  <c:v>193830.549</c:v>
                </c:pt>
                <c:pt idx="3">
                  <c:v>204208.511</c:v>
                </c:pt>
                <c:pt idx="4">
                  <c:v>186649.56299999999</c:v>
                </c:pt>
                <c:pt idx="5">
                  <c:v>158156.79300000001</c:v>
                </c:pt>
                <c:pt idx="6">
                  <c:v>177329.20499999999</c:v>
                </c:pt>
                <c:pt idx="7">
                  <c:v>186079.53899999999</c:v>
                </c:pt>
              </c:numCache>
            </c:numRef>
          </c:val>
          <c:smooth val="0"/>
        </c:ser>
        <c:ser>
          <c:idx val="0"/>
          <c:order val="1"/>
          <c:tx>
            <c:v>2013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'2002-2014 AYLIK İHR'!$C$21:$N$21</c:f>
              <c:numCache>
                <c:formatCode>#,##0</c:formatCode>
                <c:ptCount val="12"/>
                <c:pt idx="0">
                  <c:v>171195.693</c:v>
                </c:pt>
                <c:pt idx="1">
                  <c:v>148748.24900000001</c:v>
                </c:pt>
                <c:pt idx="2">
                  <c:v>145990.75099999999</c:v>
                </c:pt>
                <c:pt idx="3">
                  <c:v>154505.486</c:v>
                </c:pt>
                <c:pt idx="4">
                  <c:v>164850.53</c:v>
                </c:pt>
                <c:pt idx="5">
                  <c:v>157449.19200000001</c:v>
                </c:pt>
                <c:pt idx="6">
                  <c:v>164865.72700000001</c:v>
                </c:pt>
                <c:pt idx="7">
                  <c:v>158340.29500000001</c:v>
                </c:pt>
                <c:pt idx="8">
                  <c:v>171162.84</c:v>
                </c:pt>
                <c:pt idx="9">
                  <c:v>172493.79199999999</c:v>
                </c:pt>
                <c:pt idx="10">
                  <c:v>193388.829</c:v>
                </c:pt>
                <c:pt idx="11">
                  <c:v>185162.50700000001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241920"/>
        <c:axId val="114243840"/>
      </c:lineChart>
      <c:catAx>
        <c:axId val="114241920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142438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4243840"/>
        <c:scaling>
          <c:orientation val="minMax"/>
          <c:max val="25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14241920"/>
        <c:crosses val="autoZero"/>
        <c:crossBetween val="between"/>
        <c:majorUnit val="25000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0266940451745378E-2"/>
          <c:y val="0.84769353269043834"/>
          <c:w val="0.13963060572253932"/>
          <c:h val="0.141074051136866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222" r="0.75000000000000222" t="1" header="0.5" footer="0.5"/>
    <c:pageSetup orientation="landscape" horizontalDpi="1200" verticalDpi="120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AĞAÇ MAM. VE ORMAN ÜRÜNLERİ İHRACATI (Bin $)</a:t>
            </a:r>
          </a:p>
        </c:rich>
      </c:tx>
      <c:layout>
        <c:manualLayout>
          <c:xMode val="edge"/>
          <c:yMode val="edge"/>
          <c:x val="0.15020576131687244"/>
          <c:y val="1.960784313725490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020597733925234"/>
          <c:y val="0.15808823529411792"/>
          <c:w val="0.7942402790643468"/>
          <c:h val="0.56985294117647067"/>
        </c:manualLayout>
      </c:layout>
      <c:lineChart>
        <c:grouping val="standard"/>
        <c:varyColors val="0"/>
        <c:ser>
          <c:idx val="1"/>
          <c:order val="0"/>
          <c:tx>
            <c:v>2014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'2002-2014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'2002-2014 AYLIK İHR'!$C$22:$N$22</c:f>
              <c:numCache>
                <c:formatCode>#,##0</c:formatCode>
                <c:ptCount val="12"/>
                <c:pt idx="0">
                  <c:v>361414.94</c:v>
                </c:pt>
                <c:pt idx="1">
                  <c:v>344101.29200000002</c:v>
                </c:pt>
                <c:pt idx="2">
                  <c:v>369890.70299999998</c:v>
                </c:pt>
                <c:pt idx="3">
                  <c:v>394719.41600000003</c:v>
                </c:pt>
                <c:pt idx="4">
                  <c:v>416727.49800000002</c:v>
                </c:pt>
                <c:pt idx="5">
                  <c:v>384480.821</c:v>
                </c:pt>
                <c:pt idx="6">
                  <c:v>374625.18199999997</c:v>
                </c:pt>
                <c:pt idx="7">
                  <c:v>346648.46500000003</c:v>
                </c:pt>
              </c:numCache>
            </c:numRef>
          </c:val>
          <c:smooth val="0"/>
        </c:ser>
        <c:ser>
          <c:idx val="0"/>
          <c:order val="1"/>
          <c:tx>
            <c:v>2013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'2002-2014 AYLIK İHR'!$C$23:$N$23</c:f>
              <c:numCache>
                <c:formatCode>#,##0</c:formatCode>
                <c:ptCount val="12"/>
                <c:pt idx="0">
                  <c:v>308442.913</c:v>
                </c:pt>
                <c:pt idx="1">
                  <c:v>312886.18400000001</c:v>
                </c:pt>
                <c:pt idx="2">
                  <c:v>361373.55900000001</c:v>
                </c:pt>
                <c:pt idx="3">
                  <c:v>361138.326</c:v>
                </c:pt>
                <c:pt idx="4">
                  <c:v>381482.92</c:v>
                </c:pt>
                <c:pt idx="5">
                  <c:v>354145.40100000001</c:v>
                </c:pt>
                <c:pt idx="6">
                  <c:v>389802.72200000001</c:v>
                </c:pt>
                <c:pt idx="7">
                  <c:v>330581.49900000001</c:v>
                </c:pt>
                <c:pt idx="8">
                  <c:v>402117.24800000002</c:v>
                </c:pt>
                <c:pt idx="9">
                  <c:v>363788.886</c:v>
                </c:pt>
                <c:pt idx="10">
                  <c:v>450887.58199999999</c:v>
                </c:pt>
                <c:pt idx="11">
                  <c:v>439890.29599999997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260608"/>
        <c:axId val="114262784"/>
      </c:lineChart>
      <c:catAx>
        <c:axId val="114260608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142627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4262784"/>
        <c:scaling>
          <c:orientation val="minMax"/>
          <c:max val="5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14260608"/>
        <c:crosses val="autoZero"/>
        <c:crossBetween val="between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0288065843621401E-2"/>
          <c:y val="0.87009803921568785"/>
          <c:w val="0.13991791149563162"/>
          <c:h val="0.1188725490196078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222" r="0.75000000000000222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TEKSTİL VE HAMMADDELERİ İHRACATI (Bin $)</a:t>
            </a:r>
          </a:p>
        </c:rich>
      </c:tx>
      <c:layout>
        <c:manualLayout>
          <c:xMode val="edge"/>
          <c:yMode val="edge"/>
          <c:x val="0.17959205099362591"/>
          <c:y val="5.18518518518518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734710553562099"/>
          <c:y val="0.20740815758158909"/>
          <c:w val="0.79387834211410291"/>
          <c:h val="0.52592782815331363"/>
        </c:manualLayout>
      </c:layout>
      <c:lineChart>
        <c:grouping val="standard"/>
        <c:varyColors val="0"/>
        <c:ser>
          <c:idx val="1"/>
          <c:order val="0"/>
          <c:tx>
            <c:v>2014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'2002-2014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'2002-2014 AYLIK İHR'!$C$26:$N$26</c:f>
              <c:numCache>
                <c:formatCode>#,##0</c:formatCode>
                <c:ptCount val="12"/>
                <c:pt idx="0">
                  <c:v>767917.11899999995</c:v>
                </c:pt>
                <c:pt idx="1">
                  <c:v>715919.67799999996</c:v>
                </c:pt>
                <c:pt idx="2">
                  <c:v>770388.16</c:v>
                </c:pt>
                <c:pt idx="3">
                  <c:v>790757.05299999996</c:v>
                </c:pt>
                <c:pt idx="4">
                  <c:v>768887.50600000005</c:v>
                </c:pt>
                <c:pt idx="5">
                  <c:v>707011.39899999998</c:v>
                </c:pt>
                <c:pt idx="6">
                  <c:v>704257.93700000003</c:v>
                </c:pt>
                <c:pt idx="7">
                  <c:v>683545.14399999997</c:v>
                </c:pt>
              </c:numCache>
            </c:numRef>
          </c:val>
          <c:smooth val="0"/>
        </c:ser>
        <c:ser>
          <c:idx val="0"/>
          <c:order val="1"/>
          <c:tx>
            <c:v>2013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'2002-2014 AYLIK İHR'!$C$27:$N$27</c:f>
              <c:numCache>
                <c:formatCode>#,##0</c:formatCode>
                <c:ptCount val="12"/>
                <c:pt idx="0">
                  <c:v>682155.86699999997</c:v>
                </c:pt>
                <c:pt idx="1">
                  <c:v>649400.50800000003</c:v>
                </c:pt>
                <c:pt idx="2">
                  <c:v>733924.66500000004</c:v>
                </c:pt>
                <c:pt idx="3">
                  <c:v>700825.505</c:v>
                </c:pt>
                <c:pt idx="4">
                  <c:v>748576.304</c:v>
                </c:pt>
                <c:pt idx="5">
                  <c:v>644671.53200000001</c:v>
                </c:pt>
                <c:pt idx="6">
                  <c:v>675793.60199999996</c:v>
                </c:pt>
                <c:pt idx="7">
                  <c:v>615565.68900000001</c:v>
                </c:pt>
                <c:pt idx="8">
                  <c:v>753895.30099999998</c:v>
                </c:pt>
                <c:pt idx="9">
                  <c:v>707925.071</c:v>
                </c:pt>
                <c:pt idx="10">
                  <c:v>813458.54500000004</c:v>
                </c:pt>
                <c:pt idx="11">
                  <c:v>661700.87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595328"/>
        <c:axId val="114597248"/>
      </c:lineChart>
      <c:catAx>
        <c:axId val="114595328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145972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4597248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14595328"/>
        <c:crosses val="autoZero"/>
        <c:crossBetween val="between"/>
        <c:majorUnit val="100000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0204081632653118E-2"/>
          <c:y val="0.82963274035190049"/>
          <c:w val="0.13877572446301337"/>
          <c:h val="0.1592596480995432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222" r="0.75000000000000222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DERİ VE MAMULLERİ İHRACATI (Bin $)</a:t>
            </a:r>
          </a:p>
        </c:rich>
      </c:tx>
      <c:layout>
        <c:manualLayout>
          <c:xMode val="edge"/>
          <c:yMode val="edge"/>
          <c:x val="0.18979613262628001"/>
          <c:y val="3.703703703703705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163283405695371"/>
          <c:y val="0.19629700628257479"/>
          <c:w val="0.77142934015200504"/>
          <c:h val="0.48889065715660274"/>
        </c:manualLayout>
      </c:layout>
      <c:lineChart>
        <c:grouping val="standard"/>
        <c:varyColors val="0"/>
        <c:ser>
          <c:idx val="1"/>
          <c:order val="0"/>
          <c:tx>
            <c:v>2014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'2002-2014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'2002-2014 AYLIK İHR'!$C$28:$N$28</c:f>
              <c:numCache>
                <c:formatCode>#,##0</c:formatCode>
                <c:ptCount val="12"/>
                <c:pt idx="0">
                  <c:v>123813.61500000001</c:v>
                </c:pt>
                <c:pt idx="1">
                  <c:v>144842.40700000001</c:v>
                </c:pt>
                <c:pt idx="2">
                  <c:v>143842.60699999999</c:v>
                </c:pt>
                <c:pt idx="3">
                  <c:v>154781.22899999999</c:v>
                </c:pt>
                <c:pt idx="4">
                  <c:v>166306.25</c:v>
                </c:pt>
                <c:pt idx="5">
                  <c:v>149621.391</c:v>
                </c:pt>
                <c:pt idx="6">
                  <c:v>169008.13399999999</c:v>
                </c:pt>
                <c:pt idx="7">
                  <c:v>160530.07500000001</c:v>
                </c:pt>
              </c:numCache>
            </c:numRef>
          </c:val>
          <c:smooth val="0"/>
        </c:ser>
        <c:ser>
          <c:idx val="0"/>
          <c:order val="1"/>
          <c:tx>
            <c:v>2013</c:v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'2002-2014 AYLIK İHR'!$C$29:$N$29</c:f>
              <c:numCache>
                <c:formatCode>#,##0</c:formatCode>
                <c:ptCount val="12"/>
                <c:pt idx="0">
                  <c:v>115029.788</c:v>
                </c:pt>
                <c:pt idx="1">
                  <c:v>129821.13099999999</c:v>
                </c:pt>
                <c:pt idx="2">
                  <c:v>153555.92800000001</c:v>
                </c:pt>
                <c:pt idx="3">
                  <c:v>145412.842</c:v>
                </c:pt>
                <c:pt idx="4">
                  <c:v>155575.82199999999</c:v>
                </c:pt>
                <c:pt idx="5">
                  <c:v>146133.84599999999</c:v>
                </c:pt>
                <c:pt idx="6">
                  <c:v>183365.38500000001</c:v>
                </c:pt>
                <c:pt idx="7">
                  <c:v>178226.11300000001</c:v>
                </c:pt>
                <c:pt idx="8">
                  <c:v>175967.321</c:v>
                </c:pt>
                <c:pt idx="9">
                  <c:v>161907.5</c:v>
                </c:pt>
                <c:pt idx="10">
                  <c:v>176429.77900000001</c:v>
                </c:pt>
                <c:pt idx="11">
                  <c:v>220812.81700000001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618368"/>
        <c:axId val="114620288"/>
      </c:lineChart>
      <c:catAx>
        <c:axId val="114618368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146202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4620288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14618368"/>
        <c:crosses val="autoZero"/>
        <c:crossBetween val="between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0204081632653118E-2"/>
          <c:y val="0.82592903664820283"/>
          <c:w val="0.13877572446301337"/>
          <c:h val="0.1592596480995432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222" r="0.75000000000000222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HALI İHRACATI (Bin $)</a:t>
            </a:r>
          </a:p>
        </c:rich>
      </c:tx>
      <c:layout>
        <c:manualLayout>
          <c:xMode val="edge"/>
          <c:yMode val="edge"/>
          <c:x val="0.32040837752424051"/>
          <c:y val="3.731343283582089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979610749771658"/>
          <c:y val="0.19403020425862189"/>
          <c:w val="0.77142934015200504"/>
          <c:h val="0.50746361113793115"/>
        </c:manualLayout>
      </c:layout>
      <c:lineChart>
        <c:grouping val="standard"/>
        <c:varyColors val="0"/>
        <c:ser>
          <c:idx val="1"/>
          <c:order val="0"/>
          <c:tx>
            <c:v>2014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'2002-2014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'2002-2014 AYLIK İHR'!$C$30:$N$30</c:f>
              <c:numCache>
                <c:formatCode>#,##0</c:formatCode>
                <c:ptCount val="12"/>
                <c:pt idx="0">
                  <c:v>178356.88</c:v>
                </c:pt>
                <c:pt idx="1">
                  <c:v>177087.66699999999</c:v>
                </c:pt>
                <c:pt idx="2">
                  <c:v>190945.766</c:v>
                </c:pt>
                <c:pt idx="3">
                  <c:v>203972.473</c:v>
                </c:pt>
                <c:pt idx="4">
                  <c:v>194852.25099999999</c:v>
                </c:pt>
                <c:pt idx="5">
                  <c:v>200589.80300000001</c:v>
                </c:pt>
                <c:pt idx="6">
                  <c:v>181723.59299999999</c:v>
                </c:pt>
                <c:pt idx="7">
                  <c:v>159893.628</c:v>
                </c:pt>
              </c:numCache>
            </c:numRef>
          </c:val>
          <c:smooth val="0"/>
        </c:ser>
        <c:ser>
          <c:idx val="0"/>
          <c:order val="1"/>
          <c:tx>
            <c:v>2013</c:v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'2002-2014 AYLIK İHR'!$C$31:$N$31</c:f>
              <c:numCache>
                <c:formatCode>#,##0</c:formatCode>
                <c:ptCount val="12"/>
                <c:pt idx="0">
                  <c:v>165972.05499999999</c:v>
                </c:pt>
                <c:pt idx="1">
                  <c:v>161550.14600000001</c:v>
                </c:pt>
                <c:pt idx="2">
                  <c:v>169936.27600000001</c:v>
                </c:pt>
                <c:pt idx="3">
                  <c:v>190079.05799999999</c:v>
                </c:pt>
                <c:pt idx="4">
                  <c:v>192843.37700000001</c:v>
                </c:pt>
                <c:pt idx="5">
                  <c:v>183761.035</c:v>
                </c:pt>
                <c:pt idx="6">
                  <c:v>178911.50899999999</c:v>
                </c:pt>
                <c:pt idx="7">
                  <c:v>144298.25700000001</c:v>
                </c:pt>
                <c:pt idx="8">
                  <c:v>182023.92499999999</c:v>
                </c:pt>
                <c:pt idx="9">
                  <c:v>193554.00099999999</c:v>
                </c:pt>
                <c:pt idx="10">
                  <c:v>229928.223</c:v>
                </c:pt>
                <c:pt idx="11">
                  <c:v>202542.54399999999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673920"/>
        <c:axId val="115024256"/>
      </c:lineChart>
      <c:catAx>
        <c:axId val="114673920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150242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5024256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14673920"/>
        <c:crosses val="autoZero"/>
        <c:crossBetween val="between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0204081632653118E-2"/>
          <c:y val="0.82835977592353183"/>
          <c:w val="0.13877572446301337"/>
          <c:h val="0.1604481529361074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222" r="0.75000000000000222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/>
              <a:t>AYLAR BAZINDA MADENCİLİK İHRACATI, </a:t>
            </a:r>
            <a:r>
              <a:rPr lang="en-US" sz="1000" b="1" i="0" u="none" strike="noStrike" baseline="0"/>
              <a:t>20</a:t>
            </a:r>
            <a:r>
              <a:rPr lang="tr-TR" sz="1000" b="1" i="0" u="none" strike="noStrike" baseline="0"/>
              <a:t>13</a:t>
            </a:r>
            <a:r>
              <a:rPr lang="en-US" sz="1000" b="1" i="0" u="none" strike="noStrike" baseline="0"/>
              <a:t>-20</a:t>
            </a:r>
            <a:r>
              <a:rPr lang="tr-TR" sz="1000" b="1" i="0" u="none" strike="noStrike" baseline="0"/>
              <a:t>14</a:t>
            </a:r>
            <a:endParaRPr lang="en-US"/>
          </a:p>
        </c:rich>
      </c:tx>
      <c:layout>
        <c:manualLayout>
          <c:xMode val="edge"/>
          <c:yMode val="edge"/>
          <c:x val="0.12614702978641429"/>
          <c:y val="3.745318352059945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055063851804235"/>
          <c:y val="0.21722925894362621"/>
          <c:w val="0.77064306488660361"/>
          <c:h val="0.50936515890229306"/>
        </c:manualLayout>
      </c:layout>
      <c:lineChart>
        <c:grouping val="standard"/>
        <c:varyColors val="0"/>
        <c:ser>
          <c:idx val="0"/>
          <c:order val="0"/>
          <c:tx>
            <c:v>2013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'2002-2014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'2002-2014 AYLIK İHR'!$C$59:$N$59</c:f>
              <c:numCache>
                <c:formatCode>#,##0</c:formatCode>
                <c:ptCount val="12"/>
                <c:pt idx="0">
                  <c:v>394546.73300000001</c:v>
                </c:pt>
                <c:pt idx="1">
                  <c:v>398684.74200000003</c:v>
                </c:pt>
                <c:pt idx="2">
                  <c:v>369661.43300000002</c:v>
                </c:pt>
                <c:pt idx="3">
                  <c:v>401154.97700000001</c:v>
                </c:pt>
                <c:pt idx="4">
                  <c:v>507825.64299999998</c:v>
                </c:pt>
                <c:pt idx="5">
                  <c:v>431230.647</c:v>
                </c:pt>
                <c:pt idx="6">
                  <c:v>445448.03200000001</c:v>
                </c:pt>
                <c:pt idx="7">
                  <c:v>400043.06199999998</c:v>
                </c:pt>
                <c:pt idx="8">
                  <c:v>441657.783</c:v>
                </c:pt>
                <c:pt idx="9">
                  <c:v>384744.09899999999</c:v>
                </c:pt>
                <c:pt idx="10">
                  <c:v>439724.03399999999</c:v>
                </c:pt>
                <c:pt idx="11">
                  <c:v>420131.96299999999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'2002-2014 AYLIK İHR'!$A$58</c:f>
              <c:strCache>
                <c:ptCount val="1"/>
                <c:pt idx="0">
                  <c:v>2014</c:v>
                </c:pt>
              </c:strCache>
            </c:strRef>
          </c:tx>
          <c:marker>
            <c:symbol val="circle"/>
            <c:size val="5"/>
          </c:marker>
          <c:cat>
            <c:strRef>
              <c:f>'2002-2014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'2002-2014 AYLIK İHR'!$C$58:$N$58</c:f>
              <c:numCache>
                <c:formatCode>#,##0</c:formatCode>
                <c:ptCount val="12"/>
                <c:pt idx="0">
                  <c:v>401008.86200000002</c:v>
                </c:pt>
                <c:pt idx="1">
                  <c:v>327055.84600000002</c:v>
                </c:pt>
                <c:pt idx="2">
                  <c:v>363321.41600000003</c:v>
                </c:pt>
                <c:pt idx="3">
                  <c:v>412279.34100000001</c:v>
                </c:pt>
                <c:pt idx="4">
                  <c:v>464806.62599999999</c:v>
                </c:pt>
                <c:pt idx="5">
                  <c:v>403489.20600000001</c:v>
                </c:pt>
                <c:pt idx="6">
                  <c:v>405298.00400000002</c:v>
                </c:pt>
                <c:pt idx="7">
                  <c:v>383268.46100000001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002176"/>
        <c:axId val="94042368"/>
      </c:lineChart>
      <c:catAx>
        <c:axId val="94002176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940423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40423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94002176"/>
        <c:crosses val="autoZero"/>
        <c:crossBetween val="between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9.1743119266055051E-3"/>
          <c:y val="0.83520913818357412"/>
          <c:w val="0.14788990825688073"/>
          <c:h val="0.151088304973114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222" r="0.75000000000000222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KİMYEVİ MADDELER VE MAMULLERİ İHRACATI (Bin $)</a:t>
            </a:r>
          </a:p>
        </c:rich>
      </c:tx>
      <c:layout>
        <c:manualLayout>
          <c:xMode val="edge"/>
          <c:yMode val="edge"/>
          <c:x val="0.14814836417052882"/>
          <c:y val="3.87596899224806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283993821759941"/>
          <c:y val="0.16279151152617571"/>
          <c:w val="0.7736641060315953"/>
          <c:h val="0.51162984356015473"/>
        </c:manualLayout>
      </c:layout>
      <c:lineChart>
        <c:grouping val="standard"/>
        <c:varyColors val="0"/>
        <c:ser>
          <c:idx val="1"/>
          <c:order val="0"/>
          <c:tx>
            <c:v>2014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'2002-2014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'2002-2014 AYLIK İHR'!$C$32:$N$32</c:f>
              <c:numCache>
                <c:formatCode>#,##0</c:formatCode>
                <c:ptCount val="12"/>
                <c:pt idx="0">
                  <c:v>1394237.7660000001</c:v>
                </c:pt>
                <c:pt idx="1">
                  <c:v>1444414.4739999999</c:v>
                </c:pt>
                <c:pt idx="2">
                  <c:v>1460306.5260000001</c:v>
                </c:pt>
                <c:pt idx="3">
                  <c:v>1482335.909</c:v>
                </c:pt>
                <c:pt idx="4">
                  <c:v>1587247.9669999999</c:v>
                </c:pt>
                <c:pt idx="5">
                  <c:v>1520934.2890000001</c:v>
                </c:pt>
                <c:pt idx="6">
                  <c:v>1573481.3959999999</c:v>
                </c:pt>
                <c:pt idx="7">
                  <c:v>1433200.3049999999</c:v>
                </c:pt>
              </c:numCache>
            </c:numRef>
          </c:val>
          <c:smooth val="0"/>
        </c:ser>
        <c:ser>
          <c:idx val="0"/>
          <c:order val="1"/>
          <c:tx>
            <c:v>2013</c:v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'2002-2014 AYLIK İHR'!$C$33:$N$33</c:f>
              <c:numCache>
                <c:formatCode>#,##0</c:formatCode>
                <c:ptCount val="12"/>
                <c:pt idx="0">
                  <c:v>1315959.693</c:v>
                </c:pt>
                <c:pt idx="1">
                  <c:v>1429457.66</c:v>
                </c:pt>
                <c:pt idx="2">
                  <c:v>1452101.21</c:v>
                </c:pt>
                <c:pt idx="3">
                  <c:v>1420968.311</c:v>
                </c:pt>
                <c:pt idx="4">
                  <c:v>1568761.0930000001</c:v>
                </c:pt>
                <c:pt idx="5">
                  <c:v>1328721.923</c:v>
                </c:pt>
                <c:pt idx="6">
                  <c:v>1529671.388</c:v>
                </c:pt>
                <c:pt idx="7">
                  <c:v>1424471.588</c:v>
                </c:pt>
                <c:pt idx="8">
                  <c:v>1401853.679</c:v>
                </c:pt>
                <c:pt idx="9">
                  <c:v>1394136.4650000001</c:v>
                </c:pt>
                <c:pt idx="10">
                  <c:v>1566545.0060000001</c:v>
                </c:pt>
                <c:pt idx="11">
                  <c:v>1598637.7169999999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049216"/>
        <c:axId val="115051136"/>
      </c:lineChart>
      <c:catAx>
        <c:axId val="115049216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150511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5051136"/>
        <c:scaling>
          <c:orientation val="minMax"/>
          <c:max val="2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15049216"/>
        <c:crosses val="autoZero"/>
        <c:crossBetween val="between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0288065843621401E-2"/>
          <c:y val="0.84238051638893985"/>
          <c:w val="0.13991791149563162"/>
          <c:h val="0.1459956458931009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9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222" r="0.75000000000000222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MAKİNE VE AKSAMLARI İHRACATI (Bin $)</a:t>
            </a:r>
          </a:p>
        </c:rich>
      </c:tx>
      <c:layout>
        <c:manualLayout>
          <c:xMode val="edge"/>
          <c:yMode val="edge"/>
          <c:x val="0.16734715303444267"/>
          <c:y val="3.731343283582089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734710553562099"/>
          <c:y val="0.17537345384913924"/>
          <c:w val="0.78571506867333862"/>
          <c:h val="0.56343386236638282"/>
        </c:manualLayout>
      </c:layout>
      <c:lineChart>
        <c:grouping val="standard"/>
        <c:varyColors val="0"/>
        <c:ser>
          <c:idx val="1"/>
          <c:order val="0"/>
          <c:tx>
            <c:v>2014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'2002-2014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'2002-2014 AYLIK İHR'!$C$42:$N$42</c:f>
              <c:numCache>
                <c:formatCode>#,##0</c:formatCode>
                <c:ptCount val="12"/>
                <c:pt idx="0">
                  <c:v>477337.08199999999</c:v>
                </c:pt>
                <c:pt idx="1">
                  <c:v>471702.34499999997</c:v>
                </c:pt>
                <c:pt idx="2">
                  <c:v>503718.80300000001</c:v>
                </c:pt>
                <c:pt idx="3">
                  <c:v>525200.00600000005</c:v>
                </c:pt>
                <c:pt idx="4">
                  <c:v>544864.728</c:v>
                </c:pt>
                <c:pt idx="5">
                  <c:v>500351.75400000002</c:v>
                </c:pt>
                <c:pt idx="6">
                  <c:v>515889.82400000002</c:v>
                </c:pt>
                <c:pt idx="7">
                  <c:v>459694.16</c:v>
                </c:pt>
              </c:numCache>
            </c:numRef>
          </c:val>
          <c:smooth val="0"/>
        </c:ser>
        <c:ser>
          <c:idx val="0"/>
          <c:order val="1"/>
          <c:tx>
            <c:v>2013</c:v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'2002-2014 AYLIK İHR'!$C$43:$N$43</c:f>
              <c:numCache>
                <c:formatCode>#,##0</c:formatCode>
                <c:ptCount val="12"/>
                <c:pt idx="0">
                  <c:v>430048.80300000001</c:v>
                </c:pt>
                <c:pt idx="1">
                  <c:v>435630.61499999999</c:v>
                </c:pt>
                <c:pt idx="2">
                  <c:v>512147.93400000001</c:v>
                </c:pt>
                <c:pt idx="3">
                  <c:v>501844.57699999999</c:v>
                </c:pt>
                <c:pt idx="4">
                  <c:v>518926.19799999997</c:v>
                </c:pt>
                <c:pt idx="5">
                  <c:v>465383.56099999999</c:v>
                </c:pt>
                <c:pt idx="6">
                  <c:v>509307.17300000001</c:v>
                </c:pt>
                <c:pt idx="7">
                  <c:v>386713.90399999998</c:v>
                </c:pt>
                <c:pt idx="8">
                  <c:v>480637.946</c:v>
                </c:pt>
                <c:pt idx="9">
                  <c:v>450455.80099999998</c:v>
                </c:pt>
                <c:pt idx="10">
                  <c:v>533237.61199999996</c:v>
                </c:pt>
                <c:pt idx="11">
                  <c:v>570357.50800000003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060096"/>
        <c:axId val="115062272"/>
      </c:lineChart>
      <c:catAx>
        <c:axId val="115060096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150622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5062272"/>
        <c:scaling>
          <c:orientation val="minMax"/>
          <c:max val="1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15060096"/>
        <c:crosses val="autoZero"/>
        <c:crossBetween val="between"/>
        <c:majorUnit val="100000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4.7619047619047623E-3"/>
          <c:y val="0.82835977592353172"/>
          <c:w val="0.13877572446301337"/>
          <c:h val="0.1604481529361074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222" r="0.75000000000000222" t="1" header="0.5" footer="0.5"/>
    <c:pageSetup paperSize="9" orientation="landscape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200" b="1" i="0" u="none" strike="noStrike" baseline="0">
                <a:solidFill>
                  <a:srgbClr val="000000"/>
                </a:solidFill>
                <a:latin typeface="Arial Tur"/>
                <a:cs typeface="Arial Tur"/>
              </a:rPr>
              <a:t>OTOMOTİV ENDÜSTRİSİ İHRACATI 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200" b="1" i="0" u="none" strike="noStrike" baseline="0">
                <a:solidFill>
                  <a:srgbClr val="000000"/>
                </a:solidFill>
                <a:latin typeface="Arial Tur"/>
                <a:cs typeface="Arial Tur"/>
              </a:rPr>
              <a:t>(Bin $)</a:t>
            </a:r>
            <a:endParaRPr lang="tr-TR"/>
          </a:p>
        </c:rich>
      </c:tx>
      <c:layout>
        <c:manualLayout>
          <c:xMode val="edge"/>
          <c:yMode val="edge"/>
          <c:x val="0.27142878568750561"/>
          <c:y val="2.4968789013732726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231313942900032"/>
          <c:y val="0.17603074896536824"/>
          <c:w val="0.78367425031315185"/>
          <c:h val="0.54307314735906542"/>
        </c:manualLayout>
      </c:layout>
      <c:lineChart>
        <c:grouping val="standard"/>
        <c:varyColors val="0"/>
        <c:ser>
          <c:idx val="1"/>
          <c:order val="0"/>
          <c:tx>
            <c:v>2014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'2002-2014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'2002-2014 AYLIK İHR'!$C$36:$N$36</c:f>
              <c:numCache>
                <c:formatCode>#,##0</c:formatCode>
                <c:ptCount val="12"/>
                <c:pt idx="0">
                  <c:v>1585995.3489999999</c:v>
                </c:pt>
                <c:pt idx="1">
                  <c:v>1831572.4539999999</c:v>
                </c:pt>
                <c:pt idx="2">
                  <c:v>2126495.639</c:v>
                </c:pt>
                <c:pt idx="3">
                  <c:v>2090041.5930000001</c:v>
                </c:pt>
                <c:pt idx="4">
                  <c:v>2050366.531</c:v>
                </c:pt>
                <c:pt idx="5">
                  <c:v>2030033.828</c:v>
                </c:pt>
                <c:pt idx="6">
                  <c:v>1993780.862</c:v>
                </c:pt>
                <c:pt idx="7">
                  <c:v>1268663.3770000001</c:v>
                </c:pt>
              </c:numCache>
            </c:numRef>
          </c:val>
          <c:smooth val="0"/>
        </c:ser>
        <c:ser>
          <c:idx val="0"/>
          <c:order val="1"/>
          <c:tx>
            <c:v>2013</c:v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'2002-2014 AYLIK İHR'!$C$37:$N$37</c:f>
              <c:numCache>
                <c:formatCode>#,##0</c:formatCode>
                <c:ptCount val="12"/>
                <c:pt idx="0">
                  <c:v>1485459.331</c:v>
                </c:pt>
                <c:pt idx="1">
                  <c:v>1783951.888</c:v>
                </c:pt>
                <c:pt idx="2">
                  <c:v>1863298.6769999999</c:v>
                </c:pt>
                <c:pt idx="3">
                  <c:v>1766370.9979999999</c:v>
                </c:pt>
                <c:pt idx="4">
                  <c:v>1843125.4669999999</c:v>
                </c:pt>
                <c:pt idx="5">
                  <c:v>1800469.2890000001</c:v>
                </c:pt>
                <c:pt idx="6">
                  <c:v>1952618.523</c:v>
                </c:pt>
                <c:pt idx="7">
                  <c:v>1263006.966</c:v>
                </c:pt>
                <c:pt idx="8">
                  <c:v>1955643.449</c:v>
                </c:pt>
                <c:pt idx="9">
                  <c:v>1749427.5109999999</c:v>
                </c:pt>
                <c:pt idx="10">
                  <c:v>2075518.764</c:v>
                </c:pt>
                <c:pt idx="11">
                  <c:v>1764236.7609999999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079040"/>
        <c:axId val="116457472"/>
      </c:lineChart>
      <c:catAx>
        <c:axId val="115079040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164574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6457472"/>
        <c:scaling>
          <c:orientation val="minMax"/>
          <c:max val="3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15079040"/>
        <c:crosses val="autoZero"/>
        <c:crossBetween val="between"/>
        <c:majorUnit val="500000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0204081632653118E-2"/>
          <c:y val="0.82771850147944992"/>
          <c:w val="0.13877572446301337"/>
          <c:h val="0.1610490823478531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222" r="0.75000000000000222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/>
              <a:t>ELEKTRİK ELEKTRONİK </a:t>
            </a:r>
            <a:r>
              <a:rPr lang="tr-TR" baseline="0"/>
              <a:t>VE HİZMET </a:t>
            </a:r>
            <a:r>
              <a:rPr lang="en-US"/>
              <a:t>İHRACATI </a:t>
            </a:r>
            <a:r>
              <a:rPr lang="tr-TR"/>
              <a:t> </a:t>
            </a:r>
            <a:r>
              <a:rPr lang="en-US"/>
              <a:t>(Bin $)</a:t>
            </a:r>
          </a:p>
        </c:rich>
      </c:tx>
      <c:layout>
        <c:manualLayout>
          <c:xMode val="edge"/>
          <c:yMode val="edge"/>
          <c:x val="0.17293786129494548"/>
          <c:y val="3.636363636363636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836440432564131"/>
          <c:y val="0.18909090909090967"/>
          <c:w val="0.74233277082688442"/>
          <c:h val="0.53818181818181865"/>
        </c:manualLayout>
      </c:layout>
      <c:lineChart>
        <c:grouping val="standard"/>
        <c:varyColors val="0"/>
        <c:ser>
          <c:idx val="1"/>
          <c:order val="0"/>
          <c:tx>
            <c:v>2014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'2002-2014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'2002-2014 AYLIK İHR'!$C$40:$N$40</c:f>
              <c:numCache>
                <c:formatCode>#,##0</c:formatCode>
                <c:ptCount val="12"/>
                <c:pt idx="0">
                  <c:v>902952.549</c:v>
                </c:pt>
                <c:pt idx="1">
                  <c:v>921039.245</c:v>
                </c:pt>
                <c:pt idx="2">
                  <c:v>1056899.21</c:v>
                </c:pt>
                <c:pt idx="3">
                  <c:v>1080644.8219999999</c:v>
                </c:pt>
                <c:pt idx="4">
                  <c:v>1065418.99</c:v>
                </c:pt>
                <c:pt idx="5">
                  <c:v>972658.03399999999</c:v>
                </c:pt>
                <c:pt idx="6">
                  <c:v>986033.18200000003</c:v>
                </c:pt>
                <c:pt idx="7">
                  <c:v>857379.95900000003</c:v>
                </c:pt>
              </c:numCache>
            </c:numRef>
          </c:val>
          <c:smooth val="0"/>
        </c:ser>
        <c:ser>
          <c:idx val="0"/>
          <c:order val="1"/>
          <c:tx>
            <c:v>2013</c:v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'2002-2014 AYLIK İHR'!$C$41:$N$41</c:f>
              <c:numCache>
                <c:formatCode>#,##0</c:formatCode>
                <c:ptCount val="12"/>
                <c:pt idx="0">
                  <c:v>830030.37800000003</c:v>
                </c:pt>
                <c:pt idx="1">
                  <c:v>838421.57200000004</c:v>
                </c:pt>
                <c:pt idx="2">
                  <c:v>909479.83</c:v>
                </c:pt>
                <c:pt idx="3">
                  <c:v>916370.57299999997</c:v>
                </c:pt>
                <c:pt idx="4">
                  <c:v>1026528.406</c:v>
                </c:pt>
                <c:pt idx="5">
                  <c:v>920031.07299999997</c:v>
                </c:pt>
                <c:pt idx="6">
                  <c:v>1038657.503</c:v>
                </c:pt>
                <c:pt idx="7">
                  <c:v>884232.304</c:v>
                </c:pt>
                <c:pt idx="8">
                  <c:v>1034166.5870000001</c:v>
                </c:pt>
                <c:pt idx="9">
                  <c:v>1054293.102</c:v>
                </c:pt>
                <c:pt idx="10">
                  <c:v>1128425.091</c:v>
                </c:pt>
                <c:pt idx="11">
                  <c:v>1113474.4169999999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502912"/>
        <c:axId val="116504832"/>
      </c:lineChart>
      <c:catAx>
        <c:axId val="116502912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165048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6504832"/>
        <c:scaling>
          <c:orientation val="minMax"/>
          <c:max val="15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16502912"/>
        <c:crosses val="autoZero"/>
        <c:crossBetween val="between"/>
        <c:majorUnit val="250000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0224948875255619E-2"/>
          <c:y val="0.83272727272727365"/>
          <c:w val="0.13905951940056568"/>
          <c:h val="0.156363636363636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222" r="0.75000000000000222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HAZIR GİYİM VE KONFEKSİYON İHRACATI (Bin $)</a:t>
            </a:r>
          </a:p>
        </c:rich>
      </c:tx>
      <c:layout>
        <c:manualLayout>
          <c:xMode val="edge"/>
          <c:yMode val="edge"/>
          <c:x val="0.16530633670791212"/>
          <c:y val="2.788844621513944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734710553562099"/>
          <c:y val="0.18326693227091698"/>
          <c:w val="0.79387834211410291"/>
          <c:h val="0.50199203187250996"/>
        </c:manualLayout>
      </c:layout>
      <c:lineChart>
        <c:grouping val="standard"/>
        <c:varyColors val="0"/>
        <c:ser>
          <c:idx val="1"/>
          <c:order val="0"/>
          <c:tx>
            <c:v>2014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'2002-2014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'2002-2014 AYLIK İHR'!$C$34:$N$34</c:f>
              <c:numCache>
                <c:formatCode>#,##0</c:formatCode>
                <c:ptCount val="12"/>
                <c:pt idx="0">
                  <c:v>1586747.193</c:v>
                </c:pt>
                <c:pt idx="1">
                  <c:v>1485413.0630000001</c:v>
                </c:pt>
                <c:pt idx="2">
                  <c:v>1599751.9879999999</c:v>
                </c:pt>
                <c:pt idx="3">
                  <c:v>1544267.7860000001</c:v>
                </c:pt>
                <c:pt idx="4">
                  <c:v>1614283.673</c:v>
                </c:pt>
                <c:pt idx="5">
                  <c:v>1598859.6610000001</c:v>
                </c:pt>
                <c:pt idx="6">
                  <c:v>1726343.682</c:v>
                </c:pt>
                <c:pt idx="7">
                  <c:v>1559583.199</c:v>
                </c:pt>
              </c:numCache>
            </c:numRef>
          </c:val>
          <c:smooth val="0"/>
        </c:ser>
        <c:ser>
          <c:idx val="0"/>
          <c:order val="1"/>
          <c:tx>
            <c:v>2013</c:v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'2002-2014 AYLIK İHR'!$C$35:$N$35</c:f>
              <c:numCache>
                <c:formatCode>#,##0</c:formatCode>
                <c:ptCount val="12"/>
                <c:pt idx="0">
                  <c:v>1392631.8389999999</c:v>
                </c:pt>
                <c:pt idx="1">
                  <c:v>1389471.2830000001</c:v>
                </c:pt>
                <c:pt idx="2">
                  <c:v>1509882.693</c:v>
                </c:pt>
                <c:pt idx="3">
                  <c:v>1316507.372</c:v>
                </c:pt>
                <c:pt idx="4">
                  <c:v>1364077.875</c:v>
                </c:pt>
                <c:pt idx="5">
                  <c:v>1442883.8759999999</c:v>
                </c:pt>
                <c:pt idx="6">
                  <c:v>1619796.1470000001</c:v>
                </c:pt>
                <c:pt idx="7">
                  <c:v>1397333.618</c:v>
                </c:pt>
                <c:pt idx="8">
                  <c:v>1514552.2579999999</c:v>
                </c:pt>
                <c:pt idx="9">
                  <c:v>1334120.2</c:v>
                </c:pt>
                <c:pt idx="10">
                  <c:v>1657209.2579999999</c:v>
                </c:pt>
                <c:pt idx="11">
                  <c:v>1421635.6329999999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595328"/>
        <c:axId val="116601600"/>
      </c:lineChart>
      <c:catAx>
        <c:axId val="116595328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166016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6601600"/>
        <c:scaling>
          <c:orientation val="minMax"/>
          <c:max val="2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16595328"/>
        <c:crosses val="autoZero"/>
        <c:crossBetween val="between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5646258503401362E-2"/>
          <c:y val="0.80345285524568399"/>
          <c:w val="0.12653082650382988"/>
          <c:h val="0.155378486055777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222" r="0.75000000000000222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DEMİR VE DEMİRDIŞI METALLER İHRACATI 
(Bin $)</a:t>
            </a:r>
          </a:p>
        </c:rich>
      </c:tx>
      <c:layout>
        <c:manualLayout>
          <c:xMode val="edge"/>
          <c:yMode val="edge"/>
          <c:x val="0.27142878568750561"/>
          <c:y val="3.731343283582089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714307140178921"/>
          <c:y val="0.21019939671720192"/>
          <c:w val="0.80612325227524362"/>
          <c:h val="0.4850755106465548"/>
        </c:manualLayout>
      </c:layout>
      <c:lineChart>
        <c:grouping val="standard"/>
        <c:varyColors val="0"/>
        <c:ser>
          <c:idx val="1"/>
          <c:order val="0"/>
          <c:tx>
            <c:v>2014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'2002-2014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'2002-2014 AYLIK İHR'!$C$44:$N$44</c:f>
              <c:numCache>
                <c:formatCode>#,##0</c:formatCode>
                <c:ptCount val="12"/>
                <c:pt idx="0">
                  <c:v>591744.85800000001</c:v>
                </c:pt>
                <c:pt idx="1">
                  <c:v>567771.33400000003</c:v>
                </c:pt>
                <c:pt idx="2">
                  <c:v>599943.62800000003</c:v>
                </c:pt>
                <c:pt idx="3">
                  <c:v>648829.48699999996</c:v>
                </c:pt>
                <c:pt idx="4">
                  <c:v>650907.43999999994</c:v>
                </c:pt>
                <c:pt idx="5">
                  <c:v>593688.44999999995</c:v>
                </c:pt>
                <c:pt idx="6">
                  <c:v>587046.11399999994</c:v>
                </c:pt>
                <c:pt idx="7">
                  <c:v>542677.86699999997</c:v>
                </c:pt>
              </c:numCache>
            </c:numRef>
          </c:val>
          <c:smooth val="0"/>
        </c:ser>
        <c:ser>
          <c:idx val="0"/>
          <c:order val="1"/>
          <c:tx>
            <c:v>2013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'2002-2014 AYLIK İHR'!$C$45:$N$45</c:f>
              <c:numCache>
                <c:formatCode>#,##0</c:formatCode>
                <c:ptCount val="12"/>
                <c:pt idx="0">
                  <c:v>519503.43900000001</c:v>
                </c:pt>
                <c:pt idx="1">
                  <c:v>545252.58400000003</c:v>
                </c:pt>
                <c:pt idx="2">
                  <c:v>593049.04099999997</c:v>
                </c:pt>
                <c:pt idx="3">
                  <c:v>558709.39500000002</c:v>
                </c:pt>
                <c:pt idx="4">
                  <c:v>617223.01699999999</c:v>
                </c:pt>
                <c:pt idx="5">
                  <c:v>553130.973</c:v>
                </c:pt>
                <c:pt idx="6">
                  <c:v>584798.78399999999</c:v>
                </c:pt>
                <c:pt idx="7">
                  <c:v>506318.26400000002</c:v>
                </c:pt>
                <c:pt idx="8">
                  <c:v>593124.01699999999</c:v>
                </c:pt>
                <c:pt idx="9">
                  <c:v>534887.56400000001</c:v>
                </c:pt>
                <c:pt idx="10">
                  <c:v>651406.50300000003</c:v>
                </c:pt>
                <c:pt idx="11">
                  <c:v>572435.89899999998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630272"/>
        <c:axId val="116632192"/>
      </c:lineChart>
      <c:catAx>
        <c:axId val="116630272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166321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6632192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16630272"/>
        <c:crosses val="autoZero"/>
        <c:crossBetween val="between"/>
        <c:majorUnit val="100000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0204081632653118E-2"/>
          <c:y val="0.85572296000313375"/>
          <c:w val="0.13877572446301337"/>
          <c:h val="0.1256222822893406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222" r="0.75000000000000222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200" b="1" i="0" u="none" strike="noStrike" baseline="0">
                <a:solidFill>
                  <a:srgbClr val="000000"/>
                </a:solidFill>
                <a:latin typeface="Arial Tur"/>
                <a:cs typeface="Arial Tur"/>
              </a:rPr>
              <a:t>ÇİMENTO CAM SERAMİK VE TOPRAK ÜRÜNLERİ İHRACATI 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200" b="1" i="0" u="none" strike="noStrike" baseline="0">
                <a:solidFill>
                  <a:srgbClr val="000000"/>
                </a:solidFill>
                <a:latin typeface="Arial Tur"/>
                <a:cs typeface="Arial Tur"/>
              </a:rPr>
              <a:t>(Bin $)</a:t>
            </a:r>
            <a:endParaRPr lang="tr-TR"/>
          </a:p>
        </c:rich>
      </c:tx>
      <c:layout>
        <c:manualLayout>
          <c:xMode val="edge"/>
          <c:yMode val="edge"/>
          <c:x val="0.14693898976913697"/>
          <c:y val="1.741293532338308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93892193371522"/>
          <c:y val="0.23880640524138091"/>
          <c:w val="0.81020488899562437"/>
          <c:h val="0.47388146040086693"/>
        </c:manualLayout>
      </c:layout>
      <c:lineChart>
        <c:grouping val="standard"/>
        <c:varyColors val="0"/>
        <c:ser>
          <c:idx val="1"/>
          <c:order val="0"/>
          <c:tx>
            <c:v>2014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'2002-2014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'2002-2014 AYLIK İHR'!$C$48:$N$48</c:f>
              <c:numCache>
                <c:formatCode>#,##0</c:formatCode>
                <c:ptCount val="12"/>
                <c:pt idx="0">
                  <c:v>243600.06299999999</c:v>
                </c:pt>
                <c:pt idx="1">
                  <c:v>245731.55100000001</c:v>
                </c:pt>
                <c:pt idx="2">
                  <c:v>272044.85399999999</c:v>
                </c:pt>
                <c:pt idx="3">
                  <c:v>308249.55599999998</c:v>
                </c:pt>
                <c:pt idx="4">
                  <c:v>289546.88099999999</c:v>
                </c:pt>
                <c:pt idx="5">
                  <c:v>278082.46899999998</c:v>
                </c:pt>
                <c:pt idx="6">
                  <c:v>266471.15399999998</c:v>
                </c:pt>
                <c:pt idx="7">
                  <c:v>247619.565</c:v>
                </c:pt>
              </c:numCache>
            </c:numRef>
          </c:val>
          <c:smooth val="0"/>
        </c:ser>
        <c:ser>
          <c:idx val="0"/>
          <c:order val="1"/>
          <c:tx>
            <c:v>2013</c:v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'2002-2014 AYLIK İHR'!$C$49:$N$49</c:f>
              <c:numCache>
                <c:formatCode>#,##0</c:formatCode>
                <c:ptCount val="12"/>
                <c:pt idx="0">
                  <c:v>232432.56899999999</c:v>
                </c:pt>
                <c:pt idx="1">
                  <c:v>236027.054</c:v>
                </c:pt>
                <c:pt idx="2">
                  <c:v>286631.21799999999</c:v>
                </c:pt>
                <c:pt idx="3">
                  <c:v>290672.978</c:v>
                </c:pt>
                <c:pt idx="4">
                  <c:v>298359.03000000003</c:v>
                </c:pt>
                <c:pt idx="5">
                  <c:v>263835.68599999999</c:v>
                </c:pt>
                <c:pt idx="6">
                  <c:v>277557.41899999999</c:v>
                </c:pt>
                <c:pt idx="7">
                  <c:v>250243.50399999999</c:v>
                </c:pt>
                <c:pt idx="8">
                  <c:v>264058.522</c:v>
                </c:pt>
                <c:pt idx="9">
                  <c:v>241268.35699999999</c:v>
                </c:pt>
                <c:pt idx="10">
                  <c:v>263633.48499999999</c:v>
                </c:pt>
                <c:pt idx="11">
                  <c:v>247833.91200000001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649344"/>
        <c:axId val="124917248"/>
      </c:lineChart>
      <c:catAx>
        <c:axId val="116649344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249172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4917248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16649344"/>
        <c:crosses val="autoZero"/>
        <c:crossBetween val="between"/>
        <c:majorUnit val="40000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0204081632653118E-2"/>
          <c:y val="0.85945430328671601"/>
          <c:w val="0.13877572446301337"/>
          <c:h val="0.1256222822893406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222" r="0.75000000000000222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MÜCEVHER İHRACATI (1000 $)</a:t>
            </a:r>
          </a:p>
        </c:rich>
      </c:tx>
      <c:layout>
        <c:manualLayout>
          <c:xMode val="edge"/>
          <c:yMode val="edge"/>
          <c:x val="0.1947795380999062"/>
          <c:y val="4.074074074074077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465895742924319"/>
          <c:y val="0.18518585498356113"/>
          <c:w val="0.79116621008685151"/>
          <c:h val="0.5185203939539712"/>
        </c:manualLayout>
      </c:layout>
      <c:lineChart>
        <c:grouping val="standard"/>
        <c:varyColors val="0"/>
        <c:ser>
          <c:idx val="1"/>
          <c:order val="0"/>
          <c:tx>
            <c:strRef>
              <c:f>'2002-2014 AYLIK İHR'!$A$50</c:f>
              <c:strCache>
                <c:ptCount val="1"/>
                <c:pt idx="0">
                  <c:v>2014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'2002-2014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'2002-2014 AYLIK İHR'!$C$50:$N$50</c:f>
              <c:numCache>
                <c:formatCode>#,##0</c:formatCode>
                <c:ptCount val="12"/>
                <c:pt idx="0">
                  <c:v>194226.76699999999</c:v>
                </c:pt>
                <c:pt idx="1">
                  <c:v>181390.087</c:v>
                </c:pt>
                <c:pt idx="2">
                  <c:v>212140.59299999999</c:v>
                </c:pt>
                <c:pt idx="3">
                  <c:v>209049.86900000001</c:v>
                </c:pt>
                <c:pt idx="4">
                  <c:v>203036.43</c:v>
                </c:pt>
                <c:pt idx="5">
                  <c:v>148009.05600000001</c:v>
                </c:pt>
                <c:pt idx="6">
                  <c:v>123593.368</c:v>
                </c:pt>
                <c:pt idx="7">
                  <c:v>199898.26699999999</c:v>
                </c:pt>
              </c:numCache>
            </c:numRef>
          </c:val>
          <c:smooth val="0"/>
        </c:ser>
        <c:ser>
          <c:idx val="0"/>
          <c:order val="1"/>
          <c:tx>
            <c:v>2013</c:v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'2002-2014 AYLIK İHR'!$C$51:$N$51</c:f>
              <c:numCache>
                <c:formatCode>#,##0</c:formatCode>
                <c:ptCount val="12"/>
                <c:pt idx="0">
                  <c:v>154170.08499999999</c:v>
                </c:pt>
                <c:pt idx="1">
                  <c:v>192587.215</c:v>
                </c:pt>
                <c:pt idx="2">
                  <c:v>191244.978</c:v>
                </c:pt>
                <c:pt idx="3">
                  <c:v>165840.55600000001</c:v>
                </c:pt>
                <c:pt idx="4">
                  <c:v>192942.12100000001</c:v>
                </c:pt>
                <c:pt idx="5">
                  <c:v>168991.027</c:v>
                </c:pt>
                <c:pt idx="6">
                  <c:v>173444.18</c:v>
                </c:pt>
                <c:pt idx="7">
                  <c:v>187327.40599999999</c:v>
                </c:pt>
                <c:pt idx="8">
                  <c:v>204095.255</c:v>
                </c:pt>
                <c:pt idx="9">
                  <c:v>193811.10399999999</c:v>
                </c:pt>
                <c:pt idx="10">
                  <c:v>239853.076</c:v>
                </c:pt>
                <c:pt idx="11">
                  <c:v>189189.448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925824"/>
        <c:axId val="124936192"/>
      </c:lineChart>
      <c:catAx>
        <c:axId val="124925824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249361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4936192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24925824"/>
        <c:crosses val="autoZero"/>
        <c:crossBetween val="between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0040160642570333E-2"/>
          <c:y val="0.84691669096918465"/>
          <c:w val="0.14859458832706243"/>
          <c:h val="0.1419760863225432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4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222" r="0.75000000000000222" t="1" header="0.5" footer="0.5"/>
    <c:pageSetup paperSize="9" orientation="landscape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ÇELİK İHRACATI 
(Bin $)</a:t>
            </a:r>
          </a:p>
        </c:rich>
      </c:tx>
      <c:layout>
        <c:manualLayout>
          <c:xMode val="edge"/>
          <c:yMode val="edge"/>
          <c:x val="0.42566191446028512"/>
          <c:y val="3.690036900369005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682281059063141"/>
          <c:y val="0.19926238002537547"/>
          <c:w val="0.80651731160896056"/>
          <c:h val="0.5387463581540417"/>
        </c:manualLayout>
      </c:layout>
      <c:lineChart>
        <c:grouping val="standard"/>
        <c:varyColors val="0"/>
        <c:ser>
          <c:idx val="1"/>
          <c:order val="0"/>
          <c:tx>
            <c:strRef>
              <c:f>'2002-2014 AYLIK İHR'!$A$56</c:f>
              <c:strCache>
                <c:ptCount val="1"/>
                <c:pt idx="0">
                  <c:v>2014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'2002-2014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'2002-2014 AYLIK İHR'!$C$46:$N$46</c:f>
              <c:numCache>
                <c:formatCode>#,##0</c:formatCode>
                <c:ptCount val="12"/>
                <c:pt idx="0">
                  <c:v>1105543.254</c:v>
                </c:pt>
                <c:pt idx="1">
                  <c:v>1189107.7779999999</c:v>
                </c:pt>
                <c:pt idx="2">
                  <c:v>1173050.6640000001</c:v>
                </c:pt>
                <c:pt idx="3">
                  <c:v>1201946.3600000001</c:v>
                </c:pt>
                <c:pt idx="4">
                  <c:v>1277536.361</c:v>
                </c:pt>
                <c:pt idx="5">
                  <c:v>1066360.2649999999</c:v>
                </c:pt>
                <c:pt idx="6">
                  <c:v>1059461.0460000001</c:v>
                </c:pt>
                <c:pt idx="7">
                  <c:v>959550.96699999995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'2002-2014 AYLIK İHR'!$A$47</c:f>
              <c:strCache>
                <c:ptCount val="1"/>
                <c:pt idx="0">
                  <c:v>2013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'2002-2014 AYLIK İHR'!$C$47:$N$47</c:f>
              <c:numCache>
                <c:formatCode>#,##0</c:formatCode>
                <c:ptCount val="12"/>
                <c:pt idx="0">
                  <c:v>1144613.557</c:v>
                </c:pt>
                <c:pt idx="1">
                  <c:v>1224777.6399999999</c:v>
                </c:pt>
                <c:pt idx="2">
                  <c:v>1449849.35</c:v>
                </c:pt>
                <c:pt idx="3">
                  <c:v>1224394.159</c:v>
                </c:pt>
                <c:pt idx="4">
                  <c:v>1262960.4040000001</c:v>
                </c:pt>
                <c:pt idx="5">
                  <c:v>1111722.7590000001</c:v>
                </c:pt>
                <c:pt idx="6">
                  <c:v>1092640.2779999999</c:v>
                </c:pt>
                <c:pt idx="7">
                  <c:v>927133.15700000001</c:v>
                </c:pt>
                <c:pt idx="8">
                  <c:v>1018041.534</c:v>
                </c:pt>
                <c:pt idx="9">
                  <c:v>1044197.044</c:v>
                </c:pt>
                <c:pt idx="10">
                  <c:v>1131232.4129999999</c:v>
                </c:pt>
                <c:pt idx="11">
                  <c:v>1189403.2120000001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952960"/>
        <c:axId val="124954880"/>
      </c:lineChart>
      <c:catAx>
        <c:axId val="124952960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249548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4954880"/>
        <c:scaling>
          <c:orientation val="minMax"/>
          <c:max val="3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24952960"/>
        <c:crosses val="autoZero"/>
        <c:crossBetween val="between"/>
        <c:majorUnit val="250000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4.7522063815342947E-3"/>
          <c:y val="0.84994004900679032"/>
          <c:w val="0.13849287169042843"/>
          <c:h val="0.1389917773193479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222" r="0.75000000000000222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MADENCİLİK ÜRÜNLERİ İHRACATI (Bin $)</a:t>
            </a:r>
          </a:p>
        </c:rich>
      </c:tx>
      <c:layout>
        <c:manualLayout>
          <c:xMode val="edge"/>
          <c:yMode val="edge"/>
          <c:x val="0.23400000000000001"/>
          <c:y val="4.744067336410537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"/>
          <c:y val="0.17603060638535223"/>
          <c:w val="0.86000000000000065"/>
          <c:h val="0.57303580376508512"/>
        </c:manualLayout>
      </c:layout>
      <c:lineChart>
        <c:grouping val="standard"/>
        <c:varyColors val="0"/>
        <c:ser>
          <c:idx val="1"/>
          <c:order val="0"/>
          <c:tx>
            <c:strRef>
              <c:f>'2002-2014 AYLIK İHR'!$A$60</c:f>
              <c:strCache>
                <c:ptCount val="1"/>
                <c:pt idx="0">
                  <c:v>2014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'2002-2014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'2002-2014 AYLIK İHR'!$C$60:$N$60</c:f>
              <c:numCache>
                <c:formatCode>#,##0</c:formatCode>
                <c:ptCount val="12"/>
                <c:pt idx="0">
                  <c:v>401008.86200000002</c:v>
                </c:pt>
                <c:pt idx="1">
                  <c:v>327055.84600000002</c:v>
                </c:pt>
                <c:pt idx="2">
                  <c:v>363321.41600000003</c:v>
                </c:pt>
                <c:pt idx="3">
                  <c:v>412279.34100000001</c:v>
                </c:pt>
                <c:pt idx="4">
                  <c:v>464806.62599999999</c:v>
                </c:pt>
                <c:pt idx="5">
                  <c:v>403489.20600000001</c:v>
                </c:pt>
                <c:pt idx="6">
                  <c:v>405298.00400000002</c:v>
                </c:pt>
                <c:pt idx="7">
                  <c:v>383268.46100000001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'2002-2014 AYLIK İHR'!$A$61</c:f>
              <c:strCache>
                <c:ptCount val="1"/>
                <c:pt idx="0">
                  <c:v>2013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'2002-2014 AYLIK İHR'!$C$61:$N$61</c:f>
              <c:numCache>
                <c:formatCode>#,##0</c:formatCode>
                <c:ptCount val="12"/>
                <c:pt idx="0">
                  <c:v>394546.73300000001</c:v>
                </c:pt>
                <c:pt idx="1">
                  <c:v>398684.74200000003</c:v>
                </c:pt>
                <c:pt idx="2">
                  <c:v>369661.43300000002</c:v>
                </c:pt>
                <c:pt idx="3">
                  <c:v>401154.97700000001</c:v>
                </c:pt>
                <c:pt idx="4">
                  <c:v>507825.64299999998</c:v>
                </c:pt>
                <c:pt idx="5">
                  <c:v>431230.647</c:v>
                </c:pt>
                <c:pt idx="6">
                  <c:v>445448.03200000001</c:v>
                </c:pt>
                <c:pt idx="7">
                  <c:v>400043.06199999998</c:v>
                </c:pt>
                <c:pt idx="8">
                  <c:v>441657.783</c:v>
                </c:pt>
                <c:pt idx="9">
                  <c:v>384744.09899999999</c:v>
                </c:pt>
                <c:pt idx="10">
                  <c:v>439724.03399999999</c:v>
                </c:pt>
                <c:pt idx="11">
                  <c:v>420131.96299999999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967552"/>
        <c:axId val="124969728"/>
      </c:lineChart>
      <c:catAx>
        <c:axId val="124967552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249697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4969728"/>
        <c:scaling>
          <c:orientation val="minMax"/>
          <c:max val="55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24967552"/>
        <c:crosses val="autoZero"/>
        <c:crossBetween val="between"/>
        <c:majorUnit val="50000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0000000000000005E-2"/>
          <c:y val="0.86620472440944885"/>
          <c:w val="0.14800000000000021"/>
          <c:h val="0.1225631278848765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4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222" r="0.75000000000000222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AYLAR BAZINDA TOPLAM İHRACAT, 2013-2014
</a:t>
            </a:r>
          </a:p>
        </c:rich>
      </c:tx>
      <c:layout>
        <c:manualLayout>
          <c:xMode val="edge"/>
          <c:yMode val="edge"/>
          <c:x val="0.16475972540045766"/>
          <c:y val="3.663003663003663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21967963386727"/>
          <c:y val="0.21611798920411671"/>
          <c:w val="0.75972540045766823"/>
          <c:h val="0.51648536403017697"/>
        </c:manualLayout>
      </c:layout>
      <c:lineChart>
        <c:grouping val="standard"/>
        <c:varyColors val="0"/>
        <c:ser>
          <c:idx val="0"/>
          <c:order val="0"/>
          <c:tx>
            <c:v>2013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'2002-2014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'2002-2014 AYLIK İHR'!$C$74:$N$74</c:f>
              <c:numCache>
                <c:formatCode>#,##0</c:formatCode>
                <c:ptCount val="12"/>
                <c:pt idx="0">
                  <c:v>11481559</c:v>
                </c:pt>
                <c:pt idx="1">
                  <c:v>12386204</c:v>
                </c:pt>
                <c:pt idx="2">
                  <c:v>13122243</c:v>
                </c:pt>
                <c:pt idx="3">
                  <c:v>12468957</c:v>
                </c:pt>
                <c:pt idx="4">
                  <c:v>13276668</c:v>
                </c:pt>
                <c:pt idx="5">
                  <c:v>12393547</c:v>
                </c:pt>
                <c:pt idx="6">
                  <c:v>13060662</c:v>
                </c:pt>
                <c:pt idx="7">
                  <c:v>11116764</c:v>
                </c:pt>
                <c:pt idx="8">
                  <c:v>13059044</c:v>
                </c:pt>
                <c:pt idx="9">
                  <c:v>12054431</c:v>
                </c:pt>
                <c:pt idx="10">
                  <c:v>14196127</c:v>
                </c:pt>
                <c:pt idx="11">
                  <c:v>13180277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'2002-2014 AYLIK İHR'!$A$75</c:f>
              <c:strCache>
                <c:ptCount val="1"/>
                <c:pt idx="0">
                  <c:v>2014</c:v>
                </c:pt>
              </c:strCache>
            </c:strRef>
          </c:tx>
          <c:marker>
            <c:symbol val="circle"/>
            <c:size val="5"/>
          </c:marker>
          <c:cat>
            <c:strRef>
              <c:f>'2002-2014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'2002-2014 AYLIK İHR'!$C$75:$N$75</c:f>
              <c:numCache>
                <c:formatCode>#,##0</c:formatCode>
                <c:ptCount val="12"/>
                <c:pt idx="0">
                  <c:v>12402404.502</c:v>
                </c:pt>
                <c:pt idx="1">
                  <c:v>13057569.732000001</c:v>
                </c:pt>
                <c:pt idx="2">
                  <c:v>14685327.697000001</c:v>
                </c:pt>
                <c:pt idx="3">
                  <c:v>13379517.037</c:v>
                </c:pt>
                <c:pt idx="4">
                  <c:v>13711295.714</c:v>
                </c:pt>
                <c:pt idx="5">
                  <c:v>12904384.864</c:v>
                </c:pt>
                <c:pt idx="6">
                  <c:v>13402836.24</c:v>
                </c:pt>
                <c:pt idx="7">
                  <c:v>11073774.232999999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232320"/>
        <c:axId val="117294208"/>
      </c:lineChart>
      <c:catAx>
        <c:axId val="114232320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172942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72942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14232320"/>
        <c:crosses val="autoZero"/>
        <c:crossBetween val="between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8306636155606407E-2"/>
          <c:y val="0.84615692269235576"/>
          <c:w val="0.14144927536231977"/>
          <c:h val="0.13804889773393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222" r="0.75000000000000222" t="1" header="0.5" footer="0.5"/>
    <c:pageSetup paperSize="9" orientation="landscape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GEMİ</a:t>
            </a:r>
            <a:r>
              <a:rPr lang="tr-TR" baseline="0"/>
              <a:t> VE YAT</a:t>
            </a:r>
            <a:r>
              <a:rPr lang="en-US"/>
              <a:t> İHRACATI (Bin $)</a:t>
            </a:r>
          </a:p>
        </c:rich>
      </c:tx>
      <c:layout>
        <c:manualLayout>
          <c:xMode val="edge"/>
          <c:yMode val="edge"/>
          <c:x val="0.31400000000000106"/>
          <c:y val="4.244694132334591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999999999999999"/>
          <c:y val="0.14606820214888874"/>
          <c:w val="0.86000000000000065"/>
          <c:h val="0.57303580376508534"/>
        </c:manualLayout>
      </c:layout>
      <c:lineChart>
        <c:grouping val="standard"/>
        <c:varyColors val="0"/>
        <c:ser>
          <c:idx val="1"/>
          <c:order val="0"/>
          <c:tx>
            <c:strRef>
              <c:f>'2002-2014 AYLIK İHR'!$A$38</c:f>
              <c:strCache>
                <c:ptCount val="1"/>
                <c:pt idx="0">
                  <c:v>2014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'2002-2014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'2002-2014 AYLIK İHR'!$C$38:$N$38</c:f>
              <c:numCache>
                <c:formatCode>#,##0</c:formatCode>
                <c:ptCount val="12"/>
                <c:pt idx="0">
                  <c:v>54471.324000000001</c:v>
                </c:pt>
                <c:pt idx="1">
                  <c:v>89236.716</c:v>
                </c:pt>
                <c:pt idx="2">
                  <c:v>97135.554999999993</c:v>
                </c:pt>
                <c:pt idx="3">
                  <c:v>76354.088000000003</c:v>
                </c:pt>
                <c:pt idx="4">
                  <c:v>131933.46799999999</c:v>
                </c:pt>
                <c:pt idx="5">
                  <c:v>113595.982</c:v>
                </c:pt>
                <c:pt idx="6">
                  <c:v>122443.44500000001</c:v>
                </c:pt>
                <c:pt idx="7">
                  <c:v>109749.076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'2002-2014 AYLIK İHR'!$A$39</c:f>
              <c:strCache>
                <c:ptCount val="1"/>
                <c:pt idx="0">
                  <c:v>2013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'2002-2014 AYLIK İHR'!$C$39:$N$39</c:f>
              <c:numCache>
                <c:formatCode>#,##0</c:formatCode>
                <c:ptCount val="12"/>
                <c:pt idx="0">
                  <c:v>48952.629000000001</c:v>
                </c:pt>
                <c:pt idx="1">
                  <c:v>162402.31299999999</c:v>
                </c:pt>
                <c:pt idx="2">
                  <c:v>92520.589000000007</c:v>
                </c:pt>
                <c:pt idx="3">
                  <c:v>29250.645</c:v>
                </c:pt>
                <c:pt idx="4">
                  <c:v>90162.293000000005</c:v>
                </c:pt>
                <c:pt idx="5">
                  <c:v>137339.94200000001</c:v>
                </c:pt>
                <c:pt idx="6">
                  <c:v>132087.47899999999</c:v>
                </c:pt>
                <c:pt idx="7">
                  <c:v>139231.01</c:v>
                </c:pt>
                <c:pt idx="8">
                  <c:v>129271.49400000001</c:v>
                </c:pt>
                <c:pt idx="9">
                  <c:v>47933.184999999998</c:v>
                </c:pt>
                <c:pt idx="10">
                  <c:v>58766.616999999998</c:v>
                </c:pt>
                <c:pt idx="11">
                  <c:v>95673.191999999995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156800"/>
        <c:axId val="128158720"/>
      </c:lineChart>
      <c:catAx>
        <c:axId val="128156800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281587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8158720"/>
        <c:scaling>
          <c:orientation val="minMax"/>
          <c:max val="4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28156800"/>
        <c:crosses val="autoZero"/>
        <c:crossBetween val="between"/>
        <c:majorUnit val="50000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0000000000000005E-2"/>
          <c:y val="0.85019041159181108"/>
          <c:w val="0.14800000000000021"/>
          <c:h val="0.1385775654447688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4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244" r="0.75000000000000244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SAVUNMA</a:t>
            </a:r>
            <a:r>
              <a:rPr lang="tr-TR" baseline="0"/>
              <a:t> VE HAVACILIK SANAYİİ</a:t>
            </a:r>
            <a:r>
              <a:rPr lang="en-US"/>
              <a:t> İHRACATI (Bin $)</a:t>
            </a:r>
          </a:p>
        </c:rich>
      </c:tx>
      <c:layout>
        <c:manualLayout>
          <c:xMode val="edge"/>
          <c:yMode val="edge"/>
          <c:x val="0.23400000000000001"/>
          <c:y val="4.744069912609242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999999999999999"/>
          <c:y val="0.15106195995163529"/>
          <c:w val="0.86000000000000065"/>
          <c:h val="0.57303580376508512"/>
        </c:manualLayout>
      </c:layout>
      <c:lineChart>
        <c:grouping val="standard"/>
        <c:varyColors val="0"/>
        <c:ser>
          <c:idx val="1"/>
          <c:order val="0"/>
          <c:tx>
            <c:strRef>
              <c:f>'2002-2014 AYLIK İHR'!$A$52</c:f>
              <c:strCache>
                <c:ptCount val="1"/>
                <c:pt idx="0">
                  <c:v>2014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'2002-2014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'2002-2014 AYLIK İHR'!$C$52:$N$52</c:f>
              <c:numCache>
                <c:formatCode>#,##0</c:formatCode>
                <c:ptCount val="12"/>
                <c:pt idx="0">
                  <c:v>106122.356</c:v>
                </c:pt>
                <c:pt idx="1">
                  <c:v>107443.261</c:v>
                </c:pt>
                <c:pt idx="2">
                  <c:v>107438.48699999999</c:v>
                </c:pt>
                <c:pt idx="3">
                  <c:v>133746.18900000001</c:v>
                </c:pt>
                <c:pt idx="4">
                  <c:v>142827.799</c:v>
                </c:pt>
                <c:pt idx="5">
                  <c:v>180261.736</c:v>
                </c:pt>
                <c:pt idx="6">
                  <c:v>174615.266</c:v>
                </c:pt>
                <c:pt idx="7">
                  <c:v>99069.659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'2002-2014 AYLIK İHR'!$A$53</c:f>
              <c:strCache>
                <c:ptCount val="1"/>
                <c:pt idx="0">
                  <c:v>2013</c:v>
                </c:pt>
              </c:strCache>
            </c:strRef>
          </c:tx>
          <c:spPr>
            <a:ln w="38100">
              <a:solidFill>
                <a:schemeClr val="tx2"/>
              </a:solidFill>
            </a:ln>
          </c:spPr>
          <c:marker>
            <c:symbol val="diamond"/>
            <c:size val="7"/>
            <c:spPr>
              <a:solidFill>
                <a:schemeClr val="tx2"/>
              </a:solidFill>
            </c:spPr>
          </c:marker>
          <c:cat>
            <c:strRef>
              <c:f>'2002-2014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'2002-2014 AYLIK İHR'!$C$53:$N$53</c:f>
              <c:numCache>
                <c:formatCode>#,##0</c:formatCode>
                <c:ptCount val="12"/>
                <c:pt idx="0">
                  <c:v>72558.025999999998</c:v>
                </c:pt>
                <c:pt idx="1">
                  <c:v>90844.455000000002</c:v>
                </c:pt>
                <c:pt idx="2">
                  <c:v>106723.235</c:v>
                </c:pt>
                <c:pt idx="3">
                  <c:v>113262.235</c:v>
                </c:pt>
                <c:pt idx="4">
                  <c:v>126939.52800000001</c:v>
                </c:pt>
                <c:pt idx="5">
                  <c:v>171486.93799999999</c:v>
                </c:pt>
                <c:pt idx="6">
                  <c:v>99144.585000000006</c:v>
                </c:pt>
                <c:pt idx="7">
                  <c:v>90827.187000000005</c:v>
                </c:pt>
                <c:pt idx="8">
                  <c:v>114505.41800000001</c:v>
                </c:pt>
                <c:pt idx="9">
                  <c:v>129968.928</c:v>
                </c:pt>
                <c:pt idx="10">
                  <c:v>109259.065</c:v>
                </c:pt>
                <c:pt idx="11">
                  <c:v>163409.96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200064"/>
        <c:axId val="128206336"/>
      </c:lineChart>
      <c:catAx>
        <c:axId val="128200064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282063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8206336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28200064"/>
        <c:crosses val="autoZero"/>
        <c:crossBetween val="between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0000000000000005E-2"/>
          <c:y val="0.86517168500004915"/>
          <c:w val="0.13578666666666669"/>
          <c:h val="0.1188011049180650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4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222" r="0.75000000000000222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İKLİMLENDİRME</a:t>
            </a:r>
            <a:r>
              <a:rPr lang="tr-TR" baseline="0"/>
              <a:t> SANAYİ </a:t>
            </a:r>
          </a:p>
          <a:p>
            <a:pPr>
              <a:defRPr sz="1025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/>
              <a:t>İHRACATI (Bin $)</a:t>
            </a:r>
          </a:p>
        </c:rich>
      </c:tx>
      <c:layout>
        <c:manualLayout>
          <c:xMode val="edge"/>
          <c:yMode val="edge"/>
          <c:x val="0.29000000000000031"/>
          <c:y val="4.744069912609242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"/>
          <c:y val="0.17603060638535223"/>
          <c:w val="0.86000000000000065"/>
          <c:h val="0.55306064270056132"/>
        </c:manualLayout>
      </c:layout>
      <c:lineChart>
        <c:grouping val="standard"/>
        <c:varyColors val="0"/>
        <c:ser>
          <c:idx val="1"/>
          <c:order val="0"/>
          <c:tx>
            <c:strRef>
              <c:f>'2002-2014 AYLIK İHR'!$A$54</c:f>
              <c:strCache>
                <c:ptCount val="1"/>
                <c:pt idx="0">
                  <c:v>2014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'2002-2014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'2002-2014 AYLIK İHR'!$C$54:$N$54</c:f>
              <c:numCache>
                <c:formatCode>#,##0</c:formatCode>
                <c:ptCount val="12"/>
                <c:pt idx="0">
                  <c:v>329794.63900000002</c:v>
                </c:pt>
                <c:pt idx="1">
                  <c:v>355785.22399999999</c:v>
                </c:pt>
                <c:pt idx="2">
                  <c:v>399146.11700000003</c:v>
                </c:pt>
                <c:pt idx="3">
                  <c:v>393845.31900000002</c:v>
                </c:pt>
                <c:pt idx="4">
                  <c:v>411025.42200000002</c:v>
                </c:pt>
                <c:pt idx="5">
                  <c:v>376213.52100000001</c:v>
                </c:pt>
                <c:pt idx="6">
                  <c:v>392465.42</c:v>
                </c:pt>
                <c:pt idx="7">
                  <c:v>329937.364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'2002-2014 AYLIK İHR'!$A$55</c:f>
              <c:strCache>
                <c:ptCount val="1"/>
                <c:pt idx="0">
                  <c:v>2013</c:v>
                </c:pt>
              </c:strCache>
            </c:strRef>
          </c:tx>
          <c:spPr>
            <a:ln w="38100">
              <a:solidFill>
                <a:schemeClr val="tx2"/>
              </a:solidFill>
            </a:ln>
          </c:spPr>
          <c:marker>
            <c:symbol val="diamond"/>
            <c:size val="7"/>
            <c:spPr>
              <a:solidFill>
                <a:schemeClr val="tx2"/>
              </a:solidFill>
            </c:spPr>
          </c:marker>
          <c:cat>
            <c:strRef>
              <c:f>'2002-2014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'2002-2014 AYLIK İHR'!$C$55:$N$55</c:f>
              <c:numCache>
                <c:formatCode>#,##0</c:formatCode>
                <c:ptCount val="12"/>
                <c:pt idx="0">
                  <c:v>275661.76899999997</c:v>
                </c:pt>
                <c:pt idx="1">
                  <c:v>301532.522</c:v>
                </c:pt>
                <c:pt idx="2">
                  <c:v>348675.75300000003</c:v>
                </c:pt>
                <c:pt idx="3">
                  <c:v>357872.46</c:v>
                </c:pt>
                <c:pt idx="4">
                  <c:v>379190.42099999997</c:v>
                </c:pt>
                <c:pt idx="5">
                  <c:v>335219.63699999999</c:v>
                </c:pt>
                <c:pt idx="6">
                  <c:v>364870.49099999998</c:v>
                </c:pt>
                <c:pt idx="7">
                  <c:v>311599.05900000001</c:v>
                </c:pt>
                <c:pt idx="8">
                  <c:v>382215.22100000002</c:v>
                </c:pt>
                <c:pt idx="9">
                  <c:v>362202.20699999999</c:v>
                </c:pt>
                <c:pt idx="10">
                  <c:v>419098.26</c:v>
                </c:pt>
                <c:pt idx="11">
                  <c:v>361065.04800000001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223104"/>
        <c:axId val="128233472"/>
      </c:lineChart>
      <c:catAx>
        <c:axId val="128223104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282334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8233472"/>
        <c:scaling>
          <c:orientation val="minMax"/>
          <c:max val="5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28223104"/>
        <c:crosses val="autoZero"/>
        <c:crossBetween val="between"/>
        <c:majorUnit val="50000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0000000000000005E-2"/>
          <c:y val="0.85518416939455599"/>
          <c:w val="0.13578666666666669"/>
          <c:h val="0.1287886205235578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4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222" r="0.75000000000000222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/>
              <a:t>AYLAR BAZINDA TARIM İHRACATI, </a:t>
            </a:r>
            <a:r>
              <a:rPr lang="en-US" sz="1075" b="1" i="0" u="none" strike="noStrike" baseline="0"/>
              <a:t>20</a:t>
            </a:r>
            <a:r>
              <a:rPr lang="tr-TR" sz="1075" b="1" i="0" u="none" strike="noStrike" baseline="0"/>
              <a:t>13</a:t>
            </a:r>
            <a:r>
              <a:rPr lang="en-US" sz="1075" b="1" i="0" u="none" strike="noStrike" baseline="0"/>
              <a:t>-20</a:t>
            </a:r>
            <a:r>
              <a:rPr lang="tr-TR" sz="1075" b="1" i="0" u="none" strike="noStrike" baseline="0"/>
              <a:t>14</a:t>
            </a:r>
          </a:p>
        </c:rich>
      </c:tx>
      <c:layout>
        <c:manualLayout>
          <c:xMode val="edge"/>
          <c:yMode val="edge"/>
          <c:x val="0.14942552870546374"/>
          <c:y val="3.952569169960474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390845884621806"/>
          <c:y val="0.18972368631825576"/>
          <c:w val="0.7540246812694924"/>
          <c:h val="0.54940817496328231"/>
        </c:manualLayout>
      </c:layout>
      <c:lineChart>
        <c:grouping val="standard"/>
        <c:varyColors val="0"/>
        <c:ser>
          <c:idx val="0"/>
          <c:order val="0"/>
          <c:tx>
            <c:v>2013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'2002-2014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'2002-2014 AYLIK İHR'!$C$3:$N$3</c:f>
              <c:numCache>
                <c:formatCode>#,##0</c:formatCode>
                <c:ptCount val="12"/>
                <c:pt idx="0">
                  <c:v>1699667.9369999999</c:v>
                </c:pt>
                <c:pt idx="1">
                  <c:v>1613307.2549999999</c:v>
                </c:pt>
                <c:pt idx="2">
                  <c:v>1721276.5919999999</c:v>
                </c:pt>
                <c:pt idx="3">
                  <c:v>1687304.6569999999</c:v>
                </c:pt>
                <c:pt idx="4">
                  <c:v>1769600.5919999999</c:v>
                </c:pt>
                <c:pt idx="5">
                  <c:v>1649716.747</c:v>
                </c:pt>
                <c:pt idx="6">
                  <c:v>1686787.97</c:v>
                </c:pt>
                <c:pt idx="7">
                  <c:v>1408589.7720000001</c:v>
                </c:pt>
                <c:pt idx="8">
                  <c:v>1831276.5290000001</c:v>
                </c:pt>
                <c:pt idx="9">
                  <c:v>1821904.6569999999</c:v>
                </c:pt>
                <c:pt idx="10">
                  <c:v>2251387.4730000002</c:v>
                </c:pt>
                <c:pt idx="11">
                  <c:v>2200343.3459999999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'2002-2014 AYLIK İHR'!$A$2</c:f>
              <c:strCache>
                <c:ptCount val="1"/>
                <c:pt idx="0">
                  <c:v>2014</c:v>
                </c:pt>
              </c:strCache>
            </c:strRef>
          </c:tx>
          <c:marker>
            <c:symbol val="circle"/>
            <c:size val="5"/>
          </c:marker>
          <c:cat>
            <c:strRef>
              <c:f>'2002-2014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'2002-2014 AYLIK İHR'!$C$2:$N$2</c:f>
              <c:numCache>
                <c:formatCode>#,##0</c:formatCode>
                <c:ptCount val="12"/>
                <c:pt idx="0">
                  <c:v>1927233.0290000001</c:v>
                </c:pt>
                <c:pt idx="1">
                  <c:v>1795712.169</c:v>
                </c:pt>
                <c:pt idx="2">
                  <c:v>1888214.882</c:v>
                </c:pt>
                <c:pt idx="3">
                  <c:v>1850041.297</c:v>
                </c:pt>
                <c:pt idx="4">
                  <c:v>1809648.8259999999</c:v>
                </c:pt>
                <c:pt idx="5">
                  <c:v>1671555.9439999999</c:v>
                </c:pt>
                <c:pt idx="6">
                  <c:v>1534950.07</c:v>
                </c:pt>
                <c:pt idx="7">
                  <c:v>1611709.0460000001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129088"/>
        <c:axId val="129180416"/>
      </c:lineChart>
      <c:catAx>
        <c:axId val="129129088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291804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9180416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29129088"/>
        <c:crosses val="autoZero"/>
        <c:crossBetween val="between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1494252873563218E-2"/>
          <c:y val="0.82608861639331066"/>
          <c:w val="0.14681992337164751"/>
          <c:h val="0.1570495782888798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222" r="0.75000000000000222" t="1" header="0.5" footer="0.5"/>
    <c:pageSetup paperSize="9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AYLIK İHRACAT RAKAMLARINDAKİ DEĞİŞİM, 2007-2013</a:t>
            </a:r>
          </a:p>
        </c:rich>
      </c:tx>
      <c:layout>
        <c:manualLayout>
          <c:xMode val="edge"/>
          <c:yMode val="edge"/>
          <c:x val="0.21774221770665791"/>
          <c:y val="3.409090909090908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053783200215337"/>
          <c:y val="0.16477295583961588"/>
          <c:w val="0.73656010658196058"/>
          <c:h val="0.60795538878754851"/>
        </c:manualLayout>
      </c:layout>
      <c:lineChart>
        <c:grouping val="standard"/>
        <c:varyColors val="0"/>
        <c:ser>
          <c:idx val="5"/>
          <c:order val="0"/>
          <c:tx>
            <c:v>2009</c:v>
          </c:tx>
          <c:spPr>
            <a:ln w="38100">
              <a:solidFill>
                <a:srgbClr val="800000"/>
              </a:solidFill>
              <a:prstDash val="solid"/>
            </a:ln>
          </c:spPr>
          <c:marker>
            <c:symbol val="none"/>
          </c:marker>
          <c:val>
            <c:numRef>
              <c:f>'2002-2014 AYLIK İHR'!$C$70:$N$70</c:f>
              <c:numCache>
                <c:formatCode>#,##0</c:formatCode>
                <c:ptCount val="12"/>
                <c:pt idx="0">
                  <c:v>7884493.5240000021</c:v>
                </c:pt>
                <c:pt idx="1">
                  <c:v>8435115.8340000007</c:v>
                </c:pt>
                <c:pt idx="2">
                  <c:v>8155485.0810000002</c:v>
                </c:pt>
                <c:pt idx="3">
                  <c:v>7561696.282999998</c:v>
                </c:pt>
                <c:pt idx="4">
                  <c:v>7346407.5280000027</c:v>
                </c:pt>
                <c:pt idx="5">
                  <c:v>8329692.782999998</c:v>
                </c:pt>
                <c:pt idx="6">
                  <c:v>9055733.6709999945</c:v>
                </c:pt>
                <c:pt idx="7">
                  <c:v>7839908.8419999983</c:v>
                </c:pt>
                <c:pt idx="8">
                  <c:v>8480708.3870000001</c:v>
                </c:pt>
                <c:pt idx="9">
                  <c:v>10095768.030000005</c:v>
                </c:pt>
                <c:pt idx="10">
                  <c:v>8903010.773</c:v>
                </c:pt>
                <c:pt idx="11">
                  <c:v>10054591.867000001</c:v>
                </c:pt>
              </c:numCache>
            </c:numRef>
          </c:val>
          <c:smooth val="0"/>
        </c:ser>
        <c:ser>
          <c:idx val="6"/>
          <c:order val="1"/>
          <c:tx>
            <c:strRef>
              <c:f>'2002-2014 AYLIK İHR'!$A$71</c:f>
              <c:strCache>
                <c:ptCount val="1"/>
                <c:pt idx="0">
                  <c:v>2010</c:v>
                </c:pt>
              </c:strCache>
            </c:strRef>
          </c:tx>
          <c:marker>
            <c:symbol val="none"/>
          </c:marker>
          <c:val>
            <c:numRef>
              <c:f>'2002-2014 AYLIK İHR'!$C$71:$N$71</c:f>
              <c:numCache>
                <c:formatCode>#,##0</c:formatCode>
                <c:ptCount val="12"/>
                <c:pt idx="0">
                  <c:v>7828748.0580000002</c:v>
                </c:pt>
                <c:pt idx="1">
                  <c:v>8263237.8140000002</c:v>
                </c:pt>
                <c:pt idx="2">
                  <c:v>9886488.1710000001</c:v>
                </c:pt>
                <c:pt idx="3">
                  <c:v>9396006.6539999992</c:v>
                </c:pt>
                <c:pt idx="4">
                  <c:v>9799958.1170000006</c:v>
                </c:pt>
                <c:pt idx="5">
                  <c:v>9542907.6439999994</c:v>
                </c:pt>
                <c:pt idx="6">
                  <c:v>9564682.5449999999</c:v>
                </c:pt>
                <c:pt idx="7">
                  <c:v>8523451.9729999993</c:v>
                </c:pt>
                <c:pt idx="8">
                  <c:v>8909230.5209999997</c:v>
                </c:pt>
                <c:pt idx="9">
                  <c:v>10963586.27</c:v>
                </c:pt>
                <c:pt idx="10">
                  <c:v>9382369.7180000003</c:v>
                </c:pt>
                <c:pt idx="11">
                  <c:v>11822551.698999999</c:v>
                </c:pt>
              </c:numCache>
            </c:numRef>
          </c:val>
          <c:smooth val="0"/>
        </c:ser>
        <c:ser>
          <c:idx val="7"/>
          <c:order val="2"/>
          <c:tx>
            <c:strRef>
              <c:f>'2002-2014 AYLIK İHR'!$A$72</c:f>
              <c:strCache>
                <c:ptCount val="1"/>
                <c:pt idx="0">
                  <c:v>2011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val>
            <c:numRef>
              <c:f>'2002-2014 AYLIK İHR'!$C$72:$N$72</c:f>
              <c:numCache>
                <c:formatCode>#,##0</c:formatCode>
                <c:ptCount val="12"/>
                <c:pt idx="0">
                  <c:v>9551084.6390000004</c:v>
                </c:pt>
                <c:pt idx="1">
                  <c:v>10059126.307</c:v>
                </c:pt>
                <c:pt idx="2">
                  <c:v>11811085.16</c:v>
                </c:pt>
                <c:pt idx="3">
                  <c:v>11873269.447000001</c:v>
                </c:pt>
                <c:pt idx="4">
                  <c:v>10943364.372</c:v>
                </c:pt>
                <c:pt idx="5">
                  <c:v>11349953.558</c:v>
                </c:pt>
                <c:pt idx="6">
                  <c:v>11860004.271</c:v>
                </c:pt>
                <c:pt idx="7">
                  <c:v>11245124.657</c:v>
                </c:pt>
                <c:pt idx="8">
                  <c:v>10750626.098999999</c:v>
                </c:pt>
                <c:pt idx="9">
                  <c:v>11907219.297</c:v>
                </c:pt>
                <c:pt idx="10">
                  <c:v>11078524.743000001</c:v>
                </c:pt>
                <c:pt idx="11">
                  <c:v>12477486.279999999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'2002-2014 AYLIK İHR'!$A$73</c:f>
              <c:strCache>
                <c:ptCount val="1"/>
                <c:pt idx="0">
                  <c:v>2012</c:v>
                </c:pt>
              </c:strCache>
            </c:strRef>
          </c:tx>
          <c:marker>
            <c:symbol val="none"/>
          </c:marker>
          <c:val>
            <c:numRef>
              <c:f>'2002-2014 AYLIK İHR'!$C$73:$N$73</c:f>
              <c:numCache>
                <c:formatCode>#,##0</c:formatCode>
                <c:ptCount val="12"/>
                <c:pt idx="0">
                  <c:v>10348187.165999999</c:v>
                </c:pt>
                <c:pt idx="1">
                  <c:v>11748000.124</c:v>
                </c:pt>
                <c:pt idx="2">
                  <c:v>13208572.977</c:v>
                </c:pt>
                <c:pt idx="3">
                  <c:v>12630226.718</c:v>
                </c:pt>
                <c:pt idx="4">
                  <c:v>13131530.960999999</c:v>
                </c:pt>
                <c:pt idx="5">
                  <c:v>13231198.687999999</c:v>
                </c:pt>
                <c:pt idx="6">
                  <c:v>12830675.307</c:v>
                </c:pt>
                <c:pt idx="7">
                  <c:v>12831394.572000001</c:v>
                </c:pt>
                <c:pt idx="8">
                  <c:v>12952651.721999999</c:v>
                </c:pt>
                <c:pt idx="9">
                  <c:v>13190769.654999999</c:v>
                </c:pt>
                <c:pt idx="10">
                  <c:v>13753052.493000001</c:v>
                </c:pt>
                <c:pt idx="11">
                  <c:v>12605476.173</c:v>
                </c:pt>
              </c:numCache>
            </c:numRef>
          </c:val>
          <c:smooth val="0"/>
        </c:ser>
        <c:ser>
          <c:idx val="3"/>
          <c:order val="4"/>
          <c:tx>
            <c:strRef>
              <c:f>'2002-2014 AYLIK İHR'!$A$74</c:f>
              <c:strCache>
                <c:ptCount val="1"/>
                <c:pt idx="0">
                  <c:v>2013</c:v>
                </c:pt>
              </c:strCache>
            </c:strRef>
          </c:tx>
          <c:marker>
            <c:symbol val="none"/>
          </c:marker>
          <c:val>
            <c:numRef>
              <c:f>'2002-2014 AYLIK İHR'!$C$74:$N$74</c:f>
              <c:numCache>
                <c:formatCode>#,##0</c:formatCode>
                <c:ptCount val="12"/>
                <c:pt idx="0">
                  <c:v>11481559</c:v>
                </c:pt>
                <c:pt idx="1">
                  <c:v>12386204</c:v>
                </c:pt>
                <c:pt idx="2">
                  <c:v>13122243</c:v>
                </c:pt>
                <c:pt idx="3">
                  <c:v>12468957</c:v>
                </c:pt>
                <c:pt idx="4">
                  <c:v>13276668</c:v>
                </c:pt>
                <c:pt idx="5">
                  <c:v>12393547</c:v>
                </c:pt>
                <c:pt idx="6">
                  <c:v>13060662</c:v>
                </c:pt>
                <c:pt idx="7">
                  <c:v>11116764</c:v>
                </c:pt>
                <c:pt idx="8">
                  <c:v>13059044</c:v>
                </c:pt>
                <c:pt idx="9">
                  <c:v>12054431</c:v>
                </c:pt>
                <c:pt idx="10">
                  <c:v>14196127</c:v>
                </c:pt>
                <c:pt idx="11">
                  <c:v>13180277</c:v>
                </c:pt>
              </c:numCache>
            </c:numRef>
          </c:val>
          <c:smooth val="0"/>
        </c:ser>
        <c:ser>
          <c:idx val="4"/>
          <c:order val="5"/>
          <c:tx>
            <c:strRef>
              <c:f>'2002-2014 AYLIK İHR'!$A$75</c:f>
              <c:strCache>
                <c:ptCount val="1"/>
                <c:pt idx="0">
                  <c:v>2014</c:v>
                </c:pt>
              </c:strCache>
            </c:strRef>
          </c:tx>
          <c:marker>
            <c:symbol val="diamond"/>
            <c:size val="5"/>
          </c:marker>
          <c:val>
            <c:numRef>
              <c:f>'2002-2014 AYLIK İHR'!$C$75:$N$75</c:f>
              <c:numCache>
                <c:formatCode>#,##0</c:formatCode>
                <c:ptCount val="12"/>
                <c:pt idx="0">
                  <c:v>12402404.502</c:v>
                </c:pt>
                <c:pt idx="1">
                  <c:v>13057569.732000001</c:v>
                </c:pt>
                <c:pt idx="2">
                  <c:v>14685327.697000001</c:v>
                </c:pt>
                <c:pt idx="3">
                  <c:v>13379517.037</c:v>
                </c:pt>
                <c:pt idx="4">
                  <c:v>13711295.714</c:v>
                </c:pt>
                <c:pt idx="5">
                  <c:v>12904384.864</c:v>
                </c:pt>
                <c:pt idx="6">
                  <c:v>13402836.24</c:v>
                </c:pt>
                <c:pt idx="7">
                  <c:v>11073774.232999999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977344"/>
        <c:axId val="145978880"/>
      </c:lineChart>
      <c:catAx>
        <c:axId val="145977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459788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59788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BİN DOLAR</a:t>
                </a:r>
              </a:p>
            </c:rich>
          </c:tx>
          <c:layout>
            <c:manualLayout>
              <c:xMode val="edge"/>
              <c:yMode val="edge"/>
              <c:x val="2.150537634408603E-2"/>
              <c:y val="0.3750005965163448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45977344"/>
        <c:crosses val="autoZero"/>
        <c:crossBetween val="between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9247424717071655"/>
          <c:y val="0.3039775709854477"/>
          <c:w val="8.6666666666666933E-2"/>
          <c:h val="0.3438117394416608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222" r="0.75000000000000222" t="1" header="0.5" footer="0.5"/>
    <c:pageSetup paperSize="9"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YILLAR İTİBARİYLE TÜRKİYE İHRACATI 2002-2013 (1000 $)</a:t>
            </a:r>
          </a:p>
        </c:rich>
      </c:tx>
      <c:layout>
        <c:manualLayout>
          <c:xMode val="edge"/>
          <c:yMode val="edge"/>
          <c:x val="0.19840230689799701"/>
          <c:y val="3.291139240506355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84821140056188"/>
          <c:y val="0.13417721518987338"/>
          <c:w val="0.83355580161074405"/>
          <c:h val="0.7518987341772156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'2002-2014 AYLIK İHR'!$A$63:$A$75</c:f>
              <c:strCache>
                <c:ptCount val="1"/>
                <c:pt idx="0">
                  <c:v>2002 2003 2004 2005 2006 2007 2008 2009 2010 2011 2012 2013 2014</c:v>
                </c:pt>
              </c:strCache>
            </c:strRef>
          </c:tx>
          <c:spPr>
            <a:gradFill rotWithShape="0">
              <a:gsLst>
                <a:gs pos="0">
                  <a:srgbClr val="000080">
                    <a:gamma/>
                    <a:shade val="46275"/>
                    <a:invGamma/>
                  </a:srgbClr>
                </a:gs>
                <a:gs pos="100000">
                  <a:srgbClr val="000080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0"/>
              <c:layout>
                <c:manualLayout>
                  <c:x val="-1.5151515151515162E-2"/>
                  <c:y val="1.687737134124058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"/>
              <c:layout>
                <c:manualLayout>
                  <c:x val="3.0302897743842625E-2"/>
                  <c:y val="1.687763713080168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 w="25400">
                <a:noFill/>
              </a:ln>
            </c:spPr>
            <c:txPr>
              <a:bodyPr anchor="ctr" anchorCtr="0"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'2002-2014 AYLIK İHR'!$A$63:$A$75</c:f>
              <c:numCache>
                <c:formatCode>General</c:formatCode>
                <c:ptCount val="13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</c:numCache>
            </c:numRef>
          </c:cat>
          <c:val>
            <c:numRef>
              <c:f>'2002-2014 AYLIK İHR'!$O$63:$O$75</c:f>
              <c:numCache>
                <c:formatCode>#,##0</c:formatCode>
                <c:ptCount val="13"/>
                <c:pt idx="0">
                  <c:v>36059089.028999999</c:v>
                </c:pt>
                <c:pt idx="1">
                  <c:v>47252836.302000016</c:v>
                </c:pt>
                <c:pt idx="2">
                  <c:v>63167152.819999993</c:v>
                </c:pt>
                <c:pt idx="3">
                  <c:v>73476408.142999992</c:v>
                </c:pt>
                <c:pt idx="4">
                  <c:v>85534675.518000007</c:v>
                </c:pt>
                <c:pt idx="5">
                  <c:v>107271749.904</c:v>
                </c:pt>
                <c:pt idx="6">
                  <c:v>132027195.626</c:v>
                </c:pt>
                <c:pt idx="7">
                  <c:v>102142612.603</c:v>
                </c:pt>
                <c:pt idx="8">
                  <c:v>113883219.18399999</c:v>
                </c:pt>
                <c:pt idx="9">
                  <c:v>134906868.83000001</c:v>
                </c:pt>
                <c:pt idx="10">
                  <c:v>152461736.55599999</c:v>
                </c:pt>
                <c:pt idx="11">
                  <c:v>151796483</c:v>
                </c:pt>
                <c:pt idx="12">
                  <c:v>104617110.01899999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7873792"/>
        <c:axId val="147877248"/>
      </c:barChart>
      <c:catAx>
        <c:axId val="147873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478772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7877248"/>
        <c:scaling>
          <c:orientation val="minMax"/>
          <c:max val="160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47873792"/>
        <c:crosses val="autoZero"/>
        <c:crossBetween val="between"/>
      </c:valAx>
      <c:spPr>
        <a:gradFill rotWithShape="0">
          <a:gsLst>
            <a:gs pos="0">
              <a:srgbClr val="99CCFF"/>
            </a:gs>
            <a:gs pos="100000">
              <a:srgbClr val="99CCFF">
                <a:gamma/>
                <a:shade val="46275"/>
                <a:invGamma/>
              </a:srgbClr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5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222" r="0.75000000000000222" t="1" header="0.5" footer="0.5"/>
    <c:pageSetup paperSize="9"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HUBUBAT BAKLİYAT VE YAĞLI TOHUMLAR İHRACATI      (Bin $)</a:t>
            </a:r>
          </a:p>
        </c:rich>
      </c:tx>
      <c:layout>
        <c:manualLayout>
          <c:xMode val="edge"/>
          <c:yMode val="edge"/>
          <c:x val="0.15337444782592452"/>
          <c:y val="3.9370078740157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701458855482507"/>
          <c:y val="0.2178477690288714"/>
          <c:w val="0.82208753132894641"/>
          <c:h val="0.5031322462644926"/>
        </c:manualLayout>
      </c:layout>
      <c:lineChart>
        <c:grouping val="standard"/>
        <c:varyColors val="0"/>
        <c:ser>
          <c:idx val="1"/>
          <c:order val="0"/>
          <c:tx>
            <c:v>2014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'2002-2014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'2002-2014 AYLIK İHR'!$C$4:$N$4</c:f>
              <c:numCache>
                <c:formatCode>#,##0</c:formatCode>
                <c:ptCount val="12"/>
                <c:pt idx="0">
                  <c:v>614060.13899999997</c:v>
                </c:pt>
                <c:pt idx="1">
                  <c:v>556283.59699999995</c:v>
                </c:pt>
                <c:pt idx="2">
                  <c:v>598289.29399999999</c:v>
                </c:pt>
                <c:pt idx="3">
                  <c:v>610736.32999999996</c:v>
                </c:pt>
                <c:pt idx="4">
                  <c:v>543234.13699999999</c:v>
                </c:pt>
                <c:pt idx="5">
                  <c:v>496984.94099999999</c:v>
                </c:pt>
                <c:pt idx="6">
                  <c:v>445853.74699999997</c:v>
                </c:pt>
                <c:pt idx="7">
                  <c:v>486178.446</c:v>
                </c:pt>
              </c:numCache>
            </c:numRef>
          </c:val>
          <c:smooth val="0"/>
        </c:ser>
        <c:ser>
          <c:idx val="0"/>
          <c:order val="1"/>
          <c:tx>
            <c:v>2013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  <a:ln w="9525">
                <a:noFill/>
              </a:ln>
            </c:spPr>
          </c:marker>
          <c:val>
            <c:numRef>
              <c:f>'2002-2014 AYLIK İHR'!$C$5:$N$5</c:f>
              <c:numCache>
                <c:formatCode>#,##0</c:formatCode>
                <c:ptCount val="12"/>
                <c:pt idx="0">
                  <c:v>500356.07299999997</c:v>
                </c:pt>
                <c:pt idx="1">
                  <c:v>471153.27600000001</c:v>
                </c:pt>
                <c:pt idx="2">
                  <c:v>532314.25</c:v>
                </c:pt>
                <c:pt idx="3">
                  <c:v>519233.696</c:v>
                </c:pt>
                <c:pt idx="4">
                  <c:v>586423.34199999995</c:v>
                </c:pt>
                <c:pt idx="5">
                  <c:v>541613.93799999997</c:v>
                </c:pt>
                <c:pt idx="6">
                  <c:v>550415.77099999995</c:v>
                </c:pt>
                <c:pt idx="7">
                  <c:v>452060.28600000002</c:v>
                </c:pt>
                <c:pt idx="8">
                  <c:v>552548.78899999999</c:v>
                </c:pt>
                <c:pt idx="9">
                  <c:v>533746.576</c:v>
                </c:pt>
                <c:pt idx="10">
                  <c:v>672663.61699999997</c:v>
                </c:pt>
                <c:pt idx="11">
                  <c:v>672112.71100000001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794112"/>
        <c:axId val="72796032"/>
      </c:lineChart>
      <c:catAx>
        <c:axId val="72794112"/>
        <c:scaling>
          <c:orientation val="minMax"/>
        </c:scaling>
        <c:delete val="0"/>
        <c:axPos val="b"/>
        <c:numFmt formatCode="#\ ?/?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727960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2796032"/>
        <c:scaling>
          <c:orientation val="minMax"/>
          <c:max val="1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72794112"/>
        <c:crosses val="autoZero"/>
        <c:crossBetween val="between"/>
        <c:majorUnit val="100000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2.044989775051138E-2"/>
          <c:y val="0.87795275590551181"/>
          <c:w val="0.13905930470347649"/>
          <c:h val="0.1102362204724411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222" r="0.75000000000000222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YAŞ MEYVE VE SEBZE İHRACATI (Bin $)</a:t>
            </a:r>
          </a:p>
        </c:rich>
      </c:tx>
      <c:layout>
        <c:manualLayout>
          <c:xMode val="edge"/>
          <c:yMode val="edge"/>
          <c:x val="0.2061226632385231"/>
          <c:y val="3.77358490566039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93892193371522"/>
          <c:y val="0.18113240922097806"/>
          <c:w val="0.81836816243638633"/>
          <c:h val="0.55471800323924569"/>
        </c:manualLayout>
      </c:layout>
      <c:lineChart>
        <c:grouping val="standard"/>
        <c:varyColors val="0"/>
        <c:ser>
          <c:idx val="1"/>
          <c:order val="0"/>
          <c:tx>
            <c:v>2014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'2002-2014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'2002-2014 AYLIK İHR'!$C$6:$N$6</c:f>
              <c:numCache>
                <c:formatCode>#,##0</c:formatCode>
                <c:ptCount val="12"/>
                <c:pt idx="0">
                  <c:v>219372.68599999999</c:v>
                </c:pt>
                <c:pt idx="1">
                  <c:v>200389.75200000001</c:v>
                </c:pt>
                <c:pt idx="2">
                  <c:v>192354.005</c:v>
                </c:pt>
                <c:pt idx="3">
                  <c:v>177392.704</c:v>
                </c:pt>
                <c:pt idx="4">
                  <c:v>188140.842</c:v>
                </c:pt>
                <c:pt idx="5">
                  <c:v>167841.90900000001</c:v>
                </c:pt>
                <c:pt idx="6">
                  <c:v>94883.607000000004</c:v>
                </c:pt>
                <c:pt idx="7">
                  <c:v>104432.175</c:v>
                </c:pt>
              </c:numCache>
            </c:numRef>
          </c:val>
          <c:smooth val="0"/>
        </c:ser>
        <c:ser>
          <c:idx val="0"/>
          <c:order val="1"/>
          <c:tx>
            <c:v>2013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'2002-2014 AYLIK İHR'!$C$7:$N$7</c:f>
              <c:numCache>
                <c:formatCode>#,##0</c:formatCode>
                <c:ptCount val="12"/>
                <c:pt idx="0">
                  <c:v>223131.927</c:v>
                </c:pt>
                <c:pt idx="1">
                  <c:v>181369.864</c:v>
                </c:pt>
                <c:pt idx="2">
                  <c:v>172416.70600000001</c:v>
                </c:pt>
                <c:pt idx="3">
                  <c:v>160129.84099999999</c:v>
                </c:pt>
                <c:pt idx="4">
                  <c:v>181562.63200000001</c:v>
                </c:pt>
                <c:pt idx="5">
                  <c:v>178000.41899999999</c:v>
                </c:pt>
                <c:pt idx="6">
                  <c:v>115847.71400000001</c:v>
                </c:pt>
                <c:pt idx="7">
                  <c:v>95304.603000000003</c:v>
                </c:pt>
                <c:pt idx="8">
                  <c:v>126573.58199999999</c:v>
                </c:pt>
                <c:pt idx="9">
                  <c:v>217579.89199999999</c:v>
                </c:pt>
                <c:pt idx="10">
                  <c:v>335719.49400000001</c:v>
                </c:pt>
                <c:pt idx="11">
                  <c:v>363333.53200000001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038080"/>
        <c:axId val="73040256"/>
      </c:lineChart>
      <c:catAx>
        <c:axId val="73038080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730402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3040256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73038080"/>
        <c:crosses val="autoZero"/>
        <c:crossBetween val="between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0204081632653118E-2"/>
          <c:y val="0.87673114445599964"/>
          <c:w val="0.13673490813648354"/>
          <c:h val="0.1119500817114841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222" r="0.75000000000000222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MEYVE SEBZE MAMULLERİ İHRACATI (Bin $)</a:t>
            </a:r>
          </a:p>
        </c:rich>
      </c:tx>
      <c:layout>
        <c:manualLayout>
          <c:xMode val="edge"/>
          <c:yMode val="edge"/>
          <c:x val="0.16973458072342254"/>
          <c:y val="3.891050583657587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633286636716424"/>
          <c:y val="0.14785992217898833"/>
          <c:w val="0.83435749448311236"/>
          <c:h val="0.57587548638132524"/>
        </c:manualLayout>
      </c:layout>
      <c:lineChart>
        <c:grouping val="standard"/>
        <c:varyColors val="0"/>
        <c:ser>
          <c:idx val="1"/>
          <c:order val="0"/>
          <c:tx>
            <c:v>2014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'2002-2014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'2002-2014 AYLIK İHR'!$C$8:$N$8</c:f>
              <c:numCache>
                <c:formatCode>#,##0</c:formatCode>
                <c:ptCount val="12"/>
                <c:pt idx="0">
                  <c:v>111498.515</c:v>
                </c:pt>
                <c:pt idx="1">
                  <c:v>112348.27499999999</c:v>
                </c:pt>
                <c:pt idx="2">
                  <c:v>119800.86900000001</c:v>
                </c:pt>
                <c:pt idx="3">
                  <c:v>121026.583</c:v>
                </c:pt>
                <c:pt idx="4">
                  <c:v>109342.686</c:v>
                </c:pt>
                <c:pt idx="5">
                  <c:v>108400.29300000001</c:v>
                </c:pt>
                <c:pt idx="6">
                  <c:v>107924.607</c:v>
                </c:pt>
                <c:pt idx="7">
                  <c:v>119859.902</c:v>
                </c:pt>
              </c:numCache>
            </c:numRef>
          </c:val>
          <c:smooth val="0"/>
        </c:ser>
        <c:ser>
          <c:idx val="0"/>
          <c:order val="1"/>
          <c:tx>
            <c:v>2013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'2002-2014 AYLIK İHR'!$C$9:$N$9</c:f>
              <c:numCache>
                <c:formatCode>#,##0</c:formatCode>
                <c:ptCount val="12"/>
                <c:pt idx="0">
                  <c:v>94905.948000000004</c:v>
                </c:pt>
                <c:pt idx="1">
                  <c:v>94116.08</c:v>
                </c:pt>
                <c:pt idx="2">
                  <c:v>95501.997000000003</c:v>
                </c:pt>
                <c:pt idx="3">
                  <c:v>100788.325</c:v>
                </c:pt>
                <c:pt idx="4">
                  <c:v>112864.61</c:v>
                </c:pt>
                <c:pt idx="5">
                  <c:v>100335.58100000001</c:v>
                </c:pt>
                <c:pt idx="6">
                  <c:v>109284.27</c:v>
                </c:pt>
                <c:pt idx="7">
                  <c:v>107879.761</c:v>
                </c:pt>
                <c:pt idx="8">
                  <c:v>126891.68799999999</c:v>
                </c:pt>
                <c:pt idx="9">
                  <c:v>122192.47500000001</c:v>
                </c:pt>
                <c:pt idx="10">
                  <c:v>145394.356</c:v>
                </c:pt>
                <c:pt idx="11">
                  <c:v>119836.91099999999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061120"/>
        <c:axId val="73063040"/>
      </c:lineChart>
      <c:catAx>
        <c:axId val="73061120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730630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3063040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ysDash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73061120"/>
        <c:crosses val="autoZero"/>
        <c:crossBetween val="between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0224948875255619E-2"/>
          <c:y val="0.86770428015564205"/>
          <c:w val="0.13701452962551403"/>
          <c:h val="0.1206225680933852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222" r="0.75000000000000222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7.xml"/><Relationship Id="rId13" Type="http://schemas.openxmlformats.org/officeDocument/2006/relationships/chart" Target="../charts/chart32.xml"/><Relationship Id="rId3" Type="http://schemas.openxmlformats.org/officeDocument/2006/relationships/chart" Target="../charts/chart22.xml"/><Relationship Id="rId7" Type="http://schemas.openxmlformats.org/officeDocument/2006/relationships/chart" Target="../charts/chart26.xml"/><Relationship Id="rId12" Type="http://schemas.openxmlformats.org/officeDocument/2006/relationships/chart" Target="../charts/chart31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6" Type="http://schemas.openxmlformats.org/officeDocument/2006/relationships/chart" Target="../charts/chart25.xml"/><Relationship Id="rId11" Type="http://schemas.openxmlformats.org/officeDocument/2006/relationships/chart" Target="../charts/chart30.xml"/><Relationship Id="rId5" Type="http://schemas.openxmlformats.org/officeDocument/2006/relationships/chart" Target="../charts/chart24.xml"/><Relationship Id="rId10" Type="http://schemas.openxmlformats.org/officeDocument/2006/relationships/chart" Target="../charts/chart29.xml"/><Relationship Id="rId4" Type="http://schemas.openxmlformats.org/officeDocument/2006/relationships/chart" Target="../charts/chart23.xml"/><Relationship Id="rId9" Type="http://schemas.openxmlformats.org/officeDocument/2006/relationships/chart" Target="../charts/chart28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1.png"/><Relationship Id="rId4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2066925</xdr:colOff>
      <xdr:row>2</xdr:row>
      <xdr:rowOff>76200</xdr:rowOff>
    </xdr:to>
    <xdr:pic>
      <xdr:nvPicPr>
        <xdr:cNvPr id="2" name="Picture 198" descr="tim_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06692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19050</xdr:rowOff>
    </xdr:from>
    <xdr:to>
      <xdr:col>6</xdr:col>
      <xdr:colOff>457200</xdr:colOff>
      <xdr:row>19</xdr:row>
      <xdr:rowOff>0</xdr:rowOff>
    </xdr:to>
    <xdr:graphicFrame macro="">
      <xdr:nvGraphicFramePr>
        <xdr:cNvPr id="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20</xdr:row>
      <xdr:rowOff>19050</xdr:rowOff>
    </xdr:from>
    <xdr:to>
      <xdr:col>6</xdr:col>
      <xdr:colOff>476250</xdr:colOff>
      <xdr:row>36</xdr:row>
      <xdr:rowOff>0</xdr:rowOff>
    </xdr:to>
    <xdr:graphicFrame macro="">
      <xdr:nvGraphicFramePr>
        <xdr:cNvPr id="3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</xdr:colOff>
      <xdr:row>37</xdr:row>
      <xdr:rowOff>38100</xdr:rowOff>
    </xdr:from>
    <xdr:to>
      <xdr:col>6</xdr:col>
      <xdr:colOff>485775</xdr:colOff>
      <xdr:row>53</xdr:row>
      <xdr:rowOff>0</xdr:rowOff>
    </xdr:to>
    <xdr:graphicFrame macro="">
      <xdr:nvGraphicFramePr>
        <xdr:cNvPr id="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</xdr:row>
      <xdr:rowOff>66675</xdr:rowOff>
    </xdr:from>
    <xdr:to>
      <xdr:col>6</xdr:col>
      <xdr:colOff>114300</xdr:colOff>
      <xdr:row>16</xdr:row>
      <xdr:rowOff>95250</xdr:rowOff>
    </xdr:to>
    <xdr:graphicFrame macro="">
      <xdr:nvGraphicFramePr>
        <xdr:cNvPr id="2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85725</xdr:colOff>
      <xdr:row>83</xdr:row>
      <xdr:rowOff>19050</xdr:rowOff>
    </xdr:from>
    <xdr:to>
      <xdr:col>6</xdr:col>
      <xdr:colOff>219075</xdr:colOff>
      <xdr:row>98</xdr:row>
      <xdr:rowOff>142875</xdr:rowOff>
    </xdr:to>
    <xdr:graphicFrame macro="">
      <xdr:nvGraphicFramePr>
        <xdr:cNvPr id="3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19050</xdr:colOff>
      <xdr:row>32</xdr:row>
      <xdr:rowOff>123825</xdr:rowOff>
    </xdr:from>
    <xdr:to>
      <xdr:col>6</xdr:col>
      <xdr:colOff>152400</xdr:colOff>
      <xdr:row>48</xdr:row>
      <xdr:rowOff>76200</xdr:rowOff>
    </xdr:to>
    <xdr:graphicFrame macro="">
      <xdr:nvGraphicFramePr>
        <xdr:cNvPr id="4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171450</xdr:colOff>
      <xdr:row>66</xdr:row>
      <xdr:rowOff>19050</xdr:rowOff>
    </xdr:from>
    <xdr:to>
      <xdr:col>6</xdr:col>
      <xdr:colOff>295275</xdr:colOff>
      <xdr:row>82</xdr:row>
      <xdr:rowOff>47625</xdr:rowOff>
    </xdr:to>
    <xdr:graphicFrame macro="">
      <xdr:nvGraphicFramePr>
        <xdr:cNvPr id="5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28575</xdr:colOff>
      <xdr:row>18</xdr:row>
      <xdr:rowOff>19050</xdr:rowOff>
    </xdr:from>
    <xdr:to>
      <xdr:col>6</xdr:col>
      <xdr:colOff>161925</xdr:colOff>
      <xdr:row>32</xdr:row>
      <xdr:rowOff>57150</xdr:rowOff>
    </xdr:to>
    <xdr:graphicFrame macro="">
      <xdr:nvGraphicFramePr>
        <xdr:cNvPr id="6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85725</xdr:colOff>
      <xdr:row>99</xdr:row>
      <xdr:rowOff>123825</xdr:rowOff>
    </xdr:from>
    <xdr:to>
      <xdr:col>6</xdr:col>
      <xdr:colOff>219075</xdr:colOff>
      <xdr:row>115</xdr:row>
      <xdr:rowOff>85725</xdr:rowOff>
    </xdr:to>
    <xdr:graphicFrame macro="">
      <xdr:nvGraphicFramePr>
        <xdr:cNvPr id="7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133350</xdr:colOff>
      <xdr:row>133</xdr:row>
      <xdr:rowOff>38100</xdr:rowOff>
    </xdr:from>
    <xdr:to>
      <xdr:col>6</xdr:col>
      <xdr:colOff>266700</xdr:colOff>
      <xdr:row>149</xdr:row>
      <xdr:rowOff>0</xdr:rowOff>
    </xdr:to>
    <xdr:graphicFrame macro="">
      <xdr:nvGraphicFramePr>
        <xdr:cNvPr id="8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133350</xdr:colOff>
      <xdr:row>149</xdr:row>
      <xdr:rowOff>133350</xdr:rowOff>
    </xdr:from>
    <xdr:to>
      <xdr:col>6</xdr:col>
      <xdr:colOff>342900</xdr:colOff>
      <xdr:row>165</xdr:row>
      <xdr:rowOff>114300</xdr:rowOff>
    </xdr:to>
    <xdr:graphicFrame macro="">
      <xdr:nvGraphicFramePr>
        <xdr:cNvPr id="9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133350</xdr:colOff>
      <xdr:row>116</xdr:row>
      <xdr:rowOff>66675</xdr:rowOff>
    </xdr:from>
    <xdr:to>
      <xdr:col>6</xdr:col>
      <xdr:colOff>276225</xdr:colOff>
      <xdr:row>132</xdr:row>
      <xdr:rowOff>57150</xdr:rowOff>
    </xdr:to>
    <xdr:graphicFrame macro="">
      <xdr:nvGraphicFramePr>
        <xdr:cNvPr id="10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95250</xdr:colOff>
      <xdr:row>199</xdr:row>
      <xdr:rowOff>66675</xdr:rowOff>
    </xdr:from>
    <xdr:to>
      <xdr:col>6</xdr:col>
      <xdr:colOff>323850</xdr:colOff>
      <xdr:row>216</xdr:row>
      <xdr:rowOff>76200</xdr:rowOff>
    </xdr:to>
    <xdr:graphicFrame macro="">
      <xdr:nvGraphicFramePr>
        <xdr:cNvPr id="11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47625</xdr:colOff>
      <xdr:row>49</xdr:row>
      <xdr:rowOff>114300</xdr:rowOff>
    </xdr:from>
    <xdr:to>
      <xdr:col>6</xdr:col>
      <xdr:colOff>276225</xdr:colOff>
      <xdr:row>65</xdr:row>
      <xdr:rowOff>66675</xdr:rowOff>
    </xdr:to>
    <xdr:graphicFrame macro="">
      <xdr:nvGraphicFramePr>
        <xdr:cNvPr id="12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152400</xdr:colOff>
      <xdr:row>166</xdr:row>
      <xdr:rowOff>47625</xdr:rowOff>
    </xdr:from>
    <xdr:to>
      <xdr:col>6</xdr:col>
      <xdr:colOff>381000</xdr:colOff>
      <xdr:row>182</xdr:row>
      <xdr:rowOff>0</xdr:rowOff>
    </xdr:to>
    <xdr:graphicFrame macro="">
      <xdr:nvGraphicFramePr>
        <xdr:cNvPr id="13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85725</xdr:colOff>
      <xdr:row>182</xdr:row>
      <xdr:rowOff>114300</xdr:rowOff>
    </xdr:from>
    <xdr:to>
      <xdr:col>6</xdr:col>
      <xdr:colOff>314325</xdr:colOff>
      <xdr:row>198</xdr:row>
      <xdr:rowOff>66675</xdr:rowOff>
    </xdr:to>
    <xdr:graphicFrame macro="">
      <xdr:nvGraphicFramePr>
        <xdr:cNvPr id="14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1790700</xdr:colOff>
      <xdr:row>2</xdr:row>
      <xdr:rowOff>95250</xdr:rowOff>
    </xdr:to>
    <xdr:pic>
      <xdr:nvPicPr>
        <xdr:cNvPr id="2" name="Picture 297" descr="tim_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79070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0</xdr:rowOff>
    </xdr:from>
    <xdr:to>
      <xdr:col>0</xdr:col>
      <xdr:colOff>2295525</xdr:colOff>
      <xdr:row>3</xdr:row>
      <xdr:rowOff>257175</xdr:rowOff>
    </xdr:to>
    <xdr:pic>
      <xdr:nvPicPr>
        <xdr:cNvPr id="2" name="Picture 105" descr="tim_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0"/>
          <a:ext cx="2238375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28575</xdr:rowOff>
    </xdr:from>
    <xdr:to>
      <xdr:col>0</xdr:col>
      <xdr:colOff>2105025</xdr:colOff>
      <xdr:row>3</xdr:row>
      <xdr:rowOff>47625</xdr:rowOff>
    </xdr:to>
    <xdr:pic>
      <xdr:nvPicPr>
        <xdr:cNvPr id="2" name="Picture 297" descr="tim_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28575"/>
          <a:ext cx="2057400" cy="676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38</xdr:row>
      <xdr:rowOff>19050</xdr:rowOff>
    </xdr:from>
    <xdr:to>
      <xdr:col>8</xdr:col>
      <xdr:colOff>504825</xdr:colOff>
      <xdr:row>52</xdr:row>
      <xdr:rowOff>38100</xdr:rowOff>
    </xdr:to>
    <xdr:graphicFrame macro="">
      <xdr:nvGraphicFramePr>
        <xdr:cNvPr id="2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53</xdr:row>
      <xdr:rowOff>9525</xdr:rowOff>
    </xdr:from>
    <xdr:to>
      <xdr:col>8</xdr:col>
      <xdr:colOff>495300</xdr:colOff>
      <xdr:row>68</xdr:row>
      <xdr:rowOff>85725</xdr:rowOff>
    </xdr:to>
    <xdr:graphicFrame macro="">
      <xdr:nvGraphicFramePr>
        <xdr:cNvPr id="3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19050</xdr:colOff>
      <xdr:row>3</xdr:row>
      <xdr:rowOff>142875</xdr:rowOff>
    </xdr:from>
    <xdr:to>
      <xdr:col>8</xdr:col>
      <xdr:colOff>523875</xdr:colOff>
      <xdr:row>19</xdr:row>
      <xdr:rowOff>152400</xdr:rowOff>
    </xdr:to>
    <xdr:graphicFrame macro="">
      <xdr:nvGraphicFramePr>
        <xdr:cNvPr id="4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19050</xdr:colOff>
      <xdr:row>22</xdr:row>
      <xdr:rowOff>95250</xdr:rowOff>
    </xdr:from>
    <xdr:to>
      <xdr:col>8</xdr:col>
      <xdr:colOff>504825</xdr:colOff>
      <xdr:row>37</xdr:row>
      <xdr:rowOff>114300</xdr:rowOff>
    </xdr:to>
    <xdr:graphicFrame macro="">
      <xdr:nvGraphicFramePr>
        <xdr:cNvPr id="5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4</xdr:col>
      <xdr:colOff>352425</xdr:colOff>
      <xdr:row>3</xdr:row>
      <xdr:rowOff>38100</xdr:rowOff>
    </xdr:to>
    <xdr:pic>
      <xdr:nvPicPr>
        <xdr:cNvPr id="6" name="Picture 788" descr="tim_logo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790825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38100</xdr:rowOff>
    </xdr:from>
    <xdr:to>
      <xdr:col>11</xdr:col>
      <xdr:colOff>457200</xdr:colOff>
      <xdr:row>20</xdr:row>
      <xdr:rowOff>152400</xdr:rowOff>
    </xdr:to>
    <xdr:graphicFrame macro="">
      <xdr:nvGraphicFramePr>
        <xdr:cNvPr id="2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</xdr:colOff>
      <xdr:row>23</xdr:row>
      <xdr:rowOff>28575</xdr:rowOff>
    </xdr:from>
    <xdr:to>
      <xdr:col>12</xdr:col>
      <xdr:colOff>266700</xdr:colOff>
      <xdr:row>46</xdr:row>
      <xdr:rowOff>66675</xdr:rowOff>
    </xdr:to>
    <xdr:graphicFrame macro="">
      <xdr:nvGraphicFramePr>
        <xdr:cNvPr id="3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7</xdr:col>
      <xdr:colOff>295275</xdr:colOff>
      <xdr:row>17</xdr:row>
      <xdr:rowOff>152400</xdr:rowOff>
    </xdr:to>
    <xdr:graphicFrame macro="">
      <xdr:nvGraphicFramePr>
        <xdr:cNvPr id="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18</xdr:row>
      <xdr:rowOff>66675</xdr:rowOff>
    </xdr:from>
    <xdr:to>
      <xdr:col>7</xdr:col>
      <xdr:colOff>323850</xdr:colOff>
      <xdr:row>34</xdr:row>
      <xdr:rowOff>0</xdr:rowOff>
    </xdr:to>
    <xdr:graphicFrame macro="">
      <xdr:nvGraphicFramePr>
        <xdr:cNvPr id="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19050</xdr:colOff>
      <xdr:row>34</xdr:row>
      <xdr:rowOff>95250</xdr:rowOff>
    </xdr:from>
    <xdr:to>
      <xdr:col>7</xdr:col>
      <xdr:colOff>314325</xdr:colOff>
      <xdr:row>49</xdr:row>
      <xdr:rowOff>114300</xdr:rowOff>
    </xdr:to>
    <xdr:graphicFrame macro="">
      <xdr:nvGraphicFramePr>
        <xdr:cNvPr id="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</xdr:colOff>
      <xdr:row>50</xdr:row>
      <xdr:rowOff>9525</xdr:rowOff>
    </xdr:from>
    <xdr:to>
      <xdr:col>7</xdr:col>
      <xdr:colOff>323850</xdr:colOff>
      <xdr:row>64</xdr:row>
      <xdr:rowOff>47625</xdr:rowOff>
    </xdr:to>
    <xdr:graphicFrame macro="">
      <xdr:nvGraphicFramePr>
        <xdr:cNvPr id="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57150</xdr:rowOff>
    </xdr:from>
    <xdr:to>
      <xdr:col>6</xdr:col>
      <xdr:colOff>447675</xdr:colOff>
      <xdr:row>16</xdr:row>
      <xdr:rowOff>19050</xdr:rowOff>
    </xdr:to>
    <xdr:graphicFrame macro="">
      <xdr:nvGraphicFramePr>
        <xdr:cNvPr id="2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17</xdr:row>
      <xdr:rowOff>0</xdr:rowOff>
    </xdr:from>
    <xdr:to>
      <xdr:col>6</xdr:col>
      <xdr:colOff>447675</xdr:colOff>
      <xdr:row>32</xdr:row>
      <xdr:rowOff>133350</xdr:rowOff>
    </xdr:to>
    <xdr:graphicFrame macro="">
      <xdr:nvGraphicFramePr>
        <xdr:cNvPr id="3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38100</xdr:colOff>
      <xdr:row>33</xdr:row>
      <xdr:rowOff>0</xdr:rowOff>
    </xdr:from>
    <xdr:to>
      <xdr:col>6</xdr:col>
      <xdr:colOff>400050</xdr:colOff>
      <xdr:row>47</xdr:row>
      <xdr:rowOff>104775</xdr:rowOff>
    </xdr:to>
    <xdr:graphicFrame macro="">
      <xdr:nvGraphicFramePr>
        <xdr:cNvPr id="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49</xdr:row>
      <xdr:rowOff>19050</xdr:rowOff>
    </xdr:from>
    <xdr:to>
      <xdr:col>6</xdr:col>
      <xdr:colOff>428625</xdr:colOff>
      <xdr:row>64</xdr:row>
      <xdr:rowOff>133350</xdr:rowOff>
    </xdr:to>
    <xdr:graphicFrame macro="">
      <xdr:nvGraphicFramePr>
        <xdr:cNvPr id="5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3</xdr:row>
      <xdr:rowOff>28575</xdr:rowOff>
    </xdr:from>
    <xdr:to>
      <xdr:col>7</xdr:col>
      <xdr:colOff>419100</xdr:colOff>
      <xdr:row>18</xdr:row>
      <xdr:rowOff>142875</xdr:rowOff>
    </xdr:to>
    <xdr:graphicFrame macro="">
      <xdr:nvGraphicFramePr>
        <xdr:cNvPr id="2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38100</xdr:colOff>
      <xdr:row>22</xdr:row>
      <xdr:rowOff>9525</xdr:rowOff>
    </xdr:from>
    <xdr:to>
      <xdr:col>7</xdr:col>
      <xdr:colOff>419100</xdr:colOff>
      <xdr:row>38</xdr:row>
      <xdr:rowOff>9525</xdr:rowOff>
    </xdr:to>
    <xdr:graphicFrame macro="">
      <xdr:nvGraphicFramePr>
        <xdr:cNvPr id="3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showGridLines="0" tabSelected="1" zoomScale="70" zoomScaleNormal="70" workbookViewId="0">
      <pane xSplit="1" ySplit="7" topLeftCell="B8" activePane="bottomRight" state="frozen"/>
      <selection activeCell="B16" sqref="B16"/>
      <selection pane="topRight" activeCell="B16" sqref="B16"/>
      <selection pane="bottomLeft" activeCell="B16" sqref="B16"/>
      <selection pane="bottomRight" activeCell="A5" sqref="A5:M5"/>
    </sheetView>
  </sheetViews>
  <sheetFormatPr defaultColWidth="9.109375" defaultRowHeight="13.2" x14ac:dyDescent="0.25"/>
  <cols>
    <col min="1" max="1" width="49.33203125" style="1" bestFit="1" customWidth="1"/>
    <col min="2" max="2" width="17.88671875" style="1" customWidth="1"/>
    <col min="3" max="3" width="17" style="1" bestFit="1" customWidth="1"/>
    <col min="4" max="4" width="9.44140625" style="1" bestFit="1" customWidth="1"/>
    <col min="5" max="5" width="13.5546875" style="1" bestFit="1" customWidth="1"/>
    <col min="6" max="6" width="16.88671875" style="1" bestFit="1" customWidth="1"/>
    <col min="7" max="7" width="18.6640625" style="1" bestFit="1" customWidth="1"/>
    <col min="8" max="8" width="9.5546875" style="1" bestFit="1" customWidth="1"/>
    <col min="9" max="9" width="13.88671875" style="1" bestFit="1" customWidth="1"/>
    <col min="10" max="11" width="18.6640625" style="1" bestFit="1" customWidth="1"/>
    <col min="12" max="13" width="9.44140625" style="1" bestFit="1" customWidth="1"/>
    <col min="14" max="16384" width="9.109375" style="1"/>
  </cols>
  <sheetData>
    <row r="1" spans="1:13" ht="24.6" x14ac:dyDescent="0.4">
      <c r="B1" s="2" t="s">
        <v>207</v>
      </c>
      <c r="D1" s="3"/>
    </row>
    <row r="2" spans="1:13" x14ac:dyDescent="0.25">
      <c r="D2" s="3"/>
    </row>
    <row r="3" spans="1:13" x14ac:dyDescent="0.25">
      <c r="D3" s="3"/>
    </row>
    <row r="4" spans="1:13" x14ac:dyDescent="0.25">
      <c r="B4" s="3"/>
      <c r="C4" s="3"/>
      <c r="D4" s="3"/>
      <c r="E4" s="3"/>
      <c r="F4" s="3"/>
      <c r="G4" s="3"/>
      <c r="H4" s="3"/>
      <c r="I4" s="3"/>
    </row>
    <row r="5" spans="1:13" ht="24.6" x14ac:dyDescent="0.25">
      <c r="A5" s="143" t="s">
        <v>0</v>
      </c>
      <c r="B5" s="144"/>
      <c r="C5" s="144"/>
      <c r="D5" s="144"/>
      <c r="E5" s="144"/>
      <c r="F5" s="144"/>
      <c r="G5" s="144"/>
      <c r="H5" s="144"/>
      <c r="I5" s="144"/>
      <c r="J5" s="144"/>
      <c r="K5" s="144"/>
      <c r="L5" s="144"/>
      <c r="M5" s="145"/>
    </row>
    <row r="6" spans="1:13" ht="17.399999999999999" x14ac:dyDescent="0.25">
      <c r="A6" s="4"/>
      <c r="B6" s="142" t="s">
        <v>177</v>
      </c>
      <c r="C6" s="142"/>
      <c r="D6" s="142"/>
      <c r="E6" s="142"/>
      <c r="F6" s="142" t="s">
        <v>208</v>
      </c>
      <c r="G6" s="142"/>
      <c r="H6" s="142"/>
      <c r="I6" s="142"/>
      <c r="J6" s="142" t="s">
        <v>180</v>
      </c>
      <c r="K6" s="142"/>
      <c r="L6" s="142"/>
      <c r="M6" s="142"/>
    </row>
    <row r="7" spans="1:13" ht="28.2" x14ac:dyDescent="0.3">
      <c r="A7" s="5" t="s">
        <v>2</v>
      </c>
      <c r="B7" s="6">
        <v>2013</v>
      </c>
      <c r="C7" s="7">
        <v>2014</v>
      </c>
      <c r="D7" s="8" t="s">
        <v>181</v>
      </c>
      <c r="E7" s="8" t="s">
        <v>182</v>
      </c>
      <c r="F7" s="6">
        <v>2013</v>
      </c>
      <c r="G7" s="7">
        <v>2014</v>
      </c>
      <c r="H7" s="8" t="s">
        <v>181</v>
      </c>
      <c r="I7" s="8" t="s">
        <v>182</v>
      </c>
      <c r="J7" s="6" t="s">
        <v>183</v>
      </c>
      <c r="K7" s="6" t="s">
        <v>184</v>
      </c>
      <c r="L7" s="8" t="s">
        <v>181</v>
      </c>
      <c r="M7" s="8" t="s">
        <v>182</v>
      </c>
    </row>
    <row r="8" spans="1:13" ht="16.8" x14ac:dyDescent="0.3">
      <c r="A8" s="65" t="s">
        <v>3</v>
      </c>
      <c r="B8" s="66">
        <v>1408589.7720699999</v>
      </c>
      <c r="C8" s="66">
        <v>1611709.0457200001</v>
      </c>
      <c r="D8" s="64">
        <f t="shared" ref="D8:D44" si="0">(C8-B8)/B8*100</f>
        <v>14.420044620337203</v>
      </c>
      <c r="E8" s="64">
        <f>C8/C$44*100</f>
        <v>14.554154406070657</v>
      </c>
      <c r="F8" s="66">
        <v>13236251.522299999</v>
      </c>
      <c r="G8" s="66">
        <v>14089065.262870001</v>
      </c>
      <c r="H8" s="64">
        <f t="shared" ref="H8:H45" si="1">(G8-F8)/F8*100</f>
        <v>6.4430155254545358</v>
      </c>
      <c r="I8" s="64">
        <f>G8/G$46*100</f>
        <v>13.467266740890874</v>
      </c>
      <c r="J8" s="66">
        <v>20363563.625999998</v>
      </c>
      <c r="K8" s="66">
        <v>22193977.267999999</v>
      </c>
      <c r="L8" s="64">
        <f t="shared" ref="L8:L45" si="2">(K8-J8)/J8*100</f>
        <v>8.988670527505052</v>
      </c>
      <c r="M8" s="64">
        <f>K8/K$46*100</f>
        <v>14.126639204142451</v>
      </c>
    </row>
    <row r="9" spans="1:13" ht="15.6" x14ac:dyDescent="0.3">
      <c r="A9" s="10" t="s">
        <v>4</v>
      </c>
      <c r="B9" s="66">
        <v>919667.97803</v>
      </c>
      <c r="C9" s="66">
        <v>1078981.0421200001</v>
      </c>
      <c r="D9" s="64">
        <f t="shared" si="0"/>
        <v>17.322889118229497</v>
      </c>
      <c r="E9" s="64">
        <f t="shared" ref="E9:E46" si="3">C9/C$44*100</f>
        <v>9.7434811388194476</v>
      </c>
      <c r="F9" s="66">
        <v>9170452.0755899996</v>
      </c>
      <c r="G9" s="66">
        <v>9594863.7858099993</v>
      </c>
      <c r="H9" s="64">
        <f t="shared" si="1"/>
        <v>4.6280347655891809</v>
      </c>
      <c r="I9" s="64">
        <f t="shared" ref="I9:I46" si="4">G9/G$46*100</f>
        <v>9.1714097092410913</v>
      </c>
      <c r="J9" s="66">
        <v>14298549.771999998</v>
      </c>
      <c r="K9" s="66">
        <v>15320883.811000001</v>
      </c>
      <c r="L9" s="64">
        <f t="shared" si="2"/>
        <v>7.149914189213642</v>
      </c>
      <c r="M9" s="64">
        <f t="shared" ref="M9:M46" si="5">K9/K$46*100</f>
        <v>9.7518617448817349</v>
      </c>
    </row>
    <row r="10" spans="1:13" ht="13.8" x14ac:dyDescent="0.25">
      <c r="A10" s="12" t="s">
        <v>5</v>
      </c>
      <c r="B10" s="13">
        <v>452060.28557000001</v>
      </c>
      <c r="C10" s="13">
        <v>486178.44559999998</v>
      </c>
      <c r="D10" s="14">
        <f t="shared" si="0"/>
        <v>7.5472588765413438</v>
      </c>
      <c r="E10" s="14">
        <f t="shared" si="3"/>
        <v>4.3903185782547958</v>
      </c>
      <c r="F10" s="13">
        <v>4153570.6297499998</v>
      </c>
      <c r="G10" s="13">
        <v>4351620.6313800002</v>
      </c>
      <c r="H10" s="14">
        <f t="shared" si="1"/>
        <v>4.7681866828377686</v>
      </c>
      <c r="I10" s="14">
        <f t="shared" si="4"/>
        <v>4.1595687651758713</v>
      </c>
      <c r="J10" s="13">
        <v>6238325.1359999999</v>
      </c>
      <c r="K10" s="13">
        <v>6782692.324000001</v>
      </c>
      <c r="L10" s="14">
        <f t="shared" si="2"/>
        <v>8.7261753136042532</v>
      </c>
      <c r="M10" s="14">
        <f t="shared" si="5"/>
        <v>4.3172364347694483</v>
      </c>
    </row>
    <row r="11" spans="1:13" ht="13.8" x14ac:dyDescent="0.25">
      <c r="A11" s="12" t="s">
        <v>6</v>
      </c>
      <c r="B11" s="13">
        <v>95304.603199999998</v>
      </c>
      <c r="C11" s="13">
        <v>104432.17522</v>
      </c>
      <c r="D11" s="14">
        <f t="shared" si="0"/>
        <v>9.5772624968024704</v>
      </c>
      <c r="E11" s="14">
        <f t="shared" si="3"/>
        <v>0.94304986818182812</v>
      </c>
      <c r="F11" s="13">
        <v>1307763.70618</v>
      </c>
      <c r="G11" s="13">
        <v>1344807.6799900001</v>
      </c>
      <c r="H11" s="14">
        <f t="shared" si="1"/>
        <v>2.8326198100577504</v>
      </c>
      <c r="I11" s="14">
        <f t="shared" si="4"/>
        <v>1.2854567285846104</v>
      </c>
      <c r="J11" s="13">
        <v>2190052.4419999998</v>
      </c>
      <c r="K11" s="13">
        <v>2388014.1799999997</v>
      </c>
      <c r="L11" s="14">
        <f t="shared" si="2"/>
        <v>9.0391323149877305</v>
      </c>
      <c r="M11" s="14">
        <f t="shared" si="5"/>
        <v>1.5199896047418124</v>
      </c>
    </row>
    <row r="12" spans="1:13" ht="13.8" x14ac:dyDescent="0.25">
      <c r="A12" s="12" t="s">
        <v>7</v>
      </c>
      <c r="B12" s="13">
        <v>107879.76059000001</v>
      </c>
      <c r="C12" s="13">
        <v>119859.90158000001</v>
      </c>
      <c r="D12" s="14">
        <f t="shared" si="0"/>
        <v>11.105086741461037</v>
      </c>
      <c r="E12" s="14">
        <f t="shared" si="3"/>
        <v>1.0823662740643418</v>
      </c>
      <c r="F12" s="13">
        <v>815676.57296999998</v>
      </c>
      <c r="G12" s="13">
        <v>910201.73017999995</v>
      </c>
      <c r="H12" s="14">
        <f t="shared" si="1"/>
        <v>11.588558546657751</v>
      </c>
      <c r="I12" s="14">
        <f t="shared" si="4"/>
        <v>0.8700314222163984</v>
      </c>
      <c r="J12" s="13">
        <v>1281919.8559999997</v>
      </c>
      <c r="K12" s="13">
        <v>1424517.1600000001</v>
      </c>
      <c r="L12" s="14">
        <f t="shared" si="2"/>
        <v>11.123730031372608</v>
      </c>
      <c r="M12" s="14">
        <f t="shared" si="5"/>
        <v>0.90671625533493683</v>
      </c>
    </row>
    <row r="13" spans="1:13" ht="13.8" x14ac:dyDescent="0.25">
      <c r="A13" s="12" t="s">
        <v>8</v>
      </c>
      <c r="B13" s="13">
        <v>94981.239990000002</v>
      </c>
      <c r="C13" s="13">
        <v>94209.739539999995</v>
      </c>
      <c r="D13" s="14">
        <f t="shared" si="0"/>
        <v>-0.81226613811446713</v>
      </c>
      <c r="E13" s="14">
        <f t="shared" si="3"/>
        <v>0.85073859916715189</v>
      </c>
      <c r="F13" s="13">
        <v>832303.57264999999</v>
      </c>
      <c r="G13" s="13">
        <v>837900.64046999998</v>
      </c>
      <c r="H13" s="14">
        <f t="shared" si="1"/>
        <v>0.67247912948148225</v>
      </c>
      <c r="I13" s="14">
        <f t="shared" si="4"/>
        <v>0.80092122628681384</v>
      </c>
      <c r="J13" s="13">
        <v>1446797.335</v>
      </c>
      <c r="K13" s="13">
        <v>1443850.764</v>
      </c>
      <c r="L13" s="14">
        <f t="shared" si="2"/>
        <v>-0.2036616275630613</v>
      </c>
      <c r="M13" s="14">
        <f t="shared" si="5"/>
        <v>0.9190222446997881</v>
      </c>
    </row>
    <row r="14" spans="1:13" ht="13.8" x14ac:dyDescent="0.25">
      <c r="A14" s="12" t="s">
        <v>9</v>
      </c>
      <c r="B14" s="13">
        <v>86744.865030000001</v>
      </c>
      <c r="C14" s="13">
        <v>144149.62633</v>
      </c>
      <c r="D14" s="14">
        <f t="shared" si="0"/>
        <v>66.17655267565064</v>
      </c>
      <c r="E14" s="14">
        <f t="shared" si="3"/>
        <v>1.301708844257915</v>
      </c>
      <c r="F14" s="13">
        <v>1013226.46509</v>
      </c>
      <c r="G14" s="13">
        <v>1223765.26291</v>
      </c>
      <c r="H14" s="14">
        <f t="shared" si="1"/>
        <v>20.779046449531791</v>
      </c>
      <c r="I14" s="14">
        <f t="shared" si="4"/>
        <v>1.1697563263674045</v>
      </c>
      <c r="J14" s="13">
        <v>1759832.9749999999</v>
      </c>
      <c r="K14" s="13">
        <v>1980515.9190000002</v>
      </c>
      <c r="L14" s="14">
        <f t="shared" si="2"/>
        <v>12.53999368888973</v>
      </c>
      <c r="M14" s="14">
        <f t="shared" si="5"/>
        <v>1.2606137912069173</v>
      </c>
    </row>
    <row r="15" spans="1:13" ht="13.8" x14ac:dyDescent="0.25">
      <c r="A15" s="12" t="s">
        <v>10</v>
      </c>
      <c r="B15" s="13">
        <v>28125.712370000001</v>
      </c>
      <c r="C15" s="13">
        <v>13367.26571</v>
      </c>
      <c r="D15" s="14">
        <f t="shared" si="0"/>
        <v>-52.473147936128171</v>
      </c>
      <c r="E15" s="14">
        <f t="shared" si="3"/>
        <v>0.12070990706849484</v>
      </c>
      <c r="F15" s="13">
        <v>332783.60063</v>
      </c>
      <c r="G15" s="13">
        <v>157700.22894</v>
      </c>
      <c r="H15" s="14">
        <f t="shared" si="1"/>
        <v>-52.611778753083328</v>
      </c>
      <c r="I15" s="14">
        <f t="shared" si="4"/>
        <v>0.15074037976327137</v>
      </c>
      <c r="J15" s="13">
        <v>411725.19299999991</v>
      </c>
      <c r="K15" s="13">
        <v>264484.41899999999</v>
      </c>
      <c r="L15" s="14">
        <f t="shared" si="2"/>
        <v>-35.761905393046945</v>
      </c>
      <c r="M15" s="14">
        <f t="shared" si="5"/>
        <v>0.16834639042896216</v>
      </c>
    </row>
    <row r="16" spans="1:13" ht="13.8" x14ac:dyDescent="0.25">
      <c r="A16" s="12" t="s">
        <v>11</v>
      </c>
      <c r="B16" s="13">
        <v>49399.682690000001</v>
      </c>
      <c r="C16" s="13">
        <v>111508.17037000001</v>
      </c>
      <c r="D16" s="14">
        <f t="shared" si="0"/>
        <v>125.72649113912762</v>
      </c>
      <c r="E16" s="14">
        <f t="shared" si="3"/>
        <v>1.0069479559062788</v>
      </c>
      <c r="F16" s="13">
        <v>661497.63098999998</v>
      </c>
      <c r="G16" s="13">
        <v>707868.31628000003</v>
      </c>
      <c r="H16" s="14">
        <f t="shared" si="1"/>
        <v>7.009954853595092</v>
      </c>
      <c r="I16" s="14">
        <f t="shared" si="4"/>
        <v>0.67662767223395948</v>
      </c>
      <c r="J16" s="13">
        <v>891928.87899999996</v>
      </c>
      <c r="K16" s="13">
        <v>952458.00899999996</v>
      </c>
      <c r="L16" s="14">
        <f t="shared" si="2"/>
        <v>6.7863179929618589</v>
      </c>
      <c r="M16" s="14">
        <f t="shared" si="5"/>
        <v>0.60624693301992183</v>
      </c>
    </row>
    <row r="17" spans="1:13" ht="13.8" x14ac:dyDescent="0.25">
      <c r="A17" s="12" t="s">
        <v>12</v>
      </c>
      <c r="B17" s="13">
        <v>5171.8285900000001</v>
      </c>
      <c r="C17" s="13">
        <v>5275.7177700000002</v>
      </c>
      <c r="D17" s="14">
        <f t="shared" si="0"/>
        <v>2.0087514153287152</v>
      </c>
      <c r="E17" s="14">
        <f t="shared" si="3"/>
        <v>4.7641111918639859E-2</v>
      </c>
      <c r="F17" s="13">
        <v>53629.89733</v>
      </c>
      <c r="G17" s="13">
        <v>60999.295660000003</v>
      </c>
      <c r="H17" s="14">
        <f t="shared" si="1"/>
        <v>13.741212825103879</v>
      </c>
      <c r="I17" s="14">
        <f t="shared" si="4"/>
        <v>5.8307188612762906E-2</v>
      </c>
      <c r="J17" s="13">
        <v>77967.953999999998</v>
      </c>
      <c r="K17" s="13">
        <v>84351.034</v>
      </c>
      <c r="L17" s="14">
        <f t="shared" si="2"/>
        <v>8.1867994124868293</v>
      </c>
      <c r="M17" s="14">
        <f t="shared" si="5"/>
        <v>5.3690089406932748E-2</v>
      </c>
    </row>
    <row r="18" spans="1:13" ht="15.6" x14ac:dyDescent="0.3">
      <c r="A18" s="10" t="s">
        <v>13</v>
      </c>
      <c r="B18" s="66">
        <v>158340.29483999999</v>
      </c>
      <c r="C18" s="66">
        <v>186079.53867000001</v>
      </c>
      <c r="D18" s="64">
        <f t="shared" si="0"/>
        <v>17.518752164779045</v>
      </c>
      <c r="E18" s="64">
        <f t="shared" si="3"/>
        <v>1.6803469241582163</v>
      </c>
      <c r="F18" s="66">
        <v>1265945.9226899999</v>
      </c>
      <c r="G18" s="66">
        <v>1501593.1609400001</v>
      </c>
      <c r="H18" s="64">
        <f t="shared" si="1"/>
        <v>18.614321040607717</v>
      </c>
      <c r="I18" s="64">
        <f t="shared" si="4"/>
        <v>1.4353227313078032</v>
      </c>
      <c r="J18" s="66">
        <v>1892478.6279999998</v>
      </c>
      <c r="K18" s="66">
        <v>2223801.1290000002</v>
      </c>
      <c r="L18" s="64">
        <f t="shared" si="2"/>
        <v>17.507331184508384</v>
      </c>
      <c r="M18" s="64">
        <f t="shared" si="5"/>
        <v>1.4154667201737918</v>
      </c>
    </row>
    <row r="19" spans="1:13" ht="13.8" x14ac:dyDescent="0.25">
      <c r="A19" s="12" t="s">
        <v>14</v>
      </c>
      <c r="B19" s="13">
        <v>158340.29483999999</v>
      </c>
      <c r="C19" s="13">
        <v>186079.53867000001</v>
      </c>
      <c r="D19" s="14">
        <f t="shared" si="0"/>
        <v>17.518752164779045</v>
      </c>
      <c r="E19" s="14">
        <f t="shared" si="3"/>
        <v>1.6803469241582163</v>
      </c>
      <c r="F19" s="13">
        <v>1265945.9226899999</v>
      </c>
      <c r="G19" s="13">
        <v>1501593.1609400001</v>
      </c>
      <c r="H19" s="14">
        <f t="shared" si="1"/>
        <v>18.614321040607717</v>
      </c>
      <c r="I19" s="14">
        <f t="shared" si="4"/>
        <v>1.4353227313078032</v>
      </c>
      <c r="J19" s="13">
        <v>1892478.6279999998</v>
      </c>
      <c r="K19" s="13">
        <v>2223801.1290000002</v>
      </c>
      <c r="L19" s="14">
        <f t="shared" si="2"/>
        <v>17.507331184508384</v>
      </c>
      <c r="M19" s="14">
        <f t="shared" si="5"/>
        <v>1.4154667201737918</v>
      </c>
    </row>
    <row r="20" spans="1:13" ht="15.6" x14ac:dyDescent="0.3">
      <c r="A20" s="10" t="s">
        <v>15</v>
      </c>
      <c r="B20" s="9">
        <v>330581.49920000002</v>
      </c>
      <c r="C20" s="9">
        <v>346648.46493000002</v>
      </c>
      <c r="D20" s="11">
        <f t="shared" si="0"/>
        <v>4.8602132209097304</v>
      </c>
      <c r="E20" s="11">
        <f t="shared" si="3"/>
        <v>3.1303263430929955</v>
      </c>
      <c r="F20" s="9">
        <v>2799853.5240199999</v>
      </c>
      <c r="G20" s="9">
        <v>2992608.3161200001</v>
      </c>
      <c r="H20" s="11">
        <f t="shared" si="1"/>
        <v>6.8844598635733236</v>
      </c>
      <c r="I20" s="11">
        <f t="shared" si="4"/>
        <v>2.8605343003419792</v>
      </c>
      <c r="J20" s="9">
        <v>4172535.2259999998</v>
      </c>
      <c r="K20" s="9">
        <v>4649292.3289999999</v>
      </c>
      <c r="L20" s="11">
        <f t="shared" si="2"/>
        <v>11.426077364888858</v>
      </c>
      <c r="M20" s="11">
        <f t="shared" si="5"/>
        <v>2.9593107397234348</v>
      </c>
    </row>
    <row r="21" spans="1:13" ht="13.8" x14ac:dyDescent="0.25">
      <c r="A21" s="12" t="s">
        <v>16</v>
      </c>
      <c r="B21" s="13">
        <v>330581.49920000002</v>
      </c>
      <c r="C21" s="13">
        <v>346648.46493000002</v>
      </c>
      <c r="D21" s="14">
        <f t="shared" si="0"/>
        <v>4.8602132209097304</v>
      </c>
      <c r="E21" s="14">
        <f t="shared" si="3"/>
        <v>3.1303263430929955</v>
      </c>
      <c r="F21" s="13">
        <v>2799853.5240199999</v>
      </c>
      <c r="G21" s="13">
        <v>2992608.3161200001</v>
      </c>
      <c r="H21" s="14">
        <f t="shared" si="1"/>
        <v>6.8844598635733236</v>
      </c>
      <c r="I21" s="14">
        <f t="shared" si="4"/>
        <v>2.8605343003419792</v>
      </c>
      <c r="J21" s="13">
        <v>4172535.2259999998</v>
      </c>
      <c r="K21" s="13">
        <v>4649292.3289999999</v>
      </c>
      <c r="L21" s="14">
        <f t="shared" si="2"/>
        <v>11.426077364888858</v>
      </c>
      <c r="M21" s="14">
        <f t="shared" si="5"/>
        <v>2.9593107397234348</v>
      </c>
    </row>
    <row r="22" spans="1:13" ht="16.8" x14ac:dyDescent="0.3">
      <c r="A22" s="65" t="s">
        <v>17</v>
      </c>
      <c r="B22" s="66">
        <v>8712913.5330400001</v>
      </c>
      <c r="C22" s="66">
        <v>9078898.7260100003</v>
      </c>
      <c r="D22" s="64">
        <f t="shared" si="0"/>
        <v>4.2004915070275608</v>
      </c>
      <c r="E22" s="64">
        <f t="shared" si="3"/>
        <v>81.984831099833315</v>
      </c>
      <c r="F22" s="66">
        <v>77760889.460840002</v>
      </c>
      <c r="G22" s="66">
        <v>82388607.506889999</v>
      </c>
      <c r="H22" s="64">
        <f t="shared" si="1"/>
        <v>5.9512154222213374</v>
      </c>
      <c r="I22" s="64">
        <f t="shared" si="4"/>
        <v>78.752517147459926</v>
      </c>
      <c r="J22" s="66">
        <v>116609726.82099998</v>
      </c>
      <c r="K22" s="66">
        <v>123649689.38000001</v>
      </c>
      <c r="L22" s="64">
        <f t="shared" si="2"/>
        <v>6.0372001126515116</v>
      </c>
      <c r="M22" s="64">
        <f t="shared" si="5"/>
        <v>78.703989306777956</v>
      </c>
    </row>
    <row r="23" spans="1:13" ht="15.6" x14ac:dyDescent="0.3">
      <c r="A23" s="10" t="s">
        <v>18</v>
      </c>
      <c r="B23" s="66">
        <v>938090.05952000001</v>
      </c>
      <c r="C23" s="66">
        <v>1003968.84712</v>
      </c>
      <c r="D23" s="64">
        <f t="shared" si="0"/>
        <v>7.022650643341084</v>
      </c>
      <c r="E23" s="64">
        <f t="shared" si="3"/>
        <v>9.0661013901188561</v>
      </c>
      <c r="F23" s="66">
        <v>8045386.2394399997</v>
      </c>
      <c r="G23" s="66">
        <v>8608851.7655100003</v>
      </c>
      <c r="H23" s="64">
        <f t="shared" si="1"/>
        <v>7.0035857732694842</v>
      </c>
      <c r="I23" s="64">
        <f t="shared" si="4"/>
        <v>8.2289137636726029</v>
      </c>
      <c r="J23" s="66">
        <v>12129897.800000001</v>
      </c>
      <c r="K23" s="66">
        <v>13088997.663000003</v>
      </c>
      <c r="L23" s="64">
        <f t="shared" si="2"/>
        <v>7.9069080285243762</v>
      </c>
      <c r="M23" s="64">
        <f t="shared" si="5"/>
        <v>8.3312488472115689</v>
      </c>
    </row>
    <row r="24" spans="1:13" ht="13.8" x14ac:dyDescent="0.25">
      <c r="A24" s="12" t="s">
        <v>19</v>
      </c>
      <c r="B24" s="13">
        <v>615565.68883999996</v>
      </c>
      <c r="C24" s="13">
        <v>683545.14436999999</v>
      </c>
      <c r="D24" s="14">
        <f t="shared" si="0"/>
        <v>11.043412061855433</v>
      </c>
      <c r="E24" s="14">
        <f t="shared" si="3"/>
        <v>6.1725915115383456</v>
      </c>
      <c r="F24" s="13">
        <v>5450913.6715700002</v>
      </c>
      <c r="G24" s="13">
        <v>5908683.9961700002</v>
      </c>
      <c r="H24" s="14">
        <f t="shared" si="1"/>
        <v>8.3980475968196835</v>
      </c>
      <c r="I24" s="14">
        <f t="shared" si="4"/>
        <v>5.6479136109732879</v>
      </c>
      <c r="J24" s="13">
        <v>8192053.7360000005</v>
      </c>
      <c r="K24" s="13">
        <v>8845663.7829999998</v>
      </c>
      <c r="L24" s="14">
        <f t="shared" si="2"/>
        <v>7.9785859329475377</v>
      </c>
      <c r="M24" s="14">
        <f t="shared" si="5"/>
        <v>5.6303338187050196</v>
      </c>
    </row>
    <row r="25" spans="1:13" ht="13.8" x14ac:dyDescent="0.25">
      <c r="A25" s="12" t="s">
        <v>20</v>
      </c>
      <c r="B25" s="13">
        <v>178226.11319999999</v>
      </c>
      <c r="C25" s="13">
        <v>160530.07519</v>
      </c>
      <c r="D25" s="14">
        <f t="shared" si="0"/>
        <v>-9.9289816134530327</v>
      </c>
      <c r="E25" s="14">
        <f t="shared" si="3"/>
        <v>1.4496285836068259</v>
      </c>
      <c r="F25" s="13">
        <v>1207120.85482</v>
      </c>
      <c r="G25" s="13">
        <v>1212745.7091699999</v>
      </c>
      <c r="H25" s="14">
        <f t="shared" si="1"/>
        <v>0.46597275886171913</v>
      </c>
      <c r="I25" s="14">
        <f t="shared" si="4"/>
        <v>1.1592231031326976</v>
      </c>
      <c r="J25" s="13">
        <v>1808523.5759999999</v>
      </c>
      <c r="K25" s="13">
        <v>1947863.1250000002</v>
      </c>
      <c r="L25" s="14">
        <f t="shared" si="2"/>
        <v>7.7046022982008591</v>
      </c>
      <c r="M25" s="14">
        <f t="shared" si="5"/>
        <v>1.2398300337814168</v>
      </c>
    </row>
    <row r="26" spans="1:13" ht="13.8" x14ac:dyDescent="0.25">
      <c r="A26" s="12" t="s">
        <v>21</v>
      </c>
      <c r="B26" s="13">
        <v>144298.25748</v>
      </c>
      <c r="C26" s="13">
        <v>159893.62755999999</v>
      </c>
      <c r="D26" s="14">
        <f t="shared" si="0"/>
        <v>10.807732783718153</v>
      </c>
      <c r="E26" s="14">
        <f t="shared" si="3"/>
        <v>1.4438812949736843</v>
      </c>
      <c r="F26" s="13">
        <v>1387351.7130499999</v>
      </c>
      <c r="G26" s="13">
        <v>1487422.06017</v>
      </c>
      <c r="H26" s="14">
        <f t="shared" si="1"/>
        <v>7.213048153449285</v>
      </c>
      <c r="I26" s="14">
        <f t="shared" si="4"/>
        <v>1.4217770495666173</v>
      </c>
      <c r="J26" s="13">
        <v>2129320.486</v>
      </c>
      <c r="K26" s="13">
        <v>2295470.7540000002</v>
      </c>
      <c r="L26" s="14">
        <f t="shared" si="2"/>
        <v>7.8029713747844038</v>
      </c>
      <c r="M26" s="14">
        <f t="shared" si="5"/>
        <v>1.4610849940886244</v>
      </c>
    </row>
    <row r="27" spans="1:13" ht="15.6" x14ac:dyDescent="0.3">
      <c r="A27" s="10" t="s">
        <v>22</v>
      </c>
      <c r="B27" s="66">
        <v>1424471.5879500001</v>
      </c>
      <c r="C27" s="66">
        <v>1433205.3054899999</v>
      </c>
      <c r="D27" s="64">
        <f t="shared" si="0"/>
        <v>0.61311981326133869</v>
      </c>
      <c r="E27" s="64">
        <f t="shared" si="3"/>
        <v>12.942218924125184</v>
      </c>
      <c r="F27" s="66">
        <v>11470112.865569999</v>
      </c>
      <c r="G27" s="66">
        <v>11896163.631309999</v>
      </c>
      <c r="H27" s="64">
        <f t="shared" si="1"/>
        <v>3.7144426627124338</v>
      </c>
      <c r="I27" s="64">
        <f t="shared" si="4"/>
        <v>11.371145340517897</v>
      </c>
      <c r="J27" s="66">
        <v>17553643.479000002</v>
      </c>
      <c r="K27" s="66">
        <v>17857331.499000002</v>
      </c>
      <c r="L27" s="64">
        <f t="shared" si="2"/>
        <v>1.7300568988045784</v>
      </c>
      <c r="M27" s="64">
        <f t="shared" si="5"/>
        <v>11.366330432304439</v>
      </c>
    </row>
    <row r="28" spans="1:13" ht="13.8" x14ac:dyDescent="0.25">
      <c r="A28" s="12" t="s">
        <v>23</v>
      </c>
      <c r="B28" s="13">
        <v>1424471.5879500001</v>
      </c>
      <c r="C28" s="13">
        <v>1433205.3054899999</v>
      </c>
      <c r="D28" s="14">
        <f t="shared" si="0"/>
        <v>0.61311981326133869</v>
      </c>
      <c r="E28" s="14">
        <f t="shared" si="3"/>
        <v>12.942218924125184</v>
      </c>
      <c r="F28" s="13">
        <v>11470112.865569999</v>
      </c>
      <c r="G28" s="13">
        <v>11896163.631309999</v>
      </c>
      <c r="H28" s="14">
        <f t="shared" si="1"/>
        <v>3.7144426627124338</v>
      </c>
      <c r="I28" s="14">
        <f t="shared" si="4"/>
        <v>11.371145340517897</v>
      </c>
      <c r="J28" s="13">
        <v>17553643.479000002</v>
      </c>
      <c r="K28" s="13">
        <v>17857331.499000002</v>
      </c>
      <c r="L28" s="14">
        <f t="shared" si="2"/>
        <v>1.7300568988045784</v>
      </c>
      <c r="M28" s="14">
        <f t="shared" si="5"/>
        <v>11.366330432304439</v>
      </c>
    </row>
    <row r="29" spans="1:13" ht="15.6" x14ac:dyDescent="0.3">
      <c r="A29" s="10" t="s">
        <v>24</v>
      </c>
      <c r="B29" s="66">
        <v>6350351.8855699999</v>
      </c>
      <c r="C29" s="66">
        <v>6641724.5734000001</v>
      </c>
      <c r="D29" s="64">
        <f t="shared" si="0"/>
        <v>4.5882920046067168</v>
      </c>
      <c r="E29" s="64">
        <f t="shared" si="3"/>
        <v>59.976510785589277</v>
      </c>
      <c r="F29" s="66">
        <v>58245390.355829999</v>
      </c>
      <c r="G29" s="66">
        <v>61883592.110069998</v>
      </c>
      <c r="H29" s="64">
        <f t="shared" si="1"/>
        <v>6.2463342283632537</v>
      </c>
      <c r="I29" s="64">
        <f t="shared" si="4"/>
        <v>59.152458043269441</v>
      </c>
      <c r="J29" s="66">
        <v>86926185.542999983</v>
      </c>
      <c r="K29" s="66">
        <v>92703360.222000003</v>
      </c>
      <c r="L29" s="64">
        <f t="shared" si="2"/>
        <v>6.6460694702198921</v>
      </c>
      <c r="M29" s="64">
        <f t="shared" si="5"/>
        <v>59.006410029807967</v>
      </c>
    </row>
    <row r="30" spans="1:13" ht="13.8" x14ac:dyDescent="0.25">
      <c r="A30" s="12" t="s">
        <v>25</v>
      </c>
      <c r="B30" s="13">
        <v>1397333.6183199999</v>
      </c>
      <c r="C30" s="13">
        <v>1559583.19891</v>
      </c>
      <c r="D30" s="14">
        <f t="shared" si="0"/>
        <v>11.611370288583709</v>
      </c>
      <c r="E30" s="14">
        <f t="shared" si="3"/>
        <v>14.083444370016343</v>
      </c>
      <c r="F30" s="13">
        <v>11432584.70283</v>
      </c>
      <c r="G30" s="13">
        <v>12715250.243279999</v>
      </c>
      <c r="H30" s="14">
        <f t="shared" si="1"/>
        <v>11.219383663367836</v>
      </c>
      <c r="I30" s="14">
        <f t="shared" si="4"/>
        <v>12.154082865575932</v>
      </c>
      <c r="J30" s="13">
        <v>16874658.840999998</v>
      </c>
      <c r="K30" s="13">
        <v>18642767.594000004</v>
      </c>
      <c r="L30" s="14">
        <f t="shared" si="2"/>
        <v>10.477893329043606</v>
      </c>
      <c r="M30" s="14">
        <f t="shared" si="5"/>
        <v>11.866266617603392</v>
      </c>
    </row>
    <row r="31" spans="1:13" ht="13.8" x14ac:dyDescent="0.25">
      <c r="A31" s="12" t="s">
        <v>26</v>
      </c>
      <c r="B31" s="13">
        <v>1263006.96554</v>
      </c>
      <c r="C31" s="13">
        <v>1268663.3770900001</v>
      </c>
      <c r="D31" s="14">
        <f t="shared" si="0"/>
        <v>0.4478527596703849</v>
      </c>
      <c r="E31" s="14">
        <f t="shared" si="3"/>
        <v>11.456362256282009</v>
      </c>
      <c r="F31" s="13">
        <v>13758301.13807</v>
      </c>
      <c r="G31" s="13">
        <v>14976949.634</v>
      </c>
      <c r="H31" s="14">
        <f t="shared" si="1"/>
        <v>8.8575506794071384</v>
      </c>
      <c r="I31" s="14">
        <f t="shared" si="4"/>
        <v>14.315965745259037</v>
      </c>
      <c r="J31" s="13">
        <v>20281767.879999995</v>
      </c>
      <c r="K31" s="13">
        <v>22521776.118000001</v>
      </c>
      <c r="L31" s="14">
        <f t="shared" si="2"/>
        <v>11.04444272931895</v>
      </c>
      <c r="M31" s="14">
        <f t="shared" si="5"/>
        <v>14.335285722500366</v>
      </c>
    </row>
    <row r="32" spans="1:13" ht="13.8" x14ac:dyDescent="0.25">
      <c r="A32" s="12" t="s">
        <v>27</v>
      </c>
      <c r="B32" s="13">
        <v>139231.01045</v>
      </c>
      <c r="C32" s="13">
        <v>109749.07594</v>
      </c>
      <c r="D32" s="14">
        <f t="shared" si="0"/>
        <v>-21.174833404363909</v>
      </c>
      <c r="E32" s="14">
        <f t="shared" si="3"/>
        <v>0.99106287291498629</v>
      </c>
      <c r="F32" s="13">
        <v>831946.90055999998</v>
      </c>
      <c r="G32" s="13">
        <v>794919.65344000002</v>
      </c>
      <c r="H32" s="14">
        <f t="shared" si="1"/>
        <v>-4.450674327300959</v>
      </c>
      <c r="I32" s="14">
        <f t="shared" si="4"/>
        <v>0.75983713686569143</v>
      </c>
      <c r="J32" s="13">
        <v>1057580.9490000003</v>
      </c>
      <c r="K32" s="13">
        <v>1126564.142</v>
      </c>
      <c r="L32" s="14">
        <f t="shared" si="2"/>
        <v>6.5227340815118744</v>
      </c>
      <c r="M32" s="14">
        <f t="shared" si="5"/>
        <v>0.71706684125086695</v>
      </c>
    </row>
    <row r="33" spans="1:13" ht="13.8" x14ac:dyDescent="0.25">
      <c r="A33" s="12" t="s">
        <v>187</v>
      </c>
      <c r="B33" s="13">
        <v>884232.30396000005</v>
      </c>
      <c r="C33" s="13">
        <v>857379.95869999996</v>
      </c>
      <c r="D33" s="14">
        <f t="shared" si="0"/>
        <v>-3.0367975858541816</v>
      </c>
      <c r="E33" s="14">
        <f t="shared" si="3"/>
        <v>7.7423653709257305</v>
      </c>
      <c r="F33" s="13">
        <v>7363751.63851</v>
      </c>
      <c r="G33" s="13">
        <v>7843025.9909300003</v>
      </c>
      <c r="H33" s="14">
        <f t="shared" si="1"/>
        <v>6.5085621561915952</v>
      </c>
      <c r="I33" s="14">
        <f t="shared" si="4"/>
        <v>7.4968864935244266</v>
      </c>
      <c r="J33" s="13">
        <v>11385144.469000001</v>
      </c>
      <c r="K33" s="13">
        <v>12173385.188000001</v>
      </c>
      <c r="L33" s="14">
        <f t="shared" si="2"/>
        <v>6.9234142890874946</v>
      </c>
      <c r="M33" s="14">
        <f t="shared" si="5"/>
        <v>7.7484543832474051</v>
      </c>
    </row>
    <row r="34" spans="1:13" ht="13.8" x14ac:dyDescent="0.25">
      <c r="A34" s="12" t="s">
        <v>28</v>
      </c>
      <c r="B34" s="13">
        <v>386713.90386000002</v>
      </c>
      <c r="C34" s="13">
        <v>459694.16002000001</v>
      </c>
      <c r="D34" s="14">
        <f t="shared" si="0"/>
        <v>18.871898690878371</v>
      </c>
      <c r="E34" s="14">
        <f t="shared" si="3"/>
        <v>4.1511585495328651</v>
      </c>
      <c r="F34" s="13">
        <v>3760002.7653600001</v>
      </c>
      <c r="G34" s="13">
        <v>3998758.7015200001</v>
      </c>
      <c r="H34" s="14">
        <f t="shared" si="1"/>
        <v>6.3498872490095213</v>
      </c>
      <c r="I34" s="14">
        <f t="shared" si="4"/>
        <v>3.8222798362464485</v>
      </c>
      <c r="J34" s="13">
        <v>5566890.1699999999</v>
      </c>
      <c r="K34" s="13">
        <v>6033447.5689999992</v>
      </c>
      <c r="L34" s="14">
        <f t="shared" si="2"/>
        <v>8.3809341437034188</v>
      </c>
      <c r="M34" s="14">
        <f t="shared" si="5"/>
        <v>3.8403363189555089</v>
      </c>
    </row>
    <row r="35" spans="1:13" ht="13.8" x14ac:dyDescent="0.25">
      <c r="A35" s="12" t="s">
        <v>29</v>
      </c>
      <c r="B35" s="13">
        <v>506318.26364999998</v>
      </c>
      <c r="C35" s="13">
        <v>542677.86687999999</v>
      </c>
      <c r="D35" s="14">
        <f t="shared" si="0"/>
        <v>7.1811755254268546</v>
      </c>
      <c r="E35" s="14">
        <f t="shared" si="3"/>
        <v>4.9005231361720138</v>
      </c>
      <c r="F35" s="13">
        <v>4477985.4969199998</v>
      </c>
      <c r="G35" s="13">
        <v>4782609.1782099996</v>
      </c>
      <c r="H35" s="14">
        <f t="shared" si="1"/>
        <v>6.8026946826764565</v>
      </c>
      <c r="I35" s="14">
        <f t="shared" si="4"/>
        <v>4.5715363169001781</v>
      </c>
      <c r="J35" s="13">
        <v>6662971.3020000011</v>
      </c>
      <c r="K35" s="13">
        <v>7134463.1610000003</v>
      </c>
      <c r="L35" s="14">
        <f t="shared" si="2"/>
        <v>7.0763003115212744</v>
      </c>
      <c r="M35" s="14">
        <f t="shared" si="5"/>
        <v>4.5411413093591486</v>
      </c>
    </row>
    <row r="36" spans="1:13" ht="13.8" x14ac:dyDescent="0.25">
      <c r="A36" s="12" t="s">
        <v>30</v>
      </c>
      <c r="B36" s="13">
        <v>927133.15734999999</v>
      </c>
      <c r="C36" s="13">
        <v>959552.96678999998</v>
      </c>
      <c r="D36" s="14">
        <f t="shared" si="0"/>
        <v>3.496780282636494</v>
      </c>
      <c r="E36" s="14">
        <f t="shared" si="3"/>
        <v>8.6650143687851795</v>
      </c>
      <c r="F36" s="13">
        <v>9438091.3044000007</v>
      </c>
      <c r="G36" s="13">
        <v>9032558.69441</v>
      </c>
      <c r="H36" s="14">
        <f t="shared" si="1"/>
        <v>-4.2967650652091383</v>
      </c>
      <c r="I36" s="14">
        <f t="shared" si="4"/>
        <v>8.6339210601110619</v>
      </c>
      <c r="J36" s="13">
        <v>14362171.384000001</v>
      </c>
      <c r="K36" s="13">
        <v>13415430.898</v>
      </c>
      <c r="L36" s="14">
        <f t="shared" si="2"/>
        <v>-6.591903554741771</v>
      </c>
      <c r="M36" s="14">
        <f t="shared" si="5"/>
        <v>8.5390261409972545</v>
      </c>
    </row>
    <row r="37" spans="1:13" ht="13.8" x14ac:dyDescent="0.25">
      <c r="A37" s="15" t="s">
        <v>188</v>
      </c>
      <c r="B37" s="13">
        <v>250243.50382000001</v>
      </c>
      <c r="C37" s="13">
        <v>247619.56479999999</v>
      </c>
      <c r="D37" s="14">
        <f t="shared" si="0"/>
        <v>-1.0485543000898105</v>
      </c>
      <c r="E37" s="14">
        <f t="shared" si="3"/>
        <v>2.2360694628063271</v>
      </c>
      <c r="F37" s="13">
        <v>2135759.4577600001</v>
      </c>
      <c r="G37" s="13">
        <v>2151346.09308</v>
      </c>
      <c r="H37" s="14">
        <f t="shared" si="1"/>
        <v>0.72979357592765892</v>
      </c>
      <c r="I37" s="14">
        <f t="shared" si="4"/>
        <v>2.0563998495937081</v>
      </c>
      <c r="J37" s="13">
        <v>3144098.1939999997</v>
      </c>
      <c r="K37" s="13">
        <v>3168140.3689999999</v>
      </c>
      <c r="L37" s="14">
        <f t="shared" si="2"/>
        <v>0.76467634013087959</v>
      </c>
      <c r="M37" s="14">
        <f t="shared" si="5"/>
        <v>2.0165459935597578</v>
      </c>
    </row>
    <row r="38" spans="1:13" ht="13.8" x14ac:dyDescent="0.25">
      <c r="A38" s="12" t="s">
        <v>31</v>
      </c>
      <c r="B38" s="13">
        <v>187327.40609999999</v>
      </c>
      <c r="C38" s="13">
        <v>199898.26683000001</v>
      </c>
      <c r="D38" s="14">
        <f t="shared" si="0"/>
        <v>6.7106362019924513</v>
      </c>
      <c r="E38" s="14">
        <f t="shared" si="3"/>
        <v>1.8051336552808366</v>
      </c>
      <c r="F38" s="13">
        <v>1426547.5659</v>
      </c>
      <c r="G38" s="13">
        <v>1471344.4370200001</v>
      </c>
      <c r="H38" s="14">
        <f t="shared" si="1"/>
        <v>3.1402297540452468</v>
      </c>
      <c r="I38" s="14">
        <f t="shared" si="4"/>
        <v>1.4064089867831202</v>
      </c>
      <c r="J38" s="13">
        <v>2198756.3420000002</v>
      </c>
      <c r="K38" s="13">
        <v>2298293.3199999998</v>
      </c>
      <c r="L38" s="14">
        <f t="shared" si="2"/>
        <v>4.5269671813412629</v>
      </c>
      <c r="M38" s="14">
        <f t="shared" si="5"/>
        <v>1.4628815793076855</v>
      </c>
    </row>
    <row r="39" spans="1:13" ht="13.8" x14ac:dyDescent="0.25">
      <c r="A39" s="12" t="s">
        <v>189</v>
      </c>
      <c r="B39" s="13">
        <v>90827.187460000001</v>
      </c>
      <c r="C39" s="13">
        <v>99069.658500000005</v>
      </c>
      <c r="D39" s="14">
        <f>(C39-B39)/B39*100</f>
        <v>9.0748940603604638</v>
      </c>
      <c r="E39" s="14">
        <f t="shared" si="3"/>
        <v>0.89462493903269025</v>
      </c>
      <c r="F39" s="13">
        <v>871786.18921999994</v>
      </c>
      <c r="G39" s="13">
        <v>1051524.75296</v>
      </c>
      <c r="H39" s="14">
        <f t="shared" si="1"/>
        <v>20.617275882841728</v>
      </c>
      <c r="I39" s="14">
        <f t="shared" si="4"/>
        <v>1.0051173778065823</v>
      </c>
      <c r="J39" s="13">
        <v>1302258.73</v>
      </c>
      <c r="K39" s="13">
        <v>1568668.1240000001</v>
      </c>
      <c r="L39" s="14">
        <f t="shared" si="2"/>
        <v>20.457485740947966</v>
      </c>
      <c r="M39" s="14">
        <f t="shared" si="5"/>
        <v>0.99846946544087967</v>
      </c>
    </row>
    <row r="40" spans="1:13" ht="13.8" x14ac:dyDescent="0.25">
      <c r="A40" s="12" t="s">
        <v>32</v>
      </c>
      <c r="B40" s="13">
        <v>311599.05862999998</v>
      </c>
      <c r="C40" s="13">
        <v>330032.36440000002</v>
      </c>
      <c r="D40" s="14">
        <f>(C40-B40)/B40*100</f>
        <v>5.915712920008585</v>
      </c>
      <c r="E40" s="14">
        <f t="shared" si="3"/>
        <v>2.9802786075028678</v>
      </c>
      <c r="F40" s="13">
        <v>2674622.1115700002</v>
      </c>
      <c r="G40" s="13">
        <v>2988308.02697</v>
      </c>
      <c r="H40" s="14">
        <f t="shared" si="1"/>
        <v>11.728233085453201</v>
      </c>
      <c r="I40" s="14">
        <f t="shared" si="4"/>
        <v>2.8564237976247671</v>
      </c>
      <c r="J40" s="13">
        <v>3989473.639</v>
      </c>
      <c r="K40" s="13">
        <v>4512793.7620000001</v>
      </c>
      <c r="L40" s="14">
        <f t="shared" si="2"/>
        <v>13.11752302068539</v>
      </c>
      <c r="M40" s="14">
        <f t="shared" si="5"/>
        <v>2.872428339844991</v>
      </c>
    </row>
    <row r="41" spans="1:13" ht="13.8" x14ac:dyDescent="0.25">
      <c r="A41" s="12" t="s">
        <v>33</v>
      </c>
      <c r="B41" s="13">
        <v>6385.5064300000004</v>
      </c>
      <c r="C41" s="13">
        <v>7804.1145399999996</v>
      </c>
      <c r="D41" s="14">
        <f t="shared" si="0"/>
        <v>22.21606266552611</v>
      </c>
      <c r="E41" s="14">
        <f t="shared" si="3"/>
        <v>7.0473196337419816E-2</v>
      </c>
      <c r="F41" s="13">
        <v>74011.084730000002</v>
      </c>
      <c r="G41" s="13">
        <v>76996.704249999995</v>
      </c>
      <c r="H41" s="14">
        <f t="shared" si="1"/>
        <v>4.0340167028923277</v>
      </c>
      <c r="I41" s="14">
        <f t="shared" si="4"/>
        <v>7.3598576978484945E-2</v>
      </c>
      <c r="J41" s="13">
        <v>100413.64499999999</v>
      </c>
      <c r="K41" s="13">
        <v>107629.981</v>
      </c>
      <c r="L41" s="14">
        <f t="shared" si="2"/>
        <v>7.1866089514029801</v>
      </c>
      <c r="M41" s="14">
        <f t="shared" si="5"/>
        <v>6.8507320286749218E-2</v>
      </c>
    </row>
    <row r="42" spans="1:13" ht="15.6" x14ac:dyDescent="0.3">
      <c r="A42" s="67" t="s">
        <v>34</v>
      </c>
      <c r="B42" s="66">
        <v>400043.06176000001</v>
      </c>
      <c r="C42" s="66">
        <v>383268.46149000002</v>
      </c>
      <c r="D42" s="64">
        <f t="shared" si="0"/>
        <v>-4.1931986512151216</v>
      </c>
      <c r="E42" s="64">
        <f t="shared" si="3"/>
        <v>3.4610144940960335</v>
      </c>
      <c r="F42" s="66">
        <v>3348595.2669899999</v>
      </c>
      <c r="G42" s="66">
        <v>3160527.7632399998</v>
      </c>
      <c r="H42" s="64">
        <f t="shared" si="1"/>
        <v>-5.6163103855501504</v>
      </c>
      <c r="I42" s="64">
        <f t="shared" si="4"/>
        <v>3.0210428893189669</v>
      </c>
      <c r="J42" s="66">
        <v>4877567.8760000002</v>
      </c>
      <c r="K42" s="66">
        <v>4846785.6409999998</v>
      </c>
      <c r="L42" s="64">
        <f t="shared" si="2"/>
        <v>-0.63109803456480562</v>
      </c>
      <c r="M42" s="64">
        <f t="shared" si="5"/>
        <v>3.0850167693442598</v>
      </c>
    </row>
    <row r="43" spans="1:13" ht="13.8" x14ac:dyDescent="0.25">
      <c r="A43" s="12" t="s">
        <v>35</v>
      </c>
      <c r="B43" s="13">
        <v>400043.06176000001</v>
      </c>
      <c r="C43" s="13">
        <v>383268.46149000002</v>
      </c>
      <c r="D43" s="14">
        <f t="shared" si="0"/>
        <v>-4.1931986512151216</v>
      </c>
      <c r="E43" s="14">
        <f t="shared" si="3"/>
        <v>3.4610144940960335</v>
      </c>
      <c r="F43" s="13">
        <v>3348595.2669899999</v>
      </c>
      <c r="G43" s="13">
        <v>3160527.7632399998</v>
      </c>
      <c r="H43" s="14">
        <f t="shared" si="1"/>
        <v>-5.6163103855501504</v>
      </c>
      <c r="I43" s="14">
        <f t="shared" si="4"/>
        <v>3.0210428893189669</v>
      </c>
      <c r="J43" s="13">
        <v>4877567.8760000002</v>
      </c>
      <c r="K43" s="13">
        <v>4846785.6409999998</v>
      </c>
      <c r="L43" s="14">
        <f t="shared" si="2"/>
        <v>-0.63109803456480562</v>
      </c>
      <c r="M43" s="14">
        <f t="shared" si="5"/>
        <v>3.0850167693442598</v>
      </c>
    </row>
    <row r="44" spans="1:13" ht="15.6" x14ac:dyDescent="0.3">
      <c r="A44" s="10" t="s">
        <v>36</v>
      </c>
      <c r="B44" s="9">
        <v>10521546.366869999</v>
      </c>
      <c r="C44" s="9">
        <v>11073876.23322</v>
      </c>
      <c r="D44" s="11">
        <f t="shared" si="0"/>
        <v>5.2495122588554484</v>
      </c>
      <c r="E44" s="11">
        <f t="shared" si="3"/>
        <v>100</v>
      </c>
      <c r="F44" s="16">
        <v>94345736.250129998</v>
      </c>
      <c r="G44" s="16">
        <v>99638200.533000007</v>
      </c>
      <c r="H44" s="17">
        <f t="shared" si="1"/>
        <v>5.6096486107634957</v>
      </c>
      <c r="I44" s="17">
        <f t="shared" si="4"/>
        <v>95.240826777669781</v>
      </c>
      <c r="J44" s="16">
        <v>141850858.32000002</v>
      </c>
      <c r="K44" s="16">
        <v>150690452.29300001</v>
      </c>
      <c r="L44" s="17">
        <f t="shared" si="2"/>
        <v>6.2316111990375358</v>
      </c>
      <c r="M44" s="17">
        <f t="shared" si="5"/>
        <v>95.915645282810686</v>
      </c>
    </row>
    <row r="45" spans="1:13" ht="15" x14ac:dyDescent="0.25">
      <c r="A45" s="68" t="s">
        <v>37</v>
      </c>
      <c r="B45" s="69"/>
      <c r="C45" s="69"/>
      <c r="D45" s="70"/>
      <c r="E45" s="70"/>
      <c r="F45" s="71">
        <f>(F46-F44)</f>
        <v>4966740.3488700092</v>
      </c>
      <c r="G45" s="71">
        <f>(G46-G44)</f>
        <v>4978909.4859999865</v>
      </c>
      <c r="H45" s="72">
        <f t="shared" si="1"/>
        <v>0.24501254897985486</v>
      </c>
      <c r="I45" s="72">
        <f t="shared" si="4"/>
        <v>4.7591732223302134</v>
      </c>
      <c r="J45" s="71">
        <f>(J46-J44)</f>
        <v>9963568.3219999671</v>
      </c>
      <c r="K45" s="71">
        <f>(K46-K44)</f>
        <v>6416818.2140000165</v>
      </c>
      <c r="L45" s="72">
        <f t="shared" si="2"/>
        <v>-35.59718760766242</v>
      </c>
      <c r="M45" s="72">
        <f t="shared" si="5"/>
        <v>4.0843547171893047</v>
      </c>
    </row>
    <row r="46" spans="1:13" s="19" customFormat="1" ht="22.5" customHeight="1" x14ac:dyDescent="0.4">
      <c r="A46" s="18" t="s">
        <v>38</v>
      </c>
      <c r="B46" s="73">
        <v>10521546.366869999</v>
      </c>
      <c r="C46" s="73">
        <v>11073876.23322</v>
      </c>
      <c r="D46" s="74">
        <f>(C46-B46)/B46*100</f>
        <v>5.2495122588554484</v>
      </c>
      <c r="E46" s="74">
        <f t="shared" si="3"/>
        <v>100</v>
      </c>
      <c r="F46" s="75">
        <v>99312476.599000007</v>
      </c>
      <c r="G46" s="75">
        <v>104617110.01899999</v>
      </c>
      <c r="H46" s="76">
        <f>(G46-F46)/F46*100</f>
        <v>5.3413564958397188</v>
      </c>
      <c r="I46" s="76">
        <f t="shared" si="4"/>
        <v>100</v>
      </c>
      <c r="J46" s="75">
        <v>151814426.64199999</v>
      </c>
      <c r="K46" s="75">
        <v>157107270.50700003</v>
      </c>
      <c r="L46" s="76">
        <f>(K46-J46)/J46*100</f>
        <v>3.486390577017636</v>
      </c>
      <c r="M46" s="76">
        <f t="shared" si="5"/>
        <v>100</v>
      </c>
    </row>
    <row r="47" spans="1:13" ht="20.25" hidden="1" customHeight="1" x14ac:dyDescent="0.25"/>
    <row r="49" spans="1:7" x14ac:dyDescent="0.25">
      <c r="A49" s="1" t="s">
        <v>185</v>
      </c>
    </row>
    <row r="50" spans="1:7" x14ac:dyDescent="0.25">
      <c r="A50" s="1" t="s">
        <v>209</v>
      </c>
      <c r="G50" s="20"/>
    </row>
    <row r="60" spans="1:7" x14ac:dyDescent="0.25">
      <c r="C60" s="140"/>
    </row>
  </sheetData>
  <mergeCells count="4">
    <mergeCell ref="B6:E6"/>
    <mergeCell ref="F6:I6"/>
    <mergeCell ref="J6:M6"/>
    <mergeCell ref="A5:M5"/>
  </mergeCells>
  <printOptions horizontalCentered="1" verticalCentered="1"/>
  <pageMargins left="0.11811023622047245" right="0" top="0.19685039370078741" bottom="0.19685039370078741" header="0.39370078740157483" footer="0.35433070866141736"/>
  <pageSetup paperSize="9" scale="66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A76"/>
  <sheetViews>
    <sheetView showGridLines="0" topLeftCell="A49" workbookViewId="0">
      <selection activeCell="I62" sqref="I62"/>
    </sheetView>
  </sheetViews>
  <sheetFormatPr defaultColWidth="9.109375" defaultRowHeight="13.2" x14ac:dyDescent="0.25"/>
  <cols>
    <col min="4" max="4" width="18.5546875" customWidth="1"/>
    <col min="7" max="7" width="8" customWidth="1"/>
    <col min="8" max="8" width="10.44140625" bestFit="1" customWidth="1"/>
    <col min="11" max="11" width="9" customWidth="1"/>
    <col min="12" max="12" width="9.44140625" customWidth="1"/>
  </cols>
  <sheetData>
    <row r="12" ht="12.75" customHeight="1" x14ac:dyDescent="0.25"/>
    <row r="14" ht="12.75" customHeight="1" x14ac:dyDescent="0.25"/>
    <row r="25" ht="12.75" customHeight="1" x14ac:dyDescent="0.25"/>
    <row r="29" ht="12.75" customHeight="1" x14ac:dyDescent="0.25"/>
    <row r="43" ht="12.75" customHeight="1" x14ac:dyDescent="0.25"/>
    <row r="45" ht="12.75" customHeight="1" x14ac:dyDescent="0.25"/>
    <row r="59" spans="1:1" ht="12.75" customHeight="1" x14ac:dyDescent="0.25"/>
    <row r="61" spans="1:1" ht="12.75" customHeight="1" x14ac:dyDescent="0.25">
      <c r="A61" s="38"/>
    </row>
    <row r="76" ht="12.75" customHeight="1" x14ac:dyDescent="0.25"/>
  </sheetData>
  <pageMargins left="0.15748031496062992" right="0.15748031496062992" top="0.19685039370078741" bottom="0" header="0.51181102362204722" footer="0.51181102362204722"/>
  <pageSetup paperSize="9" orientation="portrait" horizontalDpi="4294967294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66"/>
  <sheetViews>
    <sheetView showGridLines="0" topLeftCell="A25" workbookViewId="0">
      <selection activeCell="I9" sqref="I9"/>
    </sheetView>
  </sheetViews>
  <sheetFormatPr defaultColWidth="9.109375" defaultRowHeight="13.2" x14ac:dyDescent="0.25"/>
  <cols>
    <col min="1" max="1" width="2.44140625" customWidth="1"/>
    <col min="5" max="5" width="20.5546875" customWidth="1"/>
    <col min="7" max="7" width="6.5546875" customWidth="1"/>
    <col min="8" max="8" width="8.5546875" customWidth="1"/>
    <col min="10" max="10" width="9" customWidth="1"/>
    <col min="11" max="11" width="9.44140625" customWidth="1"/>
  </cols>
  <sheetData>
    <row r="2" spans="3:3" ht="13.8" x14ac:dyDescent="0.25">
      <c r="C2" s="39" t="s">
        <v>82</v>
      </c>
    </row>
    <row r="14" spans="3:3" ht="12.75" customHeight="1" x14ac:dyDescent="0.25"/>
    <row r="16" spans="3:3" ht="12.75" customHeight="1" x14ac:dyDescent="0.25"/>
    <row r="21" spans="3:3" ht="13.8" x14ac:dyDescent="0.25">
      <c r="C21" s="39" t="s">
        <v>83</v>
      </c>
    </row>
    <row r="34" ht="12.75" customHeight="1" x14ac:dyDescent="0.25"/>
    <row r="50" spans="2:2" ht="12.75" customHeight="1" x14ac:dyDescent="0.25"/>
    <row r="51" spans="2:2" x14ac:dyDescent="0.25">
      <c r="B51" s="38"/>
    </row>
    <row r="66" ht="12.75" customHeight="1" x14ac:dyDescent="0.25"/>
  </sheetData>
  <pageMargins left="0" right="0" top="0.19685039370078741" bottom="0.19685039370078741" header="0.51181102362204722" footer="0.51181102362204722"/>
  <pageSetup paperSize="9" orientation="portrait" horizontalDpi="4294967294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2"/>
  <sheetViews>
    <sheetView showGridLines="0" topLeftCell="A37" workbookViewId="0">
      <selection activeCell="G68" sqref="G68"/>
    </sheetView>
  </sheetViews>
  <sheetFormatPr defaultColWidth="9.109375" defaultRowHeight="13.2" x14ac:dyDescent="0.25"/>
  <cols>
    <col min="4" max="4" width="17.44140625" customWidth="1"/>
  </cols>
  <sheetData>
    <row r="1" spans="2:2" ht="13.8" x14ac:dyDescent="0.25">
      <c r="B1" s="39" t="s">
        <v>17</v>
      </c>
    </row>
    <row r="2" spans="2:2" ht="13.8" x14ac:dyDescent="0.25">
      <c r="B2" s="39" t="s">
        <v>84</v>
      </c>
    </row>
    <row r="11" spans="2:2" ht="12.75" customHeight="1" x14ac:dyDescent="0.25"/>
    <row r="14" spans="2:2" ht="12.75" customHeight="1" x14ac:dyDescent="0.25"/>
    <row r="25" ht="12.75" customHeight="1" x14ac:dyDescent="0.25"/>
    <row r="31" ht="12.75" customHeight="1" x14ac:dyDescent="0.25"/>
    <row r="40" spans="1:1" ht="12.75" customHeight="1" x14ac:dyDescent="0.25"/>
    <row r="45" spans="1:1" x14ac:dyDescent="0.25">
      <c r="A45" s="38"/>
    </row>
    <row r="47" spans="1:1" ht="12.75" customHeight="1" x14ac:dyDescent="0.25"/>
    <row r="54" ht="12.75" customHeight="1" x14ac:dyDescent="0.25"/>
    <row r="69" ht="12.75" customHeight="1" x14ac:dyDescent="0.25"/>
    <row r="71" ht="12.75" customHeight="1" x14ac:dyDescent="0.25"/>
    <row r="82" ht="12.75" customHeight="1" x14ac:dyDescent="0.25"/>
  </sheetData>
  <pageMargins left="0" right="0" top="0" bottom="0" header="0.51181102362204722" footer="0.51181102362204722"/>
  <pageSetup paperSize="9" orientation="portrait" horizontalDpi="4294967294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7"/>
  <sheetViews>
    <sheetView showGridLines="0" topLeftCell="A43" workbookViewId="0">
      <selection activeCell="I62" sqref="I62"/>
    </sheetView>
  </sheetViews>
  <sheetFormatPr defaultColWidth="9.109375" defaultRowHeight="13.2" x14ac:dyDescent="0.25"/>
  <cols>
    <col min="4" max="4" width="22.33203125" customWidth="1"/>
    <col min="9" max="9" width="17.88671875" customWidth="1"/>
  </cols>
  <sheetData>
    <row r="1" spans="2:2" ht="13.8" x14ac:dyDescent="0.25">
      <c r="B1" s="39" t="s">
        <v>85</v>
      </c>
    </row>
    <row r="10" spans="2:2" ht="12.75" customHeight="1" x14ac:dyDescent="0.25"/>
    <row r="13" spans="2:2" ht="12.75" customHeight="1" x14ac:dyDescent="0.25"/>
    <row r="18" spans="2:2" ht="13.8" x14ac:dyDescent="0.25">
      <c r="B18" s="39" t="s">
        <v>86</v>
      </c>
    </row>
    <row r="19" spans="2:2" ht="13.8" x14ac:dyDescent="0.25">
      <c r="B19" s="39"/>
    </row>
    <row r="20" spans="2:2" ht="13.8" x14ac:dyDescent="0.25">
      <c r="B20" s="39"/>
    </row>
    <row r="21" spans="2:2" ht="13.8" x14ac:dyDescent="0.25">
      <c r="B21" s="39"/>
    </row>
    <row r="26" spans="2:2" ht="12.75" customHeight="1" x14ac:dyDescent="0.25"/>
    <row r="29" spans="2:2" ht="12.75" customHeight="1" x14ac:dyDescent="0.25"/>
    <row r="40" ht="12.75" customHeight="1" x14ac:dyDescent="0.25"/>
    <row r="42" ht="12.75" customHeight="1" x14ac:dyDescent="0.25"/>
    <row r="44" ht="12.75" customHeight="1" x14ac:dyDescent="0.25"/>
    <row r="51" spans="1:1" x14ac:dyDescent="0.25">
      <c r="A51" s="38"/>
    </row>
    <row r="53" spans="1:1" ht="12.75" customHeight="1" x14ac:dyDescent="0.25"/>
    <row r="54" spans="1:1" ht="12.75" customHeight="1" x14ac:dyDescent="0.25"/>
    <row r="57" spans="1:1" ht="12.75" customHeight="1" x14ac:dyDescent="0.25"/>
    <row r="64" spans="1:1" ht="12.75" customHeight="1" x14ac:dyDescent="0.25"/>
    <row r="67" ht="12.75" customHeight="1" x14ac:dyDescent="0.25"/>
    <row r="69" ht="12.75" customHeight="1" x14ac:dyDescent="0.25"/>
    <row r="77" ht="12.75" customHeight="1" x14ac:dyDescent="0.25"/>
    <row r="96" ht="12.75" customHeight="1" x14ac:dyDescent="0.25"/>
    <row r="114" ht="12.75" customHeight="1" x14ac:dyDescent="0.25"/>
    <row r="127" ht="12.75" customHeight="1" x14ac:dyDescent="0.25"/>
    <row r="147" ht="12.75" customHeight="1" x14ac:dyDescent="0.25"/>
  </sheetData>
  <pageMargins left="0" right="0" top="0" bottom="0.19685039370078741" header="0.51181102362204722" footer="0.51181102362204722"/>
  <pageSetup paperSize="9" scale="95" orientation="portrait" horizontalDpi="4294967294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8"/>
  <sheetViews>
    <sheetView showGridLines="0" topLeftCell="A37" zoomScale="90" zoomScaleNormal="90" workbookViewId="0">
      <selection activeCell="D80" sqref="D80"/>
    </sheetView>
  </sheetViews>
  <sheetFormatPr defaultColWidth="9.109375" defaultRowHeight="13.2" x14ac:dyDescent="0.25"/>
  <cols>
    <col min="1" max="1" width="7" customWidth="1"/>
    <col min="2" max="2" width="40.33203125" customWidth="1"/>
    <col min="3" max="4" width="11" style="61" bestFit="1" customWidth="1"/>
    <col min="5" max="5" width="12.33203125" style="62" bestFit="1" customWidth="1"/>
    <col min="6" max="6" width="11" style="62" bestFit="1" customWidth="1"/>
    <col min="7" max="7" width="12.33203125" style="62" bestFit="1" customWidth="1"/>
    <col min="8" max="8" width="11.44140625" style="62" bestFit="1" customWidth="1"/>
    <col min="9" max="9" width="12.33203125" style="62" bestFit="1" customWidth="1"/>
    <col min="10" max="10" width="12.6640625" style="62" bestFit="1" customWidth="1"/>
    <col min="11" max="11" width="12.33203125" style="62" bestFit="1" customWidth="1"/>
    <col min="12" max="12" width="11" style="62" customWidth="1"/>
    <col min="13" max="13" width="12.33203125" style="62" bestFit="1" customWidth="1"/>
    <col min="14" max="14" width="11" style="62" bestFit="1" customWidth="1"/>
    <col min="15" max="15" width="13.5546875" style="61" bestFit="1" customWidth="1"/>
  </cols>
  <sheetData>
    <row r="1" spans="1:15" ht="16.2" thickBot="1" x14ac:dyDescent="0.35">
      <c r="B1" s="40" t="s">
        <v>87</v>
      </c>
      <c r="C1" s="41" t="s">
        <v>61</v>
      </c>
      <c r="D1" s="41" t="s">
        <v>62</v>
      </c>
      <c r="E1" s="41" t="s">
        <v>63</v>
      </c>
      <c r="F1" s="41" t="s">
        <v>64</v>
      </c>
      <c r="G1" s="41" t="s">
        <v>65</v>
      </c>
      <c r="H1" s="41" t="s">
        <v>66</v>
      </c>
      <c r="I1" s="41" t="s">
        <v>1</v>
      </c>
      <c r="J1" s="41" t="s">
        <v>88</v>
      </c>
      <c r="K1" s="41" t="s">
        <v>67</v>
      </c>
      <c r="L1" s="41" t="s">
        <v>68</v>
      </c>
      <c r="M1" s="41" t="s">
        <v>69</v>
      </c>
      <c r="N1" s="41" t="s">
        <v>70</v>
      </c>
      <c r="O1" s="42" t="s">
        <v>59</v>
      </c>
    </row>
    <row r="2" spans="1:15" s="87" customFormat="1" ht="14.4" thickTop="1" x14ac:dyDescent="0.25">
      <c r="A2" s="43">
        <v>2014</v>
      </c>
      <c r="B2" s="44" t="s">
        <v>3</v>
      </c>
      <c r="C2" s="45">
        <v>1927233.0290000001</v>
      </c>
      <c r="D2" s="45">
        <v>1795712.169</v>
      </c>
      <c r="E2" s="45">
        <v>1888214.882</v>
      </c>
      <c r="F2" s="45">
        <v>1850041.297</v>
      </c>
      <c r="G2" s="45">
        <v>1809648.8259999999</v>
      </c>
      <c r="H2" s="45">
        <v>1671555.9439999999</v>
      </c>
      <c r="I2" s="45">
        <v>1534950.07</v>
      </c>
      <c r="J2" s="45">
        <v>1611709.0460000001</v>
      </c>
      <c r="K2" s="45"/>
      <c r="L2" s="45"/>
      <c r="M2" s="45"/>
      <c r="N2" s="45"/>
      <c r="O2" s="46">
        <f t="shared" ref="O2:O33" si="0">SUM(C2:N2)</f>
        <v>14089065.263</v>
      </c>
    </row>
    <row r="3" spans="1:15" ht="13.8" x14ac:dyDescent="0.25">
      <c r="A3" s="47">
        <v>2013</v>
      </c>
      <c r="B3" s="44" t="s">
        <v>3</v>
      </c>
      <c r="C3" s="52">
        <v>1699667.9369999999</v>
      </c>
      <c r="D3" s="52">
        <v>1613307.2549999999</v>
      </c>
      <c r="E3" s="52">
        <v>1721276.5919999999</v>
      </c>
      <c r="F3" s="52">
        <v>1687304.6569999999</v>
      </c>
      <c r="G3" s="52">
        <v>1769600.5919999999</v>
      </c>
      <c r="H3" s="52">
        <v>1649716.747</v>
      </c>
      <c r="I3" s="52">
        <v>1686787.97</v>
      </c>
      <c r="J3" s="52">
        <v>1408589.7720000001</v>
      </c>
      <c r="K3" s="52">
        <v>1831276.5290000001</v>
      </c>
      <c r="L3" s="52">
        <v>1821904.6569999999</v>
      </c>
      <c r="M3" s="52">
        <v>2251387.4730000002</v>
      </c>
      <c r="N3" s="52">
        <v>2200343.3459999999</v>
      </c>
      <c r="O3" s="50">
        <f t="shared" si="0"/>
        <v>21341163.527000003</v>
      </c>
    </row>
    <row r="4" spans="1:15" s="87" customFormat="1" ht="13.8" x14ac:dyDescent="0.25">
      <c r="A4" s="43">
        <v>2014</v>
      </c>
      <c r="B4" s="48" t="s">
        <v>89</v>
      </c>
      <c r="C4" s="49">
        <v>614060.13899999997</v>
      </c>
      <c r="D4" s="49">
        <v>556283.59699999995</v>
      </c>
      <c r="E4" s="49">
        <v>598289.29399999999</v>
      </c>
      <c r="F4" s="49">
        <v>610736.32999999996</v>
      </c>
      <c r="G4" s="49">
        <v>543234.13699999999</v>
      </c>
      <c r="H4" s="49">
        <v>496984.94099999999</v>
      </c>
      <c r="I4" s="49">
        <v>445853.74699999997</v>
      </c>
      <c r="J4" s="49">
        <v>486178.446</v>
      </c>
      <c r="K4" s="49"/>
      <c r="L4" s="49"/>
      <c r="M4" s="49"/>
      <c r="N4" s="49"/>
      <c r="O4" s="50">
        <f t="shared" si="0"/>
        <v>4351620.6310000001</v>
      </c>
    </row>
    <row r="5" spans="1:15" ht="13.8" x14ac:dyDescent="0.25">
      <c r="A5" s="47">
        <v>2013</v>
      </c>
      <c r="B5" s="48" t="s">
        <v>89</v>
      </c>
      <c r="C5" s="49">
        <v>500356.07299999997</v>
      </c>
      <c r="D5" s="49">
        <v>471153.27600000001</v>
      </c>
      <c r="E5" s="49">
        <v>532314.25</v>
      </c>
      <c r="F5" s="49">
        <v>519233.696</v>
      </c>
      <c r="G5" s="49">
        <v>586423.34199999995</v>
      </c>
      <c r="H5" s="49">
        <v>541613.93799999997</v>
      </c>
      <c r="I5" s="49">
        <v>550415.77099999995</v>
      </c>
      <c r="J5" s="49">
        <v>452060.28600000002</v>
      </c>
      <c r="K5" s="49">
        <v>552548.78899999999</v>
      </c>
      <c r="L5" s="49">
        <v>533746.576</v>
      </c>
      <c r="M5" s="49">
        <v>672663.61699999997</v>
      </c>
      <c r="N5" s="49">
        <v>672112.71100000001</v>
      </c>
      <c r="O5" s="50">
        <f t="shared" si="0"/>
        <v>6584642.3250000002</v>
      </c>
    </row>
    <row r="6" spans="1:15" s="87" customFormat="1" ht="13.8" x14ac:dyDescent="0.25">
      <c r="A6" s="43">
        <v>2014</v>
      </c>
      <c r="B6" s="48" t="s">
        <v>140</v>
      </c>
      <c r="C6" s="49">
        <v>219372.68599999999</v>
      </c>
      <c r="D6" s="49">
        <v>200389.75200000001</v>
      </c>
      <c r="E6" s="49">
        <v>192354.005</v>
      </c>
      <c r="F6" s="49">
        <v>177392.704</v>
      </c>
      <c r="G6" s="49">
        <v>188140.842</v>
      </c>
      <c r="H6" s="49">
        <v>167841.90900000001</v>
      </c>
      <c r="I6" s="49">
        <v>94883.607000000004</v>
      </c>
      <c r="J6" s="49">
        <v>104432.175</v>
      </c>
      <c r="K6" s="49"/>
      <c r="L6" s="49"/>
      <c r="M6" s="49"/>
      <c r="N6" s="49"/>
      <c r="O6" s="50">
        <f t="shared" si="0"/>
        <v>1344807.6800000002</v>
      </c>
    </row>
    <row r="7" spans="1:15" ht="13.8" x14ac:dyDescent="0.25">
      <c r="A7" s="47">
        <v>2013</v>
      </c>
      <c r="B7" s="48" t="s">
        <v>140</v>
      </c>
      <c r="C7" s="49">
        <v>223131.927</v>
      </c>
      <c r="D7" s="49">
        <v>181369.864</v>
      </c>
      <c r="E7" s="49">
        <v>172416.70600000001</v>
      </c>
      <c r="F7" s="49">
        <v>160129.84099999999</v>
      </c>
      <c r="G7" s="49">
        <v>181562.63200000001</v>
      </c>
      <c r="H7" s="49">
        <v>178000.41899999999</v>
      </c>
      <c r="I7" s="49">
        <v>115847.71400000001</v>
      </c>
      <c r="J7" s="49">
        <v>95304.603000000003</v>
      </c>
      <c r="K7" s="49">
        <v>126573.58199999999</v>
      </c>
      <c r="L7" s="49">
        <v>217579.89199999999</v>
      </c>
      <c r="M7" s="49">
        <v>335719.49400000001</v>
      </c>
      <c r="N7" s="49">
        <v>363333.53200000001</v>
      </c>
      <c r="O7" s="50">
        <f t="shared" si="0"/>
        <v>2350970.2059999998</v>
      </c>
    </row>
    <row r="8" spans="1:15" s="87" customFormat="1" ht="13.8" x14ac:dyDescent="0.25">
      <c r="A8" s="43">
        <v>2014</v>
      </c>
      <c r="B8" s="48" t="s">
        <v>90</v>
      </c>
      <c r="C8" s="49">
        <v>111498.515</v>
      </c>
      <c r="D8" s="49">
        <v>112348.27499999999</v>
      </c>
      <c r="E8" s="49">
        <v>119800.86900000001</v>
      </c>
      <c r="F8" s="49">
        <v>121026.583</v>
      </c>
      <c r="G8" s="49">
        <v>109342.686</v>
      </c>
      <c r="H8" s="49">
        <v>108400.29300000001</v>
      </c>
      <c r="I8" s="49">
        <v>107924.607</v>
      </c>
      <c r="J8" s="49">
        <v>119859.902</v>
      </c>
      <c r="K8" s="49"/>
      <c r="L8" s="49"/>
      <c r="M8" s="49"/>
      <c r="N8" s="49"/>
      <c r="O8" s="50">
        <f t="shared" si="0"/>
        <v>910201.72999999986</v>
      </c>
    </row>
    <row r="9" spans="1:15" ht="13.8" x14ac:dyDescent="0.25">
      <c r="A9" s="47">
        <v>2013</v>
      </c>
      <c r="B9" s="48" t="s">
        <v>90</v>
      </c>
      <c r="C9" s="49">
        <v>94905.948000000004</v>
      </c>
      <c r="D9" s="49">
        <v>94116.08</v>
      </c>
      <c r="E9" s="49">
        <v>95501.997000000003</v>
      </c>
      <c r="F9" s="49">
        <v>100788.325</v>
      </c>
      <c r="G9" s="49">
        <v>112864.61</v>
      </c>
      <c r="H9" s="49">
        <v>100335.58100000001</v>
      </c>
      <c r="I9" s="49">
        <v>109284.27</v>
      </c>
      <c r="J9" s="49">
        <v>107879.761</v>
      </c>
      <c r="K9" s="49">
        <v>126891.68799999999</v>
      </c>
      <c r="L9" s="49">
        <v>122192.47500000001</v>
      </c>
      <c r="M9" s="49">
        <v>145394.356</v>
      </c>
      <c r="N9" s="49">
        <v>119836.91099999999</v>
      </c>
      <c r="O9" s="50">
        <f t="shared" si="0"/>
        <v>1329992.0019999999</v>
      </c>
    </row>
    <row r="10" spans="1:15" s="87" customFormat="1" ht="13.8" x14ac:dyDescent="0.25">
      <c r="A10" s="43">
        <v>2014</v>
      </c>
      <c r="B10" s="48" t="s">
        <v>91</v>
      </c>
      <c r="C10" s="49">
        <v>116017.897</v>
      </c>
      <c r="D10" s="49">
        <v>111650.12</v>
      </c>
      <c r="E10" s="49">
        <v>105105.683</v>
      </c>
      <c r="F10" s="49">
        <v>110911.075</v>
      </c>
      <c r="G10" s="49">
        <v>109073.537</v>
      </c>
      <c r="H10" s="49">
        <v>102385.435</v>
      </c>
      <c r="I10" s="49">
        <v>88547.153999999995</v>
      </c>
      <c r="J10" s="49">
        <v>94209.74</v>
      </c>
      <c r="K10" s="49"/>
      <c r="L10" s="49"/>
      <c r="M10" s="49"/>
      <c r="N10" s="49"/>
      <c r="O10" s="50">
        <f t="shared" si="0"/>
        <v>837900.64099999995</v>
      </c>
    </row>
    <row r="11" spans="1:15" ht="13.8" x14ac:dyDescent="0.25">
      <c r="A11" s="47">
        <v>2013</v>
      </c>
      <c r="B11" s="48" t="s">
        <v>91</v>
      </c>
      <c r="C11" s="49">
        <v>106856.598</v>
      </c>
      <c r="D11" s="49">
        <v>108712.61599999999</v>
      </c>
      <c r="E11" s="49">
        <v>113139.69100000001</v>
      </c>
      <c r="F11" s="49">
        <v>104112.96400000001</v>
      </c>
      <c r="G11" s="49">
        <v>112100.792</v>
      </c>
      <c r="H11" s="49">
        <v>96319.293000000005</v>
      </c>
      <c r="I11" s="49">
        <v>96080.379000000001</v>
      </c>
      <c r="J11" s="49">
        <v>94981.24</v>
      </c>
      <c r="K11" s="49">
        <v>156917.41099999999</v>
      </c>
      <c r="L11" s="49">
        <v>152872.73199999999</v>
      </c>
      <c r="M11" s="49">
        <v>165845.66699999999</v>
      </c>
      <c r="N11" s="49">
        <v>130314.31299999999</v>
      </c>
      <c r="O11" s="50">
        <f t="shared" si="0"/>
        <v>1438253.6959999998</v>
      </c>
    </row>
    <row r="12" spans="1:15" s="87" customFormat="1" ht="13.8" x14ac:dyDescent="0.25">
      <c r="A12" s="43">
        <v>2014</v>
      </c>
      <c r="B12" s="48" t="s">
        <v>92</v>
      </c>
      <c r="C12" s="49">
        <v>153929.19500000001</v>
      </c>
      <c r="D12" s="49">
        <v>182821.25</v>
      </c>
      <c r="E12" s="49">
        <v>154546.54399999999</v>
      </c>
      <c r="F12" s="49">
        <v>149195.52600000001</v>
      </c>
      <c r="G12" s="49">
        <v>142116.70800000001</v>
      </c>
      <c r="H12" s="49">
        <v>138516.179</v>
      </c>
      <c r="I12" s="49">
        <v>158490.23300000001</v>
      </c>
      <c r="J12" s="49">
        <v>144149.62599999999</v>
      </c>
      <c r="K12" s="49"/>
      <c r="L12" s="49"/>
      <c r="M12" s="49"/>
      <c r="N12" s="49"/>
      <c r="O12" s="50">
        <f t="shared" si="0"/>
        <v>1223765.2609999999</v>
      </c>
    </row>
    <row r="13" spans="1:15" ht="13.8" x14ac:dyDescent="0.25">
      <c r="A13" s="47">
        <v>2013</v>
      </c>
      <c r="B13" s="48" t="s">
        <v>92</v>
      </c>
      <c r="C13" s="49">
        <v>178057.44399999999</v>
      </c>
      <c r="D13" s="49">
        <v>133840.92199999999</v>
      </c>
      <c r="E13" s="49">
        <v>135662.81400000001</v>
      </c>
      <c r="F13" s="49">
        <v>133846.01300000001</v>
      </c>
      <c r="G13" s="49">
        <v>105052.59600000001</v>
      </c>
      <c r="H13" s="49">
        <v>106164.20699999999</v>
      </c>
      <c r="I13" s="49">
        <v>133857.603</v>
      </c>
      <c r="J13" s="49">
        <v>86744.865000000005</v>
      </c>
      <c r="K13" s="49">
        <v>205906.03</v>
      </c>
      <c r="L13" s="49">
        <v>181405.01800000001</v>
      </c>
      <c r="M13" s="49">
        <v>203194.666</v>
      </c>
      <c r="N13" s="49">
        <v>166244.94399999999</v>
      </c>
      <c r="O13" s="50">
        <f t="shared" si="0"/>
        <v>1769977.1219999997</v>
      </c>
    </row>
    <row r="14" spans="1:15" s="87" customFormat="1" ht="13.8" x14ac:dyDescent="0.25">
      <c r="A14" s="43">
        <v>2014</v>
      </c>
      <c r="B14" s="48" t="s">
        <v>93</v>
      </c>
      <c r="C14" s="49">
        <v>24433.781999999999</v>
      </c>
      <c r="D14" s="49">
        <v>23262.338</v>
      </c>
      <c r="E14" s="49">
        <v>22845.744999999999</v>
      </c>
      <c r="F14" s="49">
        <v>19989.73</v>
      </c>
      <c r="G14" s="49">
        <v>19755.835999999999</v>
      </c>
      <c r="H14" s="49">
        <v>19273.120999999999</v>
      </c>
      <c r="I14" s="49">
        <v>14772.411</v>
      </c>
      <c r="J14" s="49">
        <v>13367.266</v>
      </c>
      <c r="K14" s="49"/>
      <c r="L14" s="49"/>
      <c r="M14" s="49"/>
      <c r="N14" s="49"/>
      <c r="O14" s="50">
        <f t="shared" si="0"/>
        <v>157700.22899999999</v>
      </c>
    </row>
    <row r="15" spans="1:15" ht="13.8" x14ac:dyDescent="0.25">
      <c r="A15" s="47">
        <v>2013</v>
      </c>
      <c r="B15" s="48" t="s">
        <v>93</v>
      </c>
      <c r="C15" s="49">
        <v>44842.038</v>
      </c>
      <c r="D15" s="49">
        <v>52403.663</v>
      </c>
      <c r="E15" s="49">
        <v>62002.927000000003</v>
      </c>
      <c r="F15" s="49">
        <v>38388.413</v>
      </c>
      <c r="G15" s="49">
        <v>38035.659</v>
      </c>
      <c r="H15" s="49">
        <v>36239.686999999998</v>
      </c>
      <c r="I15" s="49">
        <v>32745.501</v>
      </c>
      <c r="J15" s="49">
        <v>28125.712</v>
      </c>
      <c r="K15" s="49">
        <v>30890.239000000001</v>
      </c>
      <c r="L15" s="49">
        <v>23072.368999999999</v>
      </c>
      <c r="M15" s="49">
        <v>25941.348000000002</v>
      </c>
      <c r="N15" s="49">
        <v>26880.234</v>
      </c>
      <c r="O15" s="50">
        <f t="shared" si="0"/>
        <v>439567.79</v>
      </c>
    </row>
    <row r="16" spans="1:15" ht="13.8" x14ac:dyDescent="0.25">
      <c r="A16" s="43">
        <v>2014</v>
      </c>
      <c r="B16" s="48" t="s">
        <v>94</v>
      </c>
      <c r="C16" s="49">
        <v>109576.344</v>
      </c>
      <c r="D16" s="49">
        <v>69920.358999999997</v>
      </c>
      <c r="E16" s="49">
        <v>121384.389</v>
      </c>
      <c r="F16" s="49">
        <v>48540.42</v>
      </c>
      <c r="G16" s="49">
        <v>86381.493000000002</v>
      </c>
      <c r="H16" s="49">
        <v>91684.592999999993</v>
      </c>
      <c r="I16" s="49">
        <v>68872.547999999995</v>
      </c>
      <c r="J16" s="49">
        <v>111508.17</v>
      </c>
      <c r="K16" s="49"/>
      <c r="L16" s="49"/>
      <c r="M16" s="49"/>
      <c r="N16" s="49"/>
      <c r="O16" s="50">
        <f t="shared" si="0"/>
        <v>707868.31599999999</v>
      </c>
    </row>
    <row r="17" spans="1:15" ht="13.8" x14ac:dyDescent="0.25">
      <c r="A17" s="47">
        <v>2013</v>
      </c>
      <c r="B17" s="48" t="s">
        <v>94</v>
      </c>
      <c r="C17" s="49">
        <v>66631.066999999995</v>
      </c>
      <c r="D17" s="49">
        <v>101106.59600000001</v>
      </c>
      <c r="E17" s="49">
        <v>93632.384000000005</v>
      </c>
      <c r="F17" s="49">
        <v>104726.342</v>
      </c>
      <c r="G17" s="49">
        <v>80015.084000000003</v>
      </c>
      <c r="H17" s="49">
        <v>75654.788</v>
      </c>
      <c r="I17" s="49">
        <v>90331.686000000002</v>
      </c>
      <c r="J17" s="49">
        <v>49399.682999999997</v>
      </c>
      <c r="K17" s="49">
        <v>52908.788999999997</v>
      </c>
      <c r="L17" s="49">
        <v>50115.951999999997</v>
      </c>
      <c r="M17" s="49">
        <v>51936.654000000002</v>
      </c>
      <c r="N17" s="49">
        <v>89628.297999999995</v>
      </c>
      <c r="O17" s="50">
        <f t="shared" si="0"/>
        <v>906087.32299999997</v>
      </c>
    </row>
    <row r="18" spans="1:15" ht="13.8" x14ac:dyDescent="0.25">
      <c r="A18" s="43">
        <v>2014</v>
      </c>
      <c r="B18" s="48" t="s">
        <v>144</v>
      </c>
      <c r="C18" s="49">
        <v>7358.7259999999997</v>
      </c>
      <c r="D18" s="49">
        <v>9166.9879999999994</v>
      </c>
      <c r="E18" s="49">
        <v>10167.101000000001</v>
      </c>
      <c r="F18" s="49">
        <v>13321.003000000001</v>
      </c>
      <c r="G18" s="49">
        <v>8226.5259999999998</v>
      </c>
      <c r="H18" s="49">
        <v>3831.8580000000002</v>
      </c>
      <c r="I18" s="49">
        <v>3651.3760000000002</v>
      </c>
      <c r="J18" s="49">
        <v>5275.7179999999998</v>
      </c>
      <c r="K18" s="49"/>
      <c r="L18" s="49"/>
      <c r="M18" s="49"/>
      <c r="N18" s="49"/>
      <c r="O18" s="50">
        <f t="shared" si="0"/>
        <v>60999.295999999995</v>
      </c>
    </row>
    <row r="19" spans="1:15" ht="13.8" x14ac:dyDescent="0.25">
      <c r="A19" s="47">
        <v>2013</v>
      </c>
      <c r="B19" s="48" t="s">
        <v>144</v>
      </c>
      <c r="C19" s="49">
        <v>5248.2349999999997</v>
      </c>
      <c r="D19" s="49">
        <v>8969.8040000000001</v>
      </c>
      <c r="E19" s="49">
        <v>9241.5139999999992</v>
      </c>
      <c r="F19" s="49">
        <v>10435.252</v>
      </c>
      <c r="G19" s="49">
        <v>7212.4260000000004</v>
      </c>
      <c r="H19" s="49">
        <v>3794.241</v>
      </c>
      <c r="I19" s="49">
        <v>3556.596</v>
      </c>
      <c r="J19" s="49">
        <v>5171.8289999999997</v>
      </c>
      <c r="K19" s="49">
        <v>5359.9139999999998</v>
      </c>
      <c r="L19" s="49">
        <v>4636.9650000000001</v>
      </c>
      <c r="M19" s="49">
        <v>6415.26</v>
      </c>
      <c r="N19" s="49">
        <v>6939.5990000000002</v>
      </c>
      <c r="O19" s="50">
        <f t="shared" si="0"/>
        <v>76981.634999999995</v>
      </c>
    </row>
    <row r="20" spans="1:15" ht="13.8" x14ac:dyDescent="0.25">
      <c r="A20" s="43">
        <v>2014</v>
      </c>
      <c r="B20" s="48" t="s">
        <v>95</v>
      </c>
      <c r="C20" s="49">
        <v>209570.804</v>
      </c>
      <c r="D20" s="49">
        <v>185768.19699999999</v>
      </c>
      <c r="E20" s="49">
        <v>193830.549</v>
      </c>
      <c r="F20" s="49">
        <v>204208.511</v>
      </c>
      <c r="G20" s="49">
        <v>186649.56299999999</v>
      </c>
      <c r="H20" s="49">
        <v>158156.79300000001</v>
      </c>
      <c r="I20" s="49">
        <v>177329.20499999999</v>
      </c>
      <c r="J20" s="49">
        <v>186079.53899999999</v>
      </c>
      <c r="K20" s="49"/>
      <c r="L20" s="49"/>
      <c r="M20" s="49"/>
      <c r="N20" s="49"/>
      <c r="O20" s="50">
        <f t="shared" si="0"/>
        <v>1501593.1609999998</v>
      </c>
    </row>
    <row r="21" spans="1:15" ht="13.8" x14ac:dyDescent="0.25">
      <c r="A21" s="47">
        <v>2013</v>
      </c>
      <c r="B21" s="48" t="s">
        <v>95</v>
      </c>
      <c r="C21" s="49">
        <v>171195.693</v>
      </c>
      <c r="D21" s="49">
        <v>148748.24900000001</v>
      </c>
      <c r="E21" s="49">
        <v>145990.75099999999</v>
      </c>
      <c r="F21" s="49">
        <v>154505.486</v>
      </c>
      <c r="G21" s="49">
        <v>164850.53</v>
      </c>
      <c r="H21" s="49">
        <v>157449.19200000001</v>
      </c>
      <c r="I21" s="49">
        <v>164865.72700000001</v>
      </c>
      <c r="J21" s="49">
        <v>158340.29500000001</v>
      </c>
      <c r="K21" s="49">
        <v>171162.84</v>
      </c>
      <c r="L21" s="49">
        <v>172493.79199999999</v>
      </c>
      <c r="M21" s="49">
        <v>193388.829</v>
      </c>
      <c r="N21" s="49">
        <v>185162.50700000001</v>
      </c>
      <c r="O21" s="50">
        <f t="shared" si="0"/>
        <v>1988153.8909999998</v>
      </c>
    </row>
    <row r="22" spans="1:15" ht="13.8" x14ac:dyDescent="0.25">
      <c r="A22" s="43">
        <v>2014</v>
      </c>
      <c r="B22" s="48" t="s">
        <v>96</v>
      </c>
      <c r="C22" s="49">
        <v>361414.94</v>
      </c>
      <c r="D22" s="51">
        <v>344101.29200000002</v>
      </c>
      <c r="E22" s="49">
        <v>369890.70299999998</v>
      </c>
      <c r="F22" s="49">
        <v>394719.41600000003</v>
      </c>
      <c r="G22" s="49">
        <v>416727.49800000002</v>
      </c>
      <c r="H22" s="49">
        <v>384480.821</v>
      </c>
      <c r="I22" s="49">
        <v>374625.18199999997</v>
      </c>
      <c r="J22" s="49">
        <v>346648.46500000003</v>
      </c>
      <c r="K22" s="49"/>
      <c r="L22" s="49"/>
      <c r="M22" s="49"/>
      <c r="N22" s="49"/>
      <c r="O22" s="50">
        <f t="shared" si="0"/>
        <v>2992608.3169999998</v>
      </c>
    </row>
    <row r="23" spans="1:15" ht="13.8" x14ac:dyDescent="0.25">
      <c r="A23" s="47">
        <v>2013</v>
      </c>
      <c r="B23" s="48" t="s">
        <v>96</v>
      </c>
      <c r="C23" s="49">
        <v>308442.913</v>
      </c>
      <c r="D23" s="51">
        <v>312886.18400000001</v>
      </c>
      <c r="E23" s="49">
        <v>361373.55900000001</v>
      </c>
      <c r="F23" s="49">
        <v>361138.326</v>
      </c>
      <c r="G23" s="49">
        <v>381482.92</v>
      </c>
      <c r="H23" s="49">
        <v>354145.40100000001</v>
      </c>
      <c r="I23" s="49">
        <v>389802.72200000001</v>
      </c>
      <c r="J23" s="49">
        <v>330581.49900000001</v>
      </c>
      <c r="K23" s="49">
        <v>402117.24800000002</v>
      </c>
      <c r="L23" s="49">
        <v>363788.886</v>
      </c>
      <c r="M23" s="49">
        <v>450887.58199999999</v>
      </c>
      <c r="N23" s="49">
        <v>439890.29599999997</v>
      </c>
      <c r="O23" s="50">
        <f t="shared" si="0"/>
        <v>4456537.5359999994</v>
      </c>
    </row>
    <row r="24" spans="1:15" ht="13.8" x14ac:dyDescent="0.25">
      <c r="A24" s="43">
        <v>2014</v>
      </c>
      <c r="B24" s="44" t="s">
        <v>17</v>
      </c>
      <c r="C24" s="52">
        <v>9649821.3780000005</v>
      </c>
      <c r="D24" s="52">
        <v>9937244.2809999995</v>
      </c>
      <c r="E24" s="52">
        <v>10724432.145</v>
      </c>
      <c r="F24" s="52">
        <v>10856052.459000001</v>
      </c>
      <c r="G24" s="52">
        <v>11109679.692</v>
      </c>
      <c r="H24" s="52">
        <v>10447746.603</v>
      </c>
      <c r="I24" s="52">
        <v>10584732.221999999</v>
      </c>
      <c r="J24" s="52">
        <v>9078796.7259999998</v>
      </c>
      <c r="K24" s="52"/>
      <c r="L24" s="52"/>
      <c r="M24" s="52"/>
      <c r="N24" s="52"/>
      <c r="O24" s="50">
        <f t="shared" si="0"/>
        <v>82388505.505999997</v>
      </c>
    </row>
    <row r="25" spans="1:15" ht="13.8" x14ac:dyDescent="0.25">
      <c r="A25" s="47">
        <v>2013</v>
      </c>
      <c r="B25" s="44" t="s">
        <v>17</v>
      </c>
      <c r="C25" s="52">
        <v>8872224.4470000006</v>
      </c>
      <c r="D25" s="52">
        <v>9579901.9370000008</v>
      </c>
      <c r="E25" s="52">
        <v>10385140.266000001</v>
      </c>
      <c r="F25" s="52">
        <v>9708564.7459999993</v>
      </c>
      <c r="G25" s="52">
        <v>10398926.977</v>
      </c>
      <c r="H25" s="52">
        <v>9681915.9020000007</v>
      </c>
      <c r="I25" s="52">
        <v>10421301.653000001</v>
      </c>
      <c r="J25" s="52">
        <v>8712913.5329999998</v>
      </c>
      <c r="K25" s="52">
        <v>10212670.532</v>
      </c>
      <c r="L25" s="52">
        <v>9606638.1669999994</v>
      </c>
      <c r="M25" s="52">
        <v>11061002.299000001</v>
      </c>
      <c r="N25" s="52">
        <v>10380872.876</v>
      </c>
      <c r="O25" s="50">
        <f t="shared" si="0"/>
        <v>119022073.33499999</v>
      </c>
    </row>
    <row r="26" spans="1:15" ht="13.8" x14ac:dyDescent="0.25">
      <c r="A26" s="43">
        <v>2014</v>
      </c>
      <c r="B26" s="48" t="s">
        <v>97</v>
      </c>
      <c r="C26" s="49">
        <v>767917.11899999995</v>
      </c>
      <c r="D26" s="49">
        <v>715919.67799999996</v>
      </c>
      <c r="E26" s="49">
        <v>770388.16</v>
      </c>
      <c r="F26" s="49">
        <v>790757.05299999996</v>
      </c>
      <c r="G26" s="49">
        <v>768887.50600000005</v>
      </c>
      <c r="H26" s="49">
        <v>707011.39899999998</v>
      </c>
      <c r="I26" s="49">
        <v>704257.93700000003</v>
      </c>
      <c r="J26" s="49">
        <v>683545.14399999997</v>
      </c>
      <c r="K26" s="49"/>
      <c r="L26" s="49"/>
      <c r="M26" s="49"/>
      <c r="N26" s="49"/>
      <c r="O26" s="50">
        <f t="shared" si="0"/>
        <v>5908683.9960000003</v>
      </c>
    </row>
    <row r="27" spans="1:15" ht="13.8" x14ac:dyDescent="0.25">
      <c r="A27" s="47">
        <v>2013</v>
      </c>
      <c r="B27" s="48" t="s">
        <v>97</v>
      </c>
      <c r="C27" s="49">
        <v>682155.86699999997</v>
      </c>
      <c r="D27" s="49">
        <v>649400.50800000003</v>
      </c>
      <c r="E27" s="49">
        <v>733924.66500000004</v>
      </c>
      <c r="F27" s="49">
        <v>700825.505</v>
      </c>
      <c r="G27" s="49">
        <v>748576.304</v>
      </c>
      <c r="H27" s="49">
        <v>644671.53200000001</v>
      </c>
      <c r="I27" s="49">
        <v>675793.60199999996</v>
      </c>
      <c r="J27" s="49">
        <v>615565.68900000001</v>
      </c>
      <c r="K27" s="49">
        <v>753895.30099999998</v>
      </c>
      <c r="L27" s="49">
        <v>707925.071</v>
      </c>
      <c r="M27" s="49">
        <v>813458.54500000004</v>
      </c>
      <c r="N27" s="49">
        <v>661700.87</v>
      </c>
      <c r="O27" s="50">
        <f t="shared" si="0"/>
        <v>8387893.4589999998</v>
      </c>
    </row>
    <row r="28" spans="1:15" ht="13.8" x14ac:dyDescent="0.25">
      <c r="A28" s="43">
        <v>2014</v>
      </c>
      <c r="B28" s="48" t="s">
        <v>98</v>
      </c>
      <c r="C28" s="49">
        <v>123813.61500000001</v>
      </c>
      <c r="D28" s="49">
        <v>144842.40700000001</v>
      </c>
      <c r="E28" s="49">
        <v>143842.60699999999</v>
      </c>
      <c r="F28" s="49">
        <v>154781.22899999999</v>
      </c>
      <c r="G28" s="49">
        <v>166306.25</v>
      </c>
      <c r="H28" s="49">
        <v>149621.391</v>
      </c>
      <c r="I28" s="49">
        <v>169008.13399999999</v>
      </c>
      <c r="J28" s="49">
        <v>160530.07500000001</v>
      </c>
      <c r="K28" s="49"/>
      <c r="L28" s="49"/>
      <c r="M28" s="49"/>
      <c r="N28" s="49"/>
      <c r="O28" s="50">
        <f t="shared" si="0"/>
        <v>1212745.7080000001</v>
      </c>
    </row>
    <row r="29" spans="1:15" ht="13.8" x14ac:dyDescent="0.25">
      <c r="A29" s="47">
        <v>2013</v>
      </c>
      <c r="B29" s="48" t="s">
        <v>98</v>
      </c>
      <c r="C29" s="49">
        <v>115029.788</v>
      </c>
      <c r="D29" s="49">
        <v>129821.13099999999</v>
      </c>
      <c r="E29" s="49">
        <v>153555.92800000001</v>
      </c>
      <c r="F29" s="49">
        <v>145412.842</v>
      </c>
      <c r="G29" s="49">
        <v>155575.82199999999</v>
      </c>
      <c r="H29" s="49">
        <v>146133.84599999999</v>
      </c>
      <c r="I29" s="49">
        <v>183365.38500000001</v>
      </c>
      <c r="J29" s="49">
        <v>178226.11300000001</v>
      </c>
      <c r="K29" s="49">
        <v>175967.321</v>
      </c>
      <c r="L29" s="49">
        <v>161907.5</v>
      </c>
      <c r="M29" s="49">
        <v>176429.77900000001</v>
      </c>
      <c r="N29" s="49">
        <v>220812.81700000001</v>
      </c>
      <c r="O29" s="50">
        <f t="shared" si="0"/>
        <v>1942238.2720000001</v>
      </c>
    </row>
    <row r="30" spans="1:15" s="87" customFormat="1" ht="13.8" x14ac:dyDescent="0.25">
      <c r="A30" s="43">
        <v>2014</v>
      </c>
      <c r="B30" s="48" t="s">
        <v>99</v>
      </c>
      <c r="C30" s="49">
        <v>178356.88</v>
      </c>
      <c r="D30" s="49">
        <v>177087.66699999999</v>
      </c>
      <c r="E30" s="49">
        <v>190945.766</v>
      </c>
      <c r="F30" s="49">
        <v>203972.473</v>
      </c>
      <c r="G30" s="49">
        <v>194852.25099999999</v>
      </c>
      <c r="H30" s="49">
        <v>200589.80300000001</v>
      </c>
      <c r="I30" s="49">
        <v>181723.59299999999</v>
      </c>
      <c r="J30" s="49">
        <v>159893.628</v>
      </c>
      <c r="K30" s="49"/>
      <c r="L30" s="49"/>
      <c r="M30" s="49"/>
      <c r="N30" s="49"/>
      <c r="O30" s="50">
        <f t="shared" si="0"/>
        <v>1487422.0610000002</v>
      </c>
    </row>
    <row r="31" spans="1:15" ht="13.8" x14ac:dyDescent="0.25">
      <c r="A31" s="47">
        <v>2013</v>
      </c>
      <c r="B31" s="48" t="s">
        <v>99</v>
      </c>
      <c r="C31" s="49">
        <v>165972.05499999999</v>
      </c>
      <c r="D31" s="49">
        <v>161550.14600000001</v>
      </c>
      <c r="E31" s="49">
        <v>169936.27600000001</v>
      </c>
      <c r="F31" s="49">
        <v>190079.05799999999</v>
      </c>
      <c r="G31" s="49">
        <v>192843.37700000001</v>
      </c>
      <c r="H31" s="49">
        <v>183761.035</v>
      </c>
      <c r="I31" s="49">
        <v>178911.50899999999</v>
      </c>
      <c r="J31" s="49">
        <v>144298.25700000001</v>
      </c>
      <c r="K31" s="49">
        <v>182023.92499999999</v>
      </c>
      <c r="L31" s="49">
        <v>193554.00099999999</v>
      </c>
      <c r="M31" s="49">
        <v>229928.223</v>
      </c>
      <c r="N31" s="49">
        <v>202542.54399999999</v>
      </c>
      <c r="O31" s="50">
        <f t="shared" si="0"/>
        <v>2195400.406</v>
      </c>
    </row>
    <row r="32" spans="1:15" ht="13.8" x14ac:dyDescent="0.25">
      <c r="A32" s="43">
        <v>2014</v>
      </c>
      <c r="B32" s="48" t="s">
        <v>143</v>
      </c>
      <c r="C32" s="49">
        <v>1394237.7660000001</v>
      </c>
      <c r="D32" s="49">
        <v>1444414.4739999999</v>
      </c>
      <c r="E32" s="49">
        <v>1460306.5260000001</v>
      </c>
      <c r="F32" s="51">
        <v>1482335.909</v>
      </c>
      <c r="G32" s="51">
        <v>1587247.9669999999</v>
      </c>
      <c r="H32" s="51">
        <v>1520934.2890000001</v>
      </c>
      <c r="I32" s="51">
        <v>1573481.3959999999</v>
      </c>
      <c r="J32" s="51">
        <v>1433200.3049999999</v>
      </c>
      <c r="K32" s="51"/>
      <c r="L32" s="51"/>
      <c r="M32" s="51"/>
      <c r="N32" s="51"/>
      <c r="O32" s="50">
        <f t="shared" si="0"/>
        <v>11896158.632000001</v>
      </c>
    </row>
    <row r="33" spans="1:15" ht="13.8" x14ac:dyDescent="0.25">
      <c r="A33" s="47">
        <v>2013</v>
      </c>
      <c r="B33" s="48" t="s">
        <v>143</v>
      </c>
      <c r="C33" s="49">
        <v>1315959.693</v>
      </c>
      <c r="D33" s="49">
        <v>1429457.66</v>
      </c>
      <c r="E33" s="49">
        <v>1452101.21</v>
      </c>
      <c r="F33" s="51">
        <v>1420968.311</v>
      </c>
      <c r="G33" s="51">
        <v>1568761.0930000001</v>
      </c>
      <c r="H33" s="51">
        <v>1328721.923</v>
      </c>
      <c r="I33" s="51">
        <v>1529671.388</v>
      </c>
      <c r="J33" s="51">
        <v>1424471.588</v>
      </c>
      <c r="K33" s="51">
        <v>1401853.679</v>
      </c>
      <c r="L33" s="51">
        <v>1394136.4650000001</v>
      </c>
      <c r="M33" s="51">
        <v>1566545.0060000001</v>
      </c>
      <c r="N33" s="51">
        <v>1598637.7169999999</v>
      </c>
      <c r="O33" s="50">
        <f t="shared" si="0"/>
        <v>17431285.732999999</v>
      </c>
    </row>
    <row r="34" spans="1:15" ht="13.8" x14ac:dyDescent="0.25">
      <c r="A34" s="43">
        <v>2014</v>
      </c>
      <c r="B34" s="48" t="s">
        <v>100</v>
      </c>
      <c r="C34" s="49">
        <v>1586747.193</v>
      </c>
      <c r="D34" s="49">
        <v>1485413.0630000001</v>
      </c>
      <c r="E34" s="49">
        <v>1599751.9879999999</v>
      </c>
      <c r="F34" s="49">
        <v>1544267.7860000001</v>
      </c>
      <c r="G34" s="49">
        <v>1614283.673</v>
      </c>
      <c r="H34" s="49">
        <v>1598859.6610000001</v>
      </c>
      <c r="I34" s="49">
        <v>1726343.682</v>
      </c>
      <c r="J34" s="49">
        <v>1559583.199</v>
      </c>
      <c r="K34" s="49"/>
      <c r="L34" s="49"/>
      <c r="M34" s="49"/>
      <c r="N34" s="49"/>
      <c r="O34" s="50">
        <f t="shared" ref="O34:O66" si="1">SUM(C34:N34)</f>
        <v>12715250.245000001</v>
      </c>
    </row>
    <row r="35" spans="1:15" ht="13.8" x14ac:dyDescent="0.25">
      <c r="A35" s="47">
        <v>2013</v>
      </c>
      <c r="B35" s="48" t="s">
        <v>100</v>
      </c>
      <c r="C35" s="49">
        <v>1392631.8389999999</v>
      </c>
      <c r="D35" s="49">
        <v>1389471.2830000001</v>
      </c>
      <c r="E35" s="49">
        <v>1509882.693</v>
      </c>
      <c r="F35" s="49">
        <v>1316507.372</v>
      </c>
      <c r="G35" s="49">
        <v>1364077.875</v>
      </c>
      <c r="H35" s="49">
        <v>1442883.8759999999</v>
      </c>
      <c r="I35" s="49">
        <v>1619796.1470000001</v>
      </c>
      <c r="J35" s="49">
        <v>1397333.618</v>
      </c>
      <c r="K35" s="49">
        <v>1514552.2579999999</v>
      </c>
      <c r="L35" s="49">
        <v>1334120.2</v>
      </c>
      <c r="M35" s="49">
        <v>1657209.2579999999</v>
      </c>
      <c r="N35" s="49">
        <v>1421635.6329999999</v>
      </c>
      <c r="O35" s="50">
        <f t="shared" si="1"/>
        <v>17360102.051999997</v>
      </c>
    </row>
    <row r="36" spans="1:15" ht="13.8" x14ac:dyDescent="0.25">
      <c r="A36" s="43">
        <v>2014</v>
      </c>
      <c r="B36" s="48" t="s">
        <v>101</v>
      </c>
      <c r="C36" s="49">
        <v>1585995.3489999999</v>
      </c>
      <c r="D36" s="49">
        <v>1831572.4539999999</v>
      </c>
      <c r="E36" s="49">
        <v>2126495.639</v>
      </c>
      <c r="F36" s="49">
        <v>2090041.5930000001</v>
      </c>
      <c r="G36" s="49">
        <v>2050366.531</v>
      </c>
      <c r="H36" s="49">
        <v>2030033.828</v>
      </c>
      <c r="I36" s="49">
        <v>1993780.862</v>
      </c>
      <c r="J36" s="49">
        <v>1268663.3770000001</v>
      </c>
      <c r="K36" s="49"/>
      <c r="L36" s="49"/>
      <c r="M36" s="49"/>
      <c r="N36" s="49"/>
      <c r="O36" s="50">
        <f t="shared" si="1"/>
        <v>14976949.632999999</v>
      </c>
    </row>
    <row r="37" spans="1:15" ht="13.8" x14ac:dyDescent="0.25">
      <c r="A37" s="47">
        <v>2013</v>
      </c>
      <c r="B37" s="48" t="s">
        <v>101</v>
      </c>
      <c r="C37" s="49">
        <v>1485459.331</v>
      </c>
      <c r="D37" s="49">
        <v>1783951.888</v>
      </c>
      <c r="E37" s="49">
        <v>1863298.6769999999</v>
      </c>
      <c r="F37" s="49">
        <v>1766370.9979999999</v>
      </c>
      <c r="G37" s="49">
        <v>1843125.4669999999</v>
      </c>
      <c r="H37" s="49">
        <v>1800469.2890000001</v>
      </c>
      <c r="I37" s="49">
        <v>1952618.523</v>
      </c>
      <c r="J37" s="49">
        <v>1263006.966</v>
      </c>
      <c r="K37" s="49">
        <v>1955643.449</v>
      </c>
      <c r="L37" s="49">
        <v>1749427.5109999999</v>
      </c>
      <c r="M37" s="49">
        <v>2075518.764</v>
      </c>
      <c r="N37" s="49">
        <v>1764236.7609999999</v>
      </c>
      <c r="O37" s="50">
        <f t="shared" si="1"/>
        <v>21303127.623999998</v>
      </c>
    </row>
    <row r="38" spans="1:15" ht="13.8" x14ac:dyDescent="0.25">
      <c r="A38" s="43">
        <v>2014</v>
      </c>
      <c r="B38" s="48" t="s">
        <v>102</v>
      </c>
      <c r="C38" s="49">
        <v>54471.324000000001</v>
      </c>
      <c r="D38" s="49">
        <v>89236.716</v>
      </c>
      <c r="E38" s="49">
        <v>97135.554999999993</v>
      </c>
      <c r="F38" s="49">
        <v>76354.088000000003</v>
      </c>
      <c r="G38" s="49">
        <v>131933.46799999999</v>
      </c>
      <c r="H38" s="49">
        <v>113595.982</v>
      </c>
      <c r="I38" s="49">
        <v>122443.44500000001</v>
      </c>
      <c r="J38" s="49">
        <v>109749.076</v>
      </c>
      <c r="K38" s="49"/>
      <c r="L38" s="49"/>
      <c r="M38" s="49"/>
      <c r="N38" s="49"/>
      <c r="O38" s="50">
        <f t="shared" si="1"/>
        <v>794919.65399999998</v>
      </c>
    </row>
    <row r="39" spans="1:15" ht="13.8" x14ac:dyDescent="0.25">
      <c r="A39" s="47">
        <v>2013</v>
      </c>
      <c r="B39" s="48" t="s">
        <v>102</v>
      </c>
      <c r="C39" s="49">
        <v>48952.629000000001</v>
      </c>
      <c r="D39" s="49">
        <v>162402.31299999999</v>
      </c>
      <c r="E39" s="49">
        <v>92520.589000000007</v>
      </c>
      <c r="F39" s="49">
        <v>29250.645</v>
      </c>
      <c r="G39" s="49">
        <v>90162.293000000005</v>
      </c>
      <c r="H39" s="49">
        <v>137339.94200000001</v>
      </c>
      <c r="I39" s="49">
        <v>132087.47899999999</v>
      </c>
      <c r="J39" s="49">
        <v>139231.01</v>
      </c>
      <c r="K39" s="49">
        <v>129271.49400000001</v>
      </c>
      <c r="L39" s="49">
        <v>47933.184999999998</v>
      </c>
      <c r="M39" s="49">
        <v>58766.616999999998</v>
      </c>
      <c r="N39" s="49">
        <v>95673.191999999995</v>
      </c>
      <c r="O39" s="50">
        <f t="shared" si="1"/>
        <v>1163591.388</v>
      </c>
    </row>
    <row r="40" spans="1:15" ht="13.8" x14ac:dyDescent="0.25">
      <c r="A40" s="43">
        <v>2014</v>
      </c>
      <c r="B40" s="48" t="s">
        <v>142</v>
      </c>
      <c r="C40" s="49">
        <v>902952.549</v>
      </c>
      <c r="D40" s="49">
        <v>921039.245</v>
      </c>
      <c r="E40" s="49">
        <v>1056899.21</v>
      </c>
      <c r="F40" s="49">
        <v>1080644.8219999999</v>
      </c>
      <c r="G40" s="49">
        <v>1065418.99</v>
      </c>
      <c r="H40" s="49">
        <v>972658.03399999999</v>
      </c>
      <c r="I40" s="49">
        <v>986033.18200000003</v>
      </c>
      <c r="J40" s="49">
        <v>857379.95900000003</v>
      </c>
      <c r="K40" s="49"/>
      <c r="L40" s="49"/>
      <c r="M40" s="49"/>
      <c r="N40" s="49"/>
      <c r="O40" s="50">
        <f t="shared" si="1"/>
        <v>7843025.9909999995</v>
      </c>
    </row>
    <row r="41" spans="1:15" ht="13.8" x14ac:dyDescent="0.25">
      <c r="A41" s="47">
        <v>2013</v>
      </c>
      <c r="B41" s="48" t="s">
        <v>142</v>
      </c>
      <c r="C41" s="49">
        <v>830030.37800000003</v>
      </c>
      <c r="D41" s="49">
        <v>838421.57200000004</v>
      </c>
      <c r="E41" s="49">
        <v>909479.83</v>
      </c>
      <c r="F41" s="49">
        <v>916370.57299999997</v>
      </c>
      <c r="G41" s="49">
        <v>1026528.406</v>
      </c>
      <c r="H41" s="49">
        <v>920031.07299999997</v>
      </c>
      <c r="I41" s="49">
        <v>1038657.503</v>
      </c>
      <c r="J41" s="49">
        <v>884232.304</v>
      </c>
      <c r="K41" s="49">
        <v>1034166.5870000001</v>
      </c>
      <c r="L41" s="49">
        <v>1054293.102</v>
      </c>
      <c r="M41" s="49">
        <v>1128425.091</v>
      </c>
      <c r="N41" s="49">
        <v>1113474.4169999999</v>
      </c>
      <c r="O41" s="50">
        <f t="shared" si="1"/>
        <v>11694110.835999997</v>
      </c>
    </row>
    <row r="42" spans="1:15" ht="13.8" x14ac:dyDescent="0.25">
      <c r="A42" s="43">
        <v>2014</v>
      </c>
      <c r="B42" s="48" t="s">
        <v>103</v>
      </c>
      <c r="C42" s="49">
        <v>477337.08199999999</v>
      </c>
      <c r="D42" s="49">
        <v>471702.34499999997</v>
      </c>
      <c r="E42" s="49">
        <v>503718.80300000001</v>
      </c>
      <c r="F42" s="49">
        <v>525200.00600000005</v>
      </c>
      <c r="G42" s="49">
        <v>544864.728</v>
      </c>
      <c r="H42" s="49">
        <v>500351.75400000002</v>
      </c>
      <c r="I42" s="49">
        <v>515889.82400000002</v>
      </c>
      <c r="J42" s="49">
        <v>459694.16</v>
      </c>
      <c r="K42" s="49"/>
      <c r="L42" s="49"/>
      <c r="M42" s="49"/>
      <c r="N42" s="49"/>
      <c r="O42" s="50">
        <f t="shared" si="1"/>
        <v>3998758.7020000005</v>
      </c>
    </row>
    <row r="43" spans="1:15" ht="13.8" x14ac:dyDescent="0.25">
      <c r="A43" s="47">
        <v>2013</v>
      </c>
      <c r="B43" s="48" t="s">
        <v>103</v>
      </c>
      <c r="C43" s="49">
        <v>430048.80300000001</v>
      </c>
      <c r="D43" s="49">
        <v>435630.61499999999</v>
      </c>
      <c r="E43" s="49">
        <v>512147.93400000001</v>
      </c>
      <c r="F43" s="49">
        <v>501844.57699999999</v>
      </c>
      <c r="G43" s="49">
        <v>518926.19799999997</v>
      </c>
      <c r="H43" s="49">
        <v>465383.56099999999</v>
      </c>
      <c r="I43" s="49">
        <v>509307.17300000001</v>
      </c>
      <c r="J43" s="49">
        <v>386713.90399999998</v>
      </c>
      <c r="K43" s="49">
        <v>480637.946</v>
      </c>
      <c r="L43" s="49">
        <v>450455.80099999998</v>
      </c>
      <c r="M43" s="49">
        <v>533237.61199999996</v>
      </c>
      <c r="N43" s="49">
        <v>570357.50800000003</v>
      </c>
      <c r="O43" s="50">
        <f t="shared" si="1"/>
        <v>5794691.6320000002</v>
      </c>
    </row>
    <row r="44" spans="1:15" ht="13.8" x14ac:dyDescent="0.25">
      <c r="A44" s="43">
        <v>2014</v>
      </c>
      <c r="B44" s="48" t="s">
        <v>104</v>
      </c>
      <c r="C44" s="49">
        <v>591744.85800000001</v>
      </c>
      <c r="D44" s="49">
        <v>567771.33400000003</v>
      </c>
      <c r="E44" s="49">
        <v>599943.62800000003</v>
      </c>
      <c r="F44" s="49">
        <v>648829.48699999996</v>
      </c>
      <c r="G44" s="49">
        <v>650907.43999999994</v>
      </c>
      <c r="H44" s="49">
        <v>593688.44999999995</v>
      </c>
      <c r="I44" s="49">
        <v>587046.11399999994</v>
      </c>
      <c r="J44" s="49">
        <v>542677.86699999997</v>
      </c>
      <c r="K44" s="49"/>
      <c r="L44" s="49"/>
      <c r="M44" s="49"/>
      <c r="N44" s="49"/>
      <c r="O44" s="50">
        <f t="shared" si="1"/>
        <v>4782609.1779999994</v>
      </c>
    </row>
    <row r="45" spans="1:15" ht="13.8" x14ac:dyDescent="0.25">
      <c r="A45" s="47">
        <v>2013</v>
      </c>
      <c r="B45" s="48" t="s">
        <v>104</v>
      </c>
      <c r="C45" s="49">
        <v>519503.43900000001</v>
      </c>
      <c r="D45" s="49">
        <v>545252.58400000003</v>
      </c>
      <c r="E45" s="49">
        <v>593049.04099999997</v>
      </c>
      <c r="F45" s="49">
        <v>558709.39500000002</v>
      </c>
      <c r="G45" s="49">
        <v>617223.01699999999</v>
      </c>
      <c r="H45" s="49">
        <v>553130.973</v>
      </c>
      <c r="I45" s="49">
        <v>584798.78399999999</v>
      </c>
      <c r="J45" s="49">
        <v>506318.26400000002</v>
      </c>
      <c r="K45" s="49">
        <v>593124.01699999999</v>
      </c>
      <c r="L45" s="49">
        <v>534887.56400000001</v>
      </c>
      <c r="M45" s="49">
        <v>651406.50300000003</v>
      </c>
      <c r="N45" s="49">
        <v>572435.89899999998</v>
      </c>
      <c r="O45" s="50">
        <f t="shared" si="1"/>
        <v>6829839.4800000004</v>
      </c>
    </row>
    <row r="46" spans="1:15" ht="13.8" x14ac:dyDescent="0.25">
      <c r="A46" s="43">
        <v>2014</v>
      </c>
      <c r="B46" s="48" t="s">
        <v>105</v>
      </c>
      <c r="C46" s="49">
        <v>1105543.254</v>
      </c>
      <c r="D46" s="49">
        <v>1189107.7779999999</v>
      </c>
      <c r="E46" s="49">
        <v>1173050.6640000001</v>
      </c>
      <c r="F46" s="49">
        <v>1201946.3600000001</v>
      </c>
      <c r="G46" s="49">
        <v>1277536.361</v>
      </c>
      <c r="H46" s="49">
        <v>1066360.2649999999</v>
      </c>
      <c r="I46" s="49">
        <v>1059461.0460000001</v>
      </c>
      <c r="J46" s="49">
        <v>959550.96699999995</v>
      </c>
      <c r="K46" s="49"/>
      <c r="L46" s="49"/>
      <c r="M46" s="49"/>
      <c r="N46" s="49"/>
      <c r="O46" s="50">
        <f t="shared" si="1"/>
        <v>9032556.6949999984</v>
      </c>
    </row>
    <row r="47" spans="1:15" ht="13.8" x14ac:dyDescent="0.25">
      <c r="A47" s="47">
        <v>2013</v>
      </c>
      <c r="B47" s="48" t="s">
        <v>105</v>
      </c>
      <c r="C47" s="49">
        <v>1144613.557</v>
      </c>
      <c r="D47" s="49">
        <v>1224777.6399999999</v>
      </c>
      <c r="E47" s="49">
        <v>1449849.35</v>
      </c>
      <c r="F47" s="49">
        <v>1224394.159</v>
      </c>
      <c r="G47" s="49">
        <v>1262960.4040000001</v>
      </c>
      <c r="H47" s="49">
        <v>1111722.7590000001</v>
      </c>
      <c r="I47" s="49">
        <v>1092640.2779999999</v>
      </c>
      <c r="J47" s="49">
        <v>927133.15700000001</v>
      </c>
      <c r="K47" s="49">
        <v>1018041.534</v>
      </c>
      <c r="L47" s="49">
        <v>1044197.044</v>
      </c>
      <c r="M47" s="49">
        <v>1131232.4129999999</v>
      </c>
      <c r="N47" s="49">
        <v>1189403.2120000001</v>
      </c>
      <c r="O47" s="50">
        <f t="shared" si="1"/>
        <v>13820965.506999999</v>
      </c>
    </row>
    <row r="48" spans="1:15" ht="13.8" x14ac:dyDescent="0.25">
      <c r="A48" s="43">
        <v>2014</v>
      </c>
      <c r="B48" s="48" t="s">
        <v>141</v>
      </c>
      <c r="C48" s="49">
        <v>243600.06299999999</v>
      </c>
      <c r="D48" s="49">
        <v>245731.55100000001</v>
      </c>
      <c r="E48" s="49">
        <v>272044.85399999999</v>
      </c>
      <c r="F48" s="49">
        <v>308249.55599999998</v>
      </c>
      <c r="G48" s="49">
        <v>289546.88099999999</v>
      </c>
      <c r="H48" s="49">
        <v>278082.46899999998</v>
      </c>
      <c r="I48" s="49">
        <v>266471.15399999998</v>
      </c>
      <c r="J48" s="49">
        <v>247619.565</v>
      </c>
      <c r="K48" s="49"/>
      <c r="L48" s="49"/>
      <c r="M48" s="49"/>
      <c r="N48" s="49"/>
      <c r="O48" s="50">
        <f t="shared" si="1"/>
        <v>2151346.0929999999</v>
      </c>
    </row>
    <row r="49" spans="1:15" ht="13.8" x14ac:dyDescent="0.25">
      <c r="A49" s="47">
        <v>2013</v>
      </c>
      <c r="B49" s="48" t="s">
        <v>141</v>
      </c>
      <c r="C49" s="49">
        <v>232432.56899999999</v>
      </c>
      <c r="D49" s="49">
        <v>236027.054</v>
      </c>
      <c r="E49" s="49">
        <v>286631.21799999999</v>
      </c>
      <c r="F49" s="49">
        <v>290672.978</v>
      </c>
      <c r="G49" s="49">
        <v>298359.03000000003</v>
      </c>
      <c r="H49" s="49">
        <v>263835.68599999999</v>
      </c>
      <c r="I49" s="49">
        <v>277557.41899999999</v>
      </c>
      <c r="J49" s="49">
        <v>250243.50399999999</v>
      </c>
      <c r="K49" s="49">
        <v>264058.522</v>
      </c>
      <c r="L49" s="49">
        <v>241268.35699999999</v>
      </c>
      <c r="M49" s="49">
        <v>263633.48499999999</v>
      </c>
      <c r="N49" s="49">
        <v>247833.91200000001</v>
      </c>
      <c r="O49" s="50">
        <f t="shared" si="1"/>
        <v>3152553.7339999997</v>
      </c>
    </row>
    <row r="50" spans="1:15" ht="13.8" x14ac:dyDescent="0.25">
      <c r="A50" s="43">
        <v>2014</v>
      </c>
      <c r="B50" s="48" t="s">
        <v>106</v>
      </c>
      <c r="C50" s="49">
        <v>194226.76699999999</v>
      </c>
      <c r="D50" s="49">
        <v>181390.087</v>
      </c>
      <c r="E50" s="49">
        <v>212140.59299999999</v>
      </c>
      <c r="F50" s="49">
        <v>209049.86900000001</v>
      </c>
      <c r="G50" s="49">
        <v>203036.43</v>
      </c>
      <c r="H50" s="49">
        <v>148009.05600000001</v>
      </c>
      <c r="I50" s="49">
        <v>123593.368</v>
      </c>
      <c r="J50" s="49">
        <v>199898.26699999999</v>
      </c>
      <c r="K50" s="49"/>
      <c r="L50" s="49"/>
      <c r="M50" s="49"/>
      <c r="N50" s="49"/>
      <c r="O50" s="50">
        <f t="shared" si="1"/>
        <v>1471344.4369999999</v>
      </c>
    </row>
    <row r="51" spans="1:15" ht="13.8" x14ac:dyDescent="0.25">
      <c r="A51" s="47">
        <v>2013</v>
      </c>
      <c r="B51" s="48" t="s">
        <v>106</v>
      </c>
      <c r="C51" s="49">
        <v>154170.08499999999</v>
      </c>
      <c r="D51" s="49">
        <v>192587.215</v>
      </c>
      <c r="E51" s="49">
        <v>191244.978</v>
      </c>
      <c r="F51" s="49">
        <v>165840.55600000001</v>
      </c>
      <c r="G51" s="49">
        <v>192942.12100000001</v>
      </c>
      <c r="H51" s="49">
        <v>168991.027</v>
      </c>
      <c r="I51" s="49">
        <v>173444.18</v>
      </c>
      <c r="J51" s="49">
        <v>187327.40599999999</v>
      </c>
      <c r="K51" s="49">
        <v>204095.255</v>
      </c>
      <c r="L51" s="49">
        <v>193811.10399999999</v>
      </c>
      <c r="M51" s="49">
        <v>239853.076</v>
      </c>
      <c r="N51" s="49">
        <v>189189.448</v>
      </c>
      <c r="O51" s="50">
        <f t="shared" si="1"/>
        <v>2253496.4509999999</v>
      </c>
    </row>
    <row r="52" spans="1:15" ht="13.8" x14ac:dyDescent="0.25">
      <c r="A52" s="43">
        <v>2014</v>
      </c>
      <c r="B52" s="48" t="s">
        <v>107</v>
      </c>
      <c r="C52" s="49">
        <v>106122.356</v>
      </c>
      <c r="D52" s="49">
        <v>107443.261</v>
      </c>
      <c r="E52" s="49">
        <v>107438.48699999999</v>
      </c>
      <c r="F52" s="49">
        <v>133746.18900000001</v>
      </c>
      <c r="G52" s="49">
        <v>142827.799</v>
      </c>
      <c r="H52" s="49">
        <v>180261.736</v>
      </c>
      <c r="I52" s="49">
        <v>174615.266</v>
      </c>
      <c r="J52" s="49">
        <v>99069.659</v>
      </c>
      <c r="K52" s="49"/>
      <c r="L52" s="49"/>
      <c r="M52" s="49"/>
      <c r="N52" s="49"/>
      <c r="O52" s="50">
        <f t="shared" si="1"/>
        <v>1051524.753</v>
      </c>
    </row>
    <row r="53" spans="1:15" ht="13.8" x14ac:dyDescent="0.25">
      <c r="A53" s="47">
        <v>2013</v>
      </c>
      <c r="B53" s="48" t="s">
        <v>107</v>
      </c>
      <c r="C53" s="49">
        <v>72558.025999999998</v>
      </c>
      <c r="D53" s="49">
        <v>90844.455000000002</v>
      </c>
      <c r="E53" s="49">
        <v>106723.235</v>
      </c>
      <c r="F53" s="49">
        <v>113262.235</v>
      </c>
      <c r="G53" s="49">
        <v>126939.52800000001</v>
      </c>
      <c r="H53" s="49">
        <v>171486.93799999999</v>
      </c>
      <c r="I53" s="49">
        <v>99144.585000000006</v>
      </c>
      <c r="J53" s="49">
        <v>90827.187000000005</v>
      </c>
      <c r="K53" s="49">
        <v>114505.41800000001</v>
      </c>
      <c r="L53" s="49">
        <v>129968.928</v>
      </c>
      <c r="M53" s="49">
        <v>109259.065</v>
      </c>
      <c r="N53" s="49">
        <v>163409.96</v>
      </c>
      <c r="O53" s="50">
        <f t="shared" si="1"/>
        <v>1388929.56</v>
      </c>
    </row>
    <row r="54" spans="1:15" ht="13.8" x14ac:dyDescent="0.25">
      <c r="A54" s="43">
        <v>2014</v>
      </c>
      <c r="B54" s="48" t="s">
        <v>123</v>
      </c>
      <c r="C54" s="49">
        <v>329794.63900000002</v>
      </c>
      <c r="D54" s="49">
        <v>355785.22399999999</v>
      </c>
      <c r="E54" s="49">
        <v>399146.11700000003</v>
      </c>
      <c r="F54" s="49">
        <v>393845.31900000002</v>
      </c>
      <c r="G54" s="49">
        <v>411025.42200000002</v>
      </c>
      <c r="H54" s="49">
        <v>376213.52100000001</v>
      </c>
      <c r="I54" s="49">
        <v>392465.42</v>
      </c>
      <c r="J54" s="49">
        <v>329937.364</v>
      </c>
      <c r="K54" s="49"/>
      <c r="L54" s="49"/>
      <c r="M54" s="49"/>
      <c r="N54" s="49"/>
      <c r="O54" s="50">
        <f t="shared" si="1"/>
        <v>2988213.0260000001</v>
      </c>
    </row>
    <row r="55" spans="1:15" ht="13.8" x14ac:dyDescent="0.25">
      <c r="A55" s="47">
        <v>2013</v>
      </c>
      <c r="B55" s="48" t="s">
        <v>123</v>
      </c>
      <c r="C55" s="49">
        <v>275661.76899999997</v>
      </c>
      <c r="D55" s="49">
        <v>301532.522</v>
      </c>
      <c r="E55" s="49">
        <v>348675.75300000003</v>
      </c>
      <c r="F55" s="49">
        <v>357872.46</v>
      </c>
      <c r="G55" s="49">
        <v>379190.42099999997</v>
      </c>
      <c r="H55" s="49">
        <v>335219.63699999999</v>
      </c>
      <c r="I55" s="49">
        <v>364870.49099999998</v>
      </c>
      <c r="J55" s="49">
        <v>311599.05900000001</v>
      </c>
      <c r="K55" s="49">
        <v>382215.22100000002</v>
      </c>
      <c r="L55" s="49">
        <v>362202.20699999999</v>
      </c>
      <c r="M55" s="49">
        <v>419098.26</v>
      </c>
      <c r="N55" s="49">
        <v>361065.04800000001</v>
      </c>
      <c r="O55" s="50">
        <f t="shared" si="1"/>
        <v>4199202.8480000002</v>
      </c>
    </row>
    <row r="56" spans="1:15" ht="13.8" x14ac:dyDescent="0.25">
      <c r="A56" s="43">
        <v>2014</v>
      </c>
      <c r="B56" s="48" t="s">
        <v>108</v>
      </c>
      <c r="C56" s="49">
        <v>6960.5619999999999</v>
      </c>
      <c r="D56" s="49">
        <v>8786.9979999999996</v>
      </c>
      <c r="E56" s="49">
        <v>11183.547</v>
      </c>
      <c r="F56" s="49">
        <v>12030.722</v>
      </c>
      <c r="G56" s="49">
        <v>10637.995999999999</v>
      </c>
      <c r="H56" s="49">
        <v>11474.965</v>
      </c>
      <c r="I56" s="49">
        <v>8117.799</v>
      </c>
      <c r="J56" s="49">
        <v>7804.1149999999998</v>
      </c>
      <c r="K56" s="49"/>
      <c r="L56" s="49"/>
      <c r="M56" s="49"/>
      <c r="N56" s="49"/>
      <c r="O56" s="50">
        <f t="shared" si="1"/>
        <v>76996.703999999998</v>
      </c>
    </row>
    <row r="57" spans="1:15" ht="13.8" x14ac:dyDescent="0.25">
      <c r="A57" s="47">
        <v>2013</v>
      </c>
      <c r="B57" s="48" t="s">
        <v>108</v>
      </c>
      <c r="C57" s="49">
        <v>7044.6189999999997</v>
      </c>
      <c r="D57" s="49">
        <v>8773.3520000000008</v>
      </c>
      <c r="E57" s="49">
        <v>12118.888999999999</v>
      </c>
      <c r="F57" s="49">
        <v>10183.082</v>
      </c>
      <c r="G57" s="49">
        <v>12735.623</v>
      </c>
      <c r="H57" s="49">
        <v>8132.8059999999996</v>
      </c>
      <c r="I57" s="49">
        <v>8637.2070000000003</v>
      </c>
      <c r="J57" s="49">
        <v>6385.5060000000003</v>
      </c>
      <c r="K57" s="49">
        <v>8618.6049999999996</v>
      </c>
      <c r="L57" s="49">
        <v>6550.1279999999997</v>
      </c>
      <c r="M57" s="49">
        <v>7000.6019999999999</v>
      </c>
      <c r="N57" s="49">
        <v>8463.9419999999991</v>
      </c>
      <c r="O57" s="50">
        <f t="shared" si="1"/>
        <v>104644.36099999998</v>
      </c>
    </row>
    <row r="58" spans="1:15" ht="13.8" x14ac:dyDescent="0.25">
      <c r="A58" s="43">
        <v>2014</v>
      </c>
      <c r="B58" s="44" t="s">
        <v>34</v>
      </c>
      <c r="C58" s="52">
        <v>401008.86200000002</v>
      </c>
      <c r="D58" s="52">
        <v>327055.84600000002</v>
      </c>
      <c r="E58" s="52">
        <v>363321.41600000003</v>
      </c>
      <c r="F58" s="52">
        <v>412279.34100000001</v>
      </c>
      <c r="G58" s="52">
        <v>464806.62599999999</v>
      </c>
      <c r="H58" s="52">
        <v>403489.20600000001</v>
      </c>
      <c r="I58" s="52">
        <v>405298.00400000002</v>
      </c>
      <c r="J58" s="52">
        <v>383268.46100000001</v>
      </c>
      <c r="K58" s="52"/>
      <c r="L58" s="52"/>
      <c r="M58" s="52"/>
      <c r="N58" s="52"/>
      <c r="O58" s="50">
        <f t="shared" si="1"/>
        <v>3160527.7620000006</v>
      </c>
    </row>
    <row r="59" spans="1:15" ht="13.8" x14ac:dyDescent="0.25">
      <c r="A59" s="47">
        <v>2013</v>
      </c>
      <c r="B59" s="44" t="s">
        <v>34</v>
      </c>
      <c r="C59" s="52">
        <v>394546.73300000001</v>
      </c>
      <c r="D59" s="52">
        <v>398684.74200000003</v>
      </c>
      <c r="E59" s="52">
        <v>369661.43300000002</v>
      </c>
      <c r="F59" s="52">
        <v>401154.97700000001</v>
      </c>
      <c r="G59" s="52">
        <v>507825.64299999998</v>
      </c>
      <c r="H59" s="52">
        <v>431230.647</v>
      </c>
      <c r="I59" s="52">
        <v>445448.03200000001</v>
      </c>
      <c r="J59" s="52">
        <v>400043.06199999998</v>
      </c>
      <c r="K59" s="52">
        <v>441657.783</v>
      </c>
      <c r="L59" s="52">
        <v>384744.09899999999</v>
      </c>
      <c r="M59" s="52">
        <v>439724.03399999999</v>
      </c>
      <c r="N59" s="52">
        <v>420131.96299999999</v>
      </c>
      <c r="O59" s="50">
        <f t="shared" si="1"/>
        <v>5034853.148</v>
      </c>
    </row>
    <row r="60" spans="1:15" ht="13.8" x14ac:dyDescent="0.25">
      <c r="A60" s="43">
        <v>2014</v>
      </c>
      <c r="B60" s="48" t="s">
        <v>109</v>
      </c>
      <c r="C60" s="49">
        <v>401008.86200000002</v>
      </c>
      <c r="D60" s="49">
        <v>327055.84600000002</v>
      </c>
      <c r="E60" s="49">
        <v>363321.41600000003</v>
      </c>
      <c r="F60" s="49">
        <v>412279.34100000001</v>
      </c>
      <c r="G60" s="49">
        <v>464806.62599999999</v>
      </c>
      <c r="H60" s="49">
        <v>403489.20600000001</v>
      </c>
      <c r="I60" s="49">
        <v>405298.00400000002</v>
      </c>
      <c r="J60" s="49">
        <v>383268.46100000001</v>
      </c>
      <c r="K60" s="49"/>
      <c r="L60" s="49"/>
      <c r="M60" s="49"/>
      <c r="N60" s="49"/>
      <c r="O60" s="50">
        <f t="shared" si="1"/>
        <v>3160527.7620000006</v>
      </c>
    </row>
    <row r="61" spans="1:15" ht="13.8" x14ac:dyDescent="0.25">
      <c r="A61" s="47">
        <v>2013</v>
      </c>
      <c r="B61" s="48" t="s">
        <v>109</v>
      </c>
      <c r="C61" s="49">
        <v>394546.73300000001</v>
      </c>
      <c r="D61" s="49">
        <v>398684.74200000003</v>
      </c>
      <c r="E61" s="49">
        <v>369661.43300000002</v>
      </c>
      <c r="F61" s="49">
        <v>401154.97700000001</v>
      </c>
      <c r="G61" s="49">
        <v>507825.64299999998</v>
      </c>
      <c r="H61" s="49">
        <v>431230.647</v>
      </c>
      <c r="I61" s="49">
        <v>445448.03200000001</v>
      </c>
      <c r="J61" s="49">
        <v>400043.06199999998</v>
      </c>
      <c r="K61" s="49">
        <v>441657.783</v>
      </c>
      <c r="L61" s="49">
        <v>384744.09899999999</v>
      </c>
      <c r="M61" s="49">
        <v>439724.03399999999</v>
      </c>
      <c r="N61" s="49">
        <v>420131.96299999999</v>
      </c>
      <c r="O61" s="50">
        <f t="shared" si="1"/>
        <v>5034853.148</v>
      </c>
    </row>
    <row r="62" spans="1:15" ht="14.4" thickBot="1" x14ac:dyDescent="0.3">
      <c r="A62" s="47"/>
      <c r="B62" s="48"/>
      <c r="C62" s="49"/>
      <c r="D62" s="49"/>
      <c r="E62" s="49"/>
      <c r="F62" s="49"/>
      <c r="G62" s="49"/>
      <c r="H62" s="49"/>
      <c r="I62" s="49"/>
      <c r="J62" s="49"/>
      <c r="K62" s="49"/>
      <c r="L62" s="49"/>
      <c r="M62" s="49"/>
      <c r="N62" s="49"/>
      <c r="O62" s="50"/>
    </row>
    <row r="63" spans="1:15" s="56" customFormat="1" ht="15" customHeight="1" thickBot="1" x14ac:dyDescent="0.3">
      <c r="A63" s="47">
        <v>2002</v>
      </c>
      <c r="B63" s="53" t="s">
        <v>44</v>
      </c>
      <c r="C63" s="54">
        <v>2607319.6610000003</v>
      </c>
      <c r="D63" s="54">
        <v>2383772.9540000013</v>
      </c>
      <c r="E63" s="54">
        <v>2918943.5210000011</v>
      </c>
      <c r="F63" s="54">
        <v>2742857.9220000007</v>
      </c>
      <c r="G63" s="54">
        <v>3000325.2429999989</v>
      </c>
      <c r="H63" s="54">
        <v>2770693.8810000005</v>
      </c>
      <c r="I63" s="54">
        <v>3103851.8620000011</v>
      </c>
      <c r="J63" s="54">
        <v>2975888.9740000009</v>
      </c>
      <c r="K63" s="54">
        <v>3218206.861000001</v>
      </c>
      <c r="L63" s="54">
        <v>3501128.02</v>
      </c>
      <c r="M63" s="54">
        <v>3593604.8959999993</v>
      </c>
      <c r="N63" s="54">
        <v>3242495.2339999988</v>
      </c>
      <c r="O63" s="55">
        <f t="shared" si="1"/>
        <v>36059089.028999999</v>
      </c>
    </row>
    <row r="64" spans="1:15" s="56" customFormat="1" ht="15" customHeight="1" thickBot="1" x14ac:dyDescent="0.3">
      <c r="A64" s="47">
        <v>2003</v>
      </c>
      <c r="B64" s="53" t="s">
        <v>44</v>
      </c>
      <c r="C64" s="54">
        <v>3533705.5820000004</v>
      </c>
      <c r="D64" s="54">
        <v>2923460.39</v>
      </c>
      <c r="E64" s="54">
        <v>3908255.9910000004</v>
      </c>
      <c r="F64" s="54">
        <v>3662183.4490000019</v>
      </c>
      <c r="G64" s="54">
        <v>3860471.3</v>
      </c>
      <c r="H64" s="54">
        <v>3796113.5220000003</v>
      </c>
      <c r="I64" s="54">
        <v>4236114.2640000004</v>
      </c>
      <c r="J64" s="54">
        <v>3828726.17</v>
      </c>
      <c r="K64" s="54">
        <v>4114677.5230000005</v>
      </c>
      <c r="L64" s="54">
        <v>4824388.2590000024</v>
      </c>
      <c r="M64" s="54">
        <v>3969697.458000001</v>
      </c>
      <c r="N64" s="54">
        <v>4595042.3939999985</v>
      </c>
      <c r="O64" s="55">
        <f t="shared" si="1"/>
        <v>47252836.302000016</v>
      </c>
    </row>
    <row r="65" spans="1:15" s="56" customFormat="1" ht="15" customHeight="1" thickBot="1" x14ac:dyDescent="0.3">
      <c r="A65" s="47">
        <v>2004</v>
      </c>
      <c r="B65" s="53" t="s">
        <v>44</v>
      </c>
      <c r="C65" s="54">
        <v>4619660.84</v>
      </c>
      <c r="D65" s="54">
        <v>3664503.0430000005</v>
      </c>
      <c r="E65" s="54">
        <v>5218042.1769999983</v>
      </c>
      <c r="F65" s="54">
        <v>5072462.9939999972</v>
      </c>
      <c r="G65" s="54">
        <v>5170061.6049999986</v>
      </c>
      <c r="H65" s="54">
        <v>5284383.2859999994</v>
      </c>
      <c r="I65" s="54">
        <v>5632138.7980000004</v>
      </c>
      <c r="J65" s="54">
        <v>4707491.2839999991</v>
      </c>
      <c r="K65" s="54">
        <v>5656283.5209999988</v>
      </c>
      <c r="L65" s="54">
        <v>5867342.1210000003</v>
      </c>
      <c r="M65" s="54">
        <v>5733908.9759999998</v>
      </c>
      <c r="N65" s="54">
        <v>6540874.1749999989</v>
      </c>
      <c r="O65" s="55">
        <f t="shared" si="1"/>
        <v>63167152.819999993</v>
      </c>
    </row>
    <row r="66" spans="1:15" s="56" customFormat="1" ht="15" customHeight="1" thickBot="1" x14ac:dyDescent="0.3">
      <c r="A66" s="47">
        <v>2005</v>
      </c>
      <c r="B66" s="53" t="s">
        <v>44</v>
      </c>
      <c r="C66" s="54">
        <v>4997279.7240000004</v>
      </c>
      <c r="D66" s="54">
        <v>5651741.2519999975</v>
      </c>
      <c r="E66" s="54">
        <v>6591859.2179999994</v>
      </c>
      <c r="F66" s="54">
        <v>6128131.8779999986</v>
      </c>
      <c r="G66" s="54">
        <v>5977226.2170000002</v>
      </c>
      <c r="H66" s="54">
        <v>6038534.3669999996</v>
      </c>
      <c r="I66" s="54">
        <v>5763466.3530000011</v>
      </c>
      <c r="J66" s="54">
        <v>5552867.2119999984</v>
      </c>
      <c r="K66" s="54">
        <v>6814268.9409999987</v>
      </c>
      <c r="L66" s="54">
        <v>6772178.5690000001</v>
      </c>
      <c r="M66" s="54">
        <v>5942575.7820000006</v>
      </c>
      <c r="N66" s="54">
        <v>7246278.6300000018</v>
      </c>
      <c r="O66" s="55">
        <f t="shared" si="1"/>
        <v>73476408.142999992</v>
      </c>
    </row>
    <row r="67" spans="1:15" s="56" customFormat="1" ht="15" customHeight="1" thickBot="1" x14ac:dyDescent="0.3">
      <c r="A67" s="47">
        <v>2006</v>
      </c>
      <c r="B67" s="53" t="s">
        <v>44</v>
      </c>
      <c r="C67" s="54">
        <v>5133048.8809999982</v>
      </c>
      <c r="D67" s="54">
        <v>6058251.2790000001</v>
      </c>
      <c r="E67" s="54">
        <v>7411101.6589999972</v>
      </c>
      <c r="F67" s="54">
        <v>6456090.2610000009</v>
      </c>
      <c r="G67" s="54">
        <v>7041543.2469999986</v>
      </c>
      <c r="H67" s="54">
        <v>7815434.6219999995</v>
      </c>
      <c r="I67" s="54">
        <v>7067411.4789999994</v>
      </c>
      <c r="J67" s="54">
        <v>6811202.4100000011</v>
      </c>
      <c r="K67" s="54">
        <v>7606551.0949999997</v>
      </c>
      <c r="L67" s="54">
        <v>6888812.5490000006</v>
      </c>
      <c r="M67" s="54">
        <v>8641474.5560000036</v>
      </c>
      <c r="N67" s="54">
        <v>8603753.4799999986</v>
      </c>
      <c r="O67" s="55">
        <f t="shared" ref="O67:O75" si="2">SUM(C67:N67)</f>
        <v>85534675.518000007</v>
      </c>
    </row>
    <row r="68" spans="1:15" s="56" customFormat="1" ht="15" customHeight="1" thickBot="1" x14ac:dyDescent="0.3">
      <c r="A68" s="47">
        <v>2007</v>
      </c>
      <c r="B68" s="53" t="s">
        <v>44</v>
      </c>
      <c r="C68" s="54">
        <v>6564559.7930000005</v>
      </c>
      <c r="D68" s="54">
        <v>7656951.608</v>
      </c>
      <c r="E68" s="54">
        <v>8957851.6210000049</v>
      </c>
      <c r="F68" s="54">
        <v>8313312.004999998</v>
      </c>
      <c r="G68" s="54">
        <v>9147620.0420000013</v>
      </c>
      <c r="H68" s="54">
        <v>8980247.4370000008</v>
      </c>
      <c r="I68" s="54">
        <v>8937741.5910000019</v>
      </c>
      <c r="J68" s="54">
        <v>8736689.092000002</v>
      </c>
      <c r="K68" s="54">
        <v>9038743.8959999997</v>
      </c>
      <c r="L68" s="54">
        <v>9895216.6219999995</v>
      </c>
      <c r="M68" s="54">
        <v>11318798.219999997</v>
      </c>
      <c r="N68" s="54">
        <v>9724017.9770000037</v>
      </c>
      <c r="O68" s="55">
        <f t="shared" si="2"/>
        <v>107271749.904</v>
      </c>
    </row>
    <row r="69" spans="1:15" s="56" customFormat="1" ht="15" customHeight="1" thickBot="1" x14ac:dyDescent="0.3">
      <c r="A69" s="47">
        <v>2008</v>
      </c>
      <c r="B69" s="53" t="s">
        <v>44</v>
      </c>
      <c r="C69" s="54">
        <v>10632207.040999999</v>
      </c>
      <c r="D69" s="54">
        <v>11077899.120000005</v>
      </c>
      <c r="E69" s="54">
        <v>11428587.234000001</v>
      </c>
      <c r="F69" s="54">
        <v>11363963.502999999</v>
      </c>
      <c r="G69" s="54">
        <v>12477968.699999999</v>
      </c>
      <c r="H69" s="54">
        <v>11770634.384000003</v>
      </c>
      <c r="I69" s="54">
        <v>12595426.862999996</v>
      </c>
      <c r="J69" s="54">
        <v>11046830.085999999</v>
      </c>
      <c r="K69" s="54">
        <v>12793148.033999996</v>
      </c>
      <c r="L69" s="54">
        <v>9722708.7899999991</v>
      </c>
      <c r="M69" s="54">
        <v>9395872.8970000036</v>
      </c>
      <c r="N69" s="54">
        <v>7721948.9740000013</v>
      </c>
      <c r="O69" s="55">
        <f t="shared" si="2"/>
        <v>132027195.626</v>
      </c>
    </row>
    <row r="70" spans="1:15" s="56" customFormat="1" ht="15" customHeight="1" thickBot="1" x14ac:dyDescent="0.3">
      <c r="A70" s="47">
        <v>2009</v>
      </c>
      <c r="B70" s="53" t="s">
        <v>44</v>
      </c>
      <c r="C70" s="54">
        <v>7884493.5240000021</v>
      </c>
      <c r="D70" s="54">
        <v>8435115.8340000007</v>
      </c>
      <c r="E70" s="54">
        <v>8155485.0810000002</v>
      </c>
      <c r="F70" s="54">
        <v>7561696.282999998</v>
      </c>
      <c r="G70" s="54">
        <v>7346407.5280000027</v>
      </c>
      <c r="H70" s="54">
        <v>8329692.782999998</v>
      </c>
      <c r="I70" s="54">
        <v>9055733.6709999945</v>
      </c>
      <c r="J70" s="54">
        <v>7839908.8419999983</v>
      </c>
      <c r="K70" s="54">
        <v>8480708.3870000001</v>
      </c>
      <c r="L70" s="54">
        <v>10095768.030000005</v>
      </c>
      <c r="M70" s="54">
        <v>8903010.773</v>
      </c>
      <c r="N70" s="54">
        <v>10054591.867000001</v>
      </c>
      <c r="O70" s="55">
        <f t="shared" si="2"/>
        <v>102142612.603</v>
      </c>
    </row>
    <row r="71" spans="1:15" s="56" customFormat="1" ht="15" customHeight="1" thickBot="1" x14ac:dyDescent="0.3">
      <c r="A71" s="47">
        <v>2010</v>
      </c>
      <c r="B71" s="53" t="s">
        <v>44</v>
      </c>
      <c r="C71" s="54">
        <v>7828748.0580000002</v>
      </c>
      <c r="D71" s="54">
        <v>8263237.8140000002</v>
      </c>
      <c r="E71" s="54">
        <v>9886488.1710000001</v>
      </c>
      <c r="F71" s="54">
        <v>9396006.6539999992</v>
      </c>
      <c r="G71" s="54">
        <v>9799958.1170000006</v>
      </c>
      <c r="H71" s="54">
        <v>9542907.6439999994</v>
      </c>
      <c r="I71" s="54">
        <v>9564682.5449999999</v>
      </c>
      <c r="J71" s="54">
        <v>8523451.9729999993</v>
      </c>
      <c r="K71" s="54">
        <v>8909230.5209999997</v>
      </c>
      <c r="L71" s="54">
        <v>10963586.27</v>
      </c>
      <c r="M71" s="54">
        <v>9382369.7180000003</v>
      </c>
      <c r="N71" s="54">
        <v>11822551.698999999</v>
      </c>
      <c r="O71" s="55">
        <f t="shared" si="2"/>
        <v>113883219.18399999</v>
      </c>
    </row>
    <row r="72" spans="1:15" s="56" customFormat="1" ht="15" customHeight="1" thickBot="1" x14ac:dyDescent="0.3">
      <c r="A72" s="47">
        <v>2011</v>
      </c>
      <c r="B72" s="53" t="s">
        <v>44</v>
      </c>
      <c r="C72" s="54">
        <v>9551084.6390000004</v>
      </c>
      <c r="D72" s="54">
        <v>10059126.307</v>
      </c>
      <c r="E72" s="54">
        <v>11811085.16</v>
      </c>
      <c r="F72" s="54">
        <v>11873269.447000001</v>
      </c>
      <c r="G72" s="54">
        <v>10943364.372</v>
      </c>
      <c r="H72" s="54">
        <v>11349953.558</v>
      </c>
      <c r="I72" s="54">
        <v>11860004.271</v>
      </c>
      <c r="J72" s="54">
        <v>11245124.657</v>
      </c>
      <c r="K72" s="54">
        <v>10750626.098999999</v>
      </c>
      <c r="L72" s="54">
        <v>11907219.297</v>
      </c>
      <c r="M72" s="54">
        <v>11078524.743000001</v>
      </c>
      <c r="N72" s="54">
        <v>12477486.279999999</v>
      </c>
      <c r="O72" s="55">
        <f t="shared" si="2"/>
        <v>134906868.83000001</v>
      </c>
    </row>
    <row r="73" spans="1:15" ht="13.8" thickBot="1" x14ac:dyDescent="0.3">
      <c r="A73" s="47">
        <v>2012</v>
      </c>
      <c r="B73" s="53" t="s">
        <v>44</v>
      </c>
      <c r="C73" s="54">
        <v>10348187.165999999</v>
      </c>
      <c r="D73" s="54">
        <v>11748000.124</v>
      </c>
      <c r="E73" s="54">
        <v>13208572.977</v>
      </c>
      <c r="F73" s="54">
        <v>12630226.718</v>
      </c>
      <c r="G73" s="54">
        <v>13131530.960999999</v>
      </c>
      <c r="H73" s="54">
        <v>13231198.687999999</v>
      </c>
      <c r="I73" s="54">
        <v>12830675.307</v>
      </c>
      <c r="J73" s="54">
        <v>12831394.572000001</v>
      </c>
      <c r="K73" s="54">
        <v>12952651.721999999</v>
      </c>
      <c r="L73" s="54">
        <v>13190769.654999999</v>
      </c>
      <c r="M73" s="54">
        <v>13753052.493000001</v>
      </c>
      <c r="N73" s="54">
        <v>12605476.173</v>
      </c>
      <c r="O73" s="55">
        <f t="shared" si="2"/>
        <v>152461736.55599999</v>
      </c>
    </row>
    <row r="74" spans="1:15" ht="13.8" thickBot="1" x14ac:dyDescent="0.3">
      <c r="A74" s="47">
        <v>2013</v>
      </c>
      <c r="B74" s="57" t="s">
        <v>44</v>
      </c>
      <c r="C74" s="54">
        <v>11481559</v>
      </c>
      <c r="D74" s="54">
        <v>12386204</v>
      </c>
      <c r="E74" s="54">
        <v>13122243</v>
      </c>
      <c r="F74" s="54">
        <v>12468957</v>
      </c>
      <c r="G74" s="54">
        <v>13276668</v>
      </c>
      <c r="H74" s="54">
        <v>12393547</v>
      </c>
      <c r="I74" s="54">
        <v>13060662</v>
      </c>
      <c r="J74" s="54">
        <v>11116764</v>
      </c>
      <c r="K74" s="54">
        <v>13059044</v>
      </c>
      <c r="L74" s="54">
        <v>12054431</v>
      </c>
      <c r="M74" s="54">
        <v>14196127</v>
      </c>
      <c r="N74" s="54">
        <v>13180277</v>
      </c>
      <c r="O74" s="59">
        <f t="shared" si="2"/>
        <v>151796483</v>
      </c>
    </row>
    <row r="75" spans="1:15" ht="13.8" thickBot="1" x14ac:dyDescent="0.3">
      <c r="A75" s="47">
        <v>2014</v>
      </c>
      <c r="B75" s="57" t="s">
        <v>44</v>
      </c>
      <c r="C75" s="54">
        <v>12402404.502</v>
      </c>
      <c r="D75" s="54">
        <v>13057569.732000001</v>
      </c>
      <c r="E75" s="54">
        <v>14685327.697000001</v>
      </c>
      <c r="F75" s="54">
        <v>13379517.037</v>
      </c>
      <c r="G75" s="54">
        <v>13711295.714</v>
      </c>
      <c r="H75" s="54">
        <v>12904384.864</v>
      </c>
      <c r="I75" s="54">
        <v>13402836.24</v>
      </c>
      <c r="J75" s="54">
        <v>11073774.232999999</v>
      </c>
      <c r="K75" s="54"/>
      <c r="L75" s="54"/>
      <c r="M75" s="58"/>
      <c r="N75" s="58"/>
      <c r="O75" s="59">
        <f t="shared" si="2"/>
        <v>104617110.01899999</v>
      </c>
    </row>
    <row r="76" spans="1:15" x14ac:dyDescent="0.25">
      <c r="B76" s="60" t="s">
        <v>110</v>
      </c>
    </row>
    <row r="78" spans="1:15" x14ac:dyDescent="0.25">
      <c r="C78" s="63"/>
    </row>
  </sheetData>
  <pageMargins left="0.59055118110236227" right="0.35433070866141736" top="0.23622047244094491" bottom="0.19685039370078741" header="0" footer="0"/>
  <pageSetup paperSize="9" scale="60" orientation="landscape" horizontalDpi="4294967293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D91"/>
  <sheetViews>
    <sheetView showGridLines="0" topLeftCell="A70" workbookViewId="0">
      <selection activeCell="C92" sqref="C92"/>
    </sheetView>
  </sheetViews>
  <sheetFormatPr defaultColWidth="9.109375" defaultRowHeight="13.2" x14ac:dyDescent="0.25"/>
  <cols>
    <col min="1" max="1" width="29.109375" customWidth="1"/>
    <col min="2" max="3" width="16" style="84" bestFit="1" customWidth="1"/>
    <col min="4" max="4" width="9.33203125" bestFit="1" customWidth="1"/>
  </cols>
  <sheetData>
    <row r="2" spans="1:4" ht="24.6" customHeight="1" x14ac:dyDescent="0.35">
      <c r="A2" s="147" t="s">
        <v>111</v>
      </c>
      <c r="B2" s="147"/>
      <c r="C2" s="147"/>
      <c r="D2" s="147"/>
    </row>
    <row r="3" spans="1:4" ht="15.6" x14ac:dyDescent="0.3">
      <c r="A3" s="146" t="s">
        <v>112</v>
      </c>
      <c r="B3" s="146"/>
      <c r="C3" s="146"/>
      <c r="D3" s="146"/>
    </row>
    <row r="5" spans="1:4" x14ac:dyDescent="0.25">
      <c r="A5" s="77" t="s">
        <v>113</v>
      </c>
      <c r="B5" s="78" t="s">
        <v>210</v>
      </c>
      <c r="C5" s="78" t="s">
        <v>211</v>
      </c>
      <c r="D5" s="79" t="s">
        <v>114</v>
      </c>
    </row>
    <row r="6" spans="1:4" x14ac:dyDescent="0.25">
      <c r="A6" s="80" t="s">
        <v>217</v>
      </c>
      <c r="B6" s="81">
        <v>22742</v>
      </c>
      <c r="C6" s="81">
        <v>48768</v>
      </c>
      <c r="D6" s="82">
        <v>1.1444024272271569</v>
      </c>
    </row>
    <row r="7" spans="1:4" x14ac:dyDescent="0.25">
      <c r="A7" s="80" t="s">
        <v>205</v>
      </c>
      <c r="B7" s="81">
        <v>5005</v>
      </c>
      <c r="C7" s="81">
        <v>10531</v>
      </c>
      <c r="D7" s="82">
        <v>1.1040959040959042</v>
      </c>
    </row>
    <row r="8" spans="1:4" x14ac:dyDescent="0.25">
      <c r="A8" s="80" t="s">
        <v>218</v>
      </c>
      <c r="B8" s="81">
        <v>62536</v>
      </c>
      <c r="C8" s="81">
        <v>124789</v>
      </c>
      <c r="D8" s="82">
        <v>0.99547460662658305</v>
      </c>
    </row>
    <row r="9" spans="1:4" x14ac:dyDescent="0.25">
      <c r="A9" s="80" t="s">
        <v>219</v>
      </c>
      <c r="B9" s="81">
        <v>30253</v>
      </c>
      <c r="C9" s="81">
        <v>60093</v>
      </c>
      <c r="D9" s="82">
        <v>0.98634846130962217</v>
      </c>
    </row>
    <row r="10" spans="1:4" x14ac:dyDescent="0.25">
      <c r="A10" s="80" t="s">
        <v>220</v>
      </c>
      <c r="B10" s="81">
        <v>9519</v>
      </c>
      <c r="C10" s="81">
        <v>18452</v>
      </c>
      <c r="D10" s="82">
        <v>0.9384389116503834</v>
      </c>
    </row>
    <row r="11" spans="1:4" x14ac:dyDescent="0.25">
      <c r="A11" s="80" t="s">
        <v>221</v>
      </c>
      <c r="B11" s="81">
        <v>6538</v>
      </c>
      <c r="C11" s="81">
        <v>12403</v>
      </c>
      <c r="D11" s="82">
        <v>0.89706332211685536</v>
      </c>
    </row>
    <row r="12" spans="1:4" x14ac:dyDescent="0.25">
      <c r="A12" s="80" t="s">
        <v>222</v>
      </c>
      <c r="B12" s="81">
        <v>10011</v>
      </c>
      <c r="C12" s="81">
        <v>18371</v>
      </c>
      <c r="D12" s="82">
        <v>0.83508141044850659</v>
      </c>
    </row>
    <row r="13" spans="1:4" x14ac:dyDescent="0.25">
      <c r="A13" s="80" t="s">
        <v>223</v>
      </c>
      <c r="B13" s="81">
        <v>8860</v>
      </c>
      <c r="C13" s="81">
        <v>16050</v>
      </c>
      <c r="D13" s="82">
        <v>0.81151241534988716</v>
      </c>
    </row>
    <row r="14" spans="1:4" x14ac:dyDescent="0.25">
      <c r="A14" s="80" t="s">
        <v>224</v>
      </c>
      <c r="B14" s="81">
        <v>12370</v>
      </c>
      <c r="C14" s="81">
        <v>22324</v>
      </c>
      <c r="D14" s="82">
        <v>0.80468876313662085</v>
      </c>
    </row>
    <row r="15" spans="1:4" x14ac:dyDescent="0.25">
      <c r="A15" s="80" t="s">
        <v>201</v>
      </c>
      <c r="B15" s="81">
        <v>7380</v>
      </c>
      <c r="C15" s="81">
        <v>12959</v>
      </c>
      <c r="D15" s="82">
        <v>0.75596205962059626</v>
      </c>
    </row>
    <row r="16" spans="1:4" x14ac:dyDescent="0.25">
      <c r="A16" s="83" t="s">
        <v>115</v>
      </c>
      <c r="D16" s="138"/>
    </row>
    <row r="17" spans="1:4" x14ac:dyDescent="0.25">
      <c r="A17" s="85"/>
    </row>
    <row r="18" spans="1:4" ht="19.2" x14ac:dyDescent="0.35">
      <c r="A18" s="147" t="s">
        <v>116</v>
      </c>
      <c r="B18" s="147"/>
      <c r="C18" s="147"/>
      <c r="D18" s="147"/>
    </row>
    <row r="19" spans="1:4" ht="15.6" x14ac:dyDescent="0.3">
      <c r="A19" s="146" t="s">
        <v>117</v>
      </c>
      <c r="B19" s="146"/>
      <c r="C19" s="146"/>
      <c r="D19" s="146"/>
    </row>
    <row r="20" spans="1:4" x14ac:dyDescent="0.25">
      <c r="A20" s="37"/>
    </row>
    <row r="21" spans="1:4" x14ac:dyDescent="0.25">
      <c r="A21" s="77" t="s">
        <v>113</v>
      </c>
      <c r="B21" s="78" t="s">
        <v>210</v>
      </c>
      <c r="C21" s="78" t="s">
        <v>211</v>
      </c>
      <c r="D21" s="79" t="s">
        <v>114</v>
      </c>
    </row>
    <row r="22" spans="1:4" x14ac:dyDescent="0.25">
      <c r="A22" s="80" t="s">
        <v>71</v>
      </c>
      <c r="B22" s="81">
        <v>987451</v>
      </c>
      <c r="C22" s="81">
        <v>1104026</v>
      </c>
      <c r="D22" s="82">
        <v>0.1180564909043588</v>
      </c>
    </row>
    <row r="23" spans="1:4" x14ac:dyDescent="0.25">
      <c r="A23" s="80" t="s">
        <v>73</v>
      </c>
      <c r="B23" s="81">
        <v>617155</v>
      </c>
      <c r="C23" s="81">
        <v>734947</v>
      </c>
      <c r="D23" s="82">
        <v>0.19086291126216268</v>
      </c>
    </row>
    <row r="24" spans="1:4" x14ac:dyDescent="0.25">
      <c r="A24" s="80" t="s">
        <v>72</v>
      </c>
      <c r="B24" s="81">
        <v>864565</v>
      </c>
      <c r="C24" s="81">
        <v>631740</v>
      </c>
      <c r="D24" s="82">
        <v>-0.26929727666514375</v>
      </c>
    </row>
    <row r="25" spans="1:4" x14ac:dyDescent="0.25">
      <c r="A25" s="80" t="s">
        <v>77</v>
      </c>
      <c r="B25" s="81">
        <v>394279</v>
      </c>
      <c r="C25" s="81">
        <v>514380</v>
      </c>
      <c r="D25" s="82">
        <v>0.30460917269243354</v>
      </c>
    </row>
    <row r="26" spans="1:4" x14ac:dyDescent="0.25">
      <c r="A26" s="80" t="s">
        <v>74</v>
      </c>
      <c r="B26" s="81">
        <v>580510</v>
      </c>
      <c r="C26" s="81">
        <v>498917</v>
      </c>
      <c r="D26" s="82">
        <v>-0.14055399562453705</v>
      </c>
    </row>
    <row r="27" spans="1:4" x14ac:dyDescent="0.25">
      <c r="A27" s="80" t="s">
        <v>76</v>
      </c>
      <c r="B27" s="81">
        <v>407641</v>
      </c>
      <c r="C27" s="81">
        <v>442927</v>
      </c>
      <c r="D27" s="82">
        <v>8.6561459715779332E-2</v>
      </c>
    </row>
    <row r="28" spans="1:4" x14ac:dyDescent="0.25">
      <c r="A28" s="80" t="s">
        <v>75</v>
      </c>
      <c r="B28" s="81">
        <v>369020</v>
      </c>
      <c r="C28" s="81">
        <v>412611</v>
      </c>
      <c r="D28" s="82">
        <v>0.11812638881361444</v>
      </c>
    </row>
    <row r="29" spans="1:4" x14ac:dyDescent="0.25">
      <c r="A29" s="80" t="s">
        <v>78</v>
      </c>
      <c r="B29" s="81">
        <v>312690</v>
      </c>
      <c r="C29" s="81">
        <v>347323</v>
      </c>
      <c r="D29" s="82">
        <v>0.11075825897854105</v>
      </c>
    </row>
    <row r="30" spans="1:4" x14ac:dyDescent="0.25">
      <c r="A30" s="80" t="s">
        <v>160</v>
      </c>
      <c r="B30" s="81">
        <v>194450</v>
      </c>
      <c r="C30" s="81">
        <v>306986</v>
      </c>
      <c r="D30" s="82">
        <v>0.5787400359989715</v>
      </c>
    </row>
    <row r="31" spans="1:4" x14ac:dyDescent="0.25">
      <c r="A31" s="80" t="s">
        <v>158</v>
      </c>
      <c r="B31" s="81">
        <v>320414</v>
      </c>
      <c r="C31" s="81">
        <v>282990</v>
      </c>
      <c r="D31" s="82">
        <v>-0.11679889143420699</v>
      </c>
    </row>
    <row r="32" spans="1:4" x14ac:dyDescent="0.25">
      <c r="A32" s="85"/>
      <c r="B32" s="141"/>
    </row>
    <row r="33" spans="1:4" ht="19.2" x14ac:dyDescent="0.35">
      <c r="A33" s="148" t="s">
        <v>118</v>
      </c>
      <c r="B33" s="148"/>
      <c r="C33" s="147"/>
      <c r="D33" s="147"/>
    </row>
    <row r="34" spans="1:4" ht="15.6" x14ac:dyDescent="0.3">
      <c r="A34" s="146" t="s">
        <v>119</v>
      </c>
      <c r="B34" s="146"/>
      <c r="C34" s="146"/>
      <c r="D34" s="146"/>
    </row>
    <row r="36" spans="1:4" x14ac:dyDescent="0.25">
      <c r="A36" s="77" t="s">
        <v>120</v>
      </c>
      <c r="B36" s="78" t="s">
        <v>210</v>
      </c>
      <c r="C36" s="78" t="s">
        <v>211</v>
      </c>
      <c r="D36" s="79" t="s">
        <v>114</v>
      </c>
    </row>
    <row r="37" spans="1:4" x14ac:dyDescent="0.25">
      <c r="A37" s="80" t="s">
        <v>191</v>
      </c>
      <c r="B37" s="81">
        <v>1397333.6183199999</v>
      </c>
      <c r="C37" s="81">
        <v>1559583.19891</v>
      </c>
      <c r="D37" s="82">
        <v>0.11611370288583708</v>
      </c>
    </row>
    <row r="38" spans="1:4" x14ac:dyDescent="0.25">
      <c r="A38" s="80" t="s">
        <v>137</v>
      </c>
      <c r="B38" s="81">
        <v>1424471.5879500001</v>
      </c>
      <c r="C38" s="81">
        <v>1433205.3054899999</v>
      </c>
      <c r="D38" s="82">
        <v>6.1311981326133873E-3</v>
      </c>
    </row>
    <row r="39" spans="1:4" x14ac:dyDescent="0.25">
      <c r="A39" s="80" t="s">
        <v>101</v>
      </c>
      <c r="B39" s="81">
        <v>1263006.96554</v>
      </c>
      <c r="C39" s="81">
        <v>1268663.3770900001</v>
      </c>
      <c r="D39" s="82">
        <v>4.478527596703849E-3</v>
      </c>
    </row>
    <row r="40" spans="1:4" x14ac:dyDescent="0.25">
      <c r="A40" s="80" t="s">
        <v>105</v>
      </c>
      <c r="B40" s="81">
        <v>927133.15734999999</v>
      </c>
      <c r="C40" s="81">
        <v>959552.96678999998</v>
      </c>
      <c r="D40" s="82">
        <v>3.4967802826364941E-2</v>
      </c>
    </row>
    <row r="41" spans="1:4" x14ac:dyDescent="0.25">
      <c r="A41" s="80" t="s">
        <v>193</v>
      </c>
      <c r="B41" s="81">
        <v>884232.30396000005</v>
      </c>
      <c r="C41" s="81">
        <v>857379.95869999996</v>
      </c>
      <c r="D41" s="82">
        <v>-3.0367975858541816E-2</v>
      </c>
    </row>
    <row r="42" spans="1:4" x14ac:dyDescent="0.25">
      <c r="A42" s="80" t="s">
        <v>97</v>
      </c>
      <c r="B42" s="81">
        <v>615565.68883999996</v>
      </c>
      <c r="C42" s="81">
        <v>683545.14436999999</v>
      </c>
      <c r="D42" s="82">
        <v>0.11043412061855433</v>
      </c>
    </row>
    <row r="43" spans="1:4" x14ac:dyDescent="0.25">
      <c r="A43" s="80" t="s">
        <v>139</v>
      </c>
      <c r="B43" s="81">
        <v>506318.26364999998</v>
      </c>
      <c r="C43" s="81">
        <v>542677.86687999999</v>
      </c>
      <c r="D43" s="82">
        <v>7.1811755254268542E-2</v>
      </c>
    </row>
    <row r="44" spans="1:4" x14ac:dyDescent="0.25">
      <c r="A44" s="80" t="s">
        <v>138</v>
      </c>
      <c r="B44" s="81">
        <v>452060.28557000001</v>
      </c>
      <c r="C44" s="81">
        <v>486178.44559999998</v>
      </c>
      <c r="D44" s="82">
        <v>7.5472588765413434E-2</v>
      </c>
    </row>
    <row r="45" spans="1:4" x14ac:dyDescent="0.25">
      <c r="A45" s="80" t="s">
        <v>103</v>
      </c>
      <c r="B45" s="81">
        <v>386713.90386000002</v>
      </c>
      <c r="C45" s="81">
        <v>459694.16002000001</v>
      </c>
      <c r="D45" s="82">
        <v>0.18871898690878372</v>
      </c>
    </row>
    <row r="46" spans="1:4" x14ac:dyDescent="0.25">
      <c r="A46" s="80" t="s">
        <v>109</v>
      </c>
      <c r="B46" s="81">
        <v>400043.06176000001</v>
      </c>
      <c r="C46" s="81">
        <v>383268.46149000002</v>
      </c>
      <c r="D46" s="82">
        <v>-4.1931986512151215E-2</v>
      </c>
    </row>
    <row r="48" spans="1:4" ht="19.2" x14ac:dyDescent="0.35">
      <c r="A48" s="147" t="s">
        <v>121</v>
      </c>
      <c r="B48" s="147"/>
      <c r="C48" s="147"/>
      <c r="D48" s="147"/>
    </row>
    <row r="49" spans="1:4" ht="15.6" x14ac:dyDescent="0.3">
      <c r="A49" s="146" t="s">
        <v>122</v>
      </c>
      <c r="B49" s="146"/>
      <c r="C49" s="146"/>
      <c r="D49" s="146"/>
    </row>
    <row r="51" spans="1:4" x14ac:dyDescent="0.25">
      <c r="A51" s="77" t="s">
        <v>120</v>
      </c>
      <c r="B51" s="78" t="s">
        <v>210</v>
      </c>
      <c r="C51" s="78" t="s">
        <v>211</v>
      </c>
      <c r="D51" s="79" t="s">
        <v>114</v>
      </c>
    </row>
    <row r="52" spans="1:4" x14ac:dyDescent="0.25">
      <c r="A52" s="80" t="s">
        <v>225</v>
      </c>
      <c r="B52" s="81">
        <v>49399.682690000001</v>
      </c>
      <c r="C52" s="81">
        <v>111508.17037000001</v>
      </c>
      <c r="D52" s="82">
        <v>1.2572649113912762</v>
      </c>
    </row>
    <row r="53" spans="1:4" x14ac:dyDescent="0.25">
      <c r="A53" s="80" t="s">
        <v>195</v>
      </c>
      <c r="B53" s="81">
        <v>86744.865030000001</v>
      </c>
      <c r="C53" s="81">
        <v>144149.62633</v>
      </c>
      <c r="D53" s="82">
        <v>0.66176552675650635</v>
      </c>
    </row>
    <row r="54" spans="1:4" x14ac:dyDescent="0.25">
      <c r="A54" s="80" t="s">
        <v>108</v>
      </c>
      <c r="B54" s="81">
        <v>6385.5064300000004</v>
      </c>
      <c r="C54" s="81">
        <v>7804.1145399999996</v>
      </c>
      <c r="D54" s="82">
        <v>0.2221606266552611</v>
      </c>
    </row>
    <row r="55" spans="1:4" x14ac:dyDescent="0.25">
      <c r="A55" s="80" t="s">
        <v>103</v>
      </c>
      <c r="B55" s="81">
        <v>386713.90386000002</v>
      </c>
      <c r="C55" s="81">
        <v>459694.16002000001</v>
      </c>
      <c r="D55" s="82">
        <v>0.18871898690878372</v>
      </c>
    </row>
    <row r="56" spans="1:4" x14ac:dyDescent="0.25">
      <c r="A56" s="80" t="s">
        <v>95</v>
      </c>
      <c r="B56" s="81">
        <v>158340.29483999999</v>
      </c>
      <c r="C56" s="81">
        <v>186079.53867000001</v>
      </c>
      <c r="D56" s="82">
        <v>0.17518752164779045</v>
      </c>
    </row>
    <row r="57" spans="1:4" x14ac:dyDescent="0.25">
      <c r="A57" s="80" t="s">
        <v>191</v>
      </c>
      <c r="B57" s="81">
        <v>1397333.6183199999</v>
      </c>
      <c r="C57" s="81">
        <v>1559583.19891</v>
      </c>
      <c r="D57" s="82">
        <v>0.11611370288583708</v>
      </c>
    </row>
    <row r="58" spans="1:4" x14ac:dyDescent="0.25">
      <c r="A58" s="80" t="s">
        <v>226</v>
      </c>
      <c r="B58" s="81">
        <v>107879.76059000001</v>
      </c>
      <c r="C58" s="81">
        <v>119859.90158000001</v>
      </c>
      <c r="D58" s="82">
        <v>0.11105086741461037</v>
      </c>
    </row>
    <row r="59" spans="1:4" x14ac:dyDescent="0.25">
      <c r="A59" s="80" t="s">
        <v>97</v>
      </c>
      <c r="B59" s="81">
        <v>615565.68883999996</v>
      </c>
      <c r="C59" s="81">
        <v>683545.14436999999</v>
      </c>
      <c r="D59" s="82">
        <v>0.11043412061855433</v>
      </c>
    </row>
    <row r="60" spans="1:4" x14ac:dyDescent="0.25">
      <c r="A60" s="80" t="s">
        <v>199</v>
      </c>
      <c r="B60" s="81">
        <v>144298.25748</v>
      </c>
      <c r="C60" s="81">
        <v>159893.62755999999</v>
      </c>
      <c r="D60" s="82">
        <v>0.10807732783718153</v>
      </c>
    </row>
    <row r="61" spans="1:4" x14ac:dyDescent="0.25">
      <c r="A61" s="80" t="s">
        <v>227</v>
      </c>
      <c r="B61" s="81">
        <v>95304.603199999998</v>
      </c>
      <c r="C61" s="81">
        <v>104432.17522</v>
      </c>
      <c r="D61" s="82">
        <v>9.5772624968024703E-2</v>
      </c>
    </row>
    <row r="63" spans="1:4" ht="19.2" x14ac:dyDescent="0.35">
      <c r="A63" s="147" t="s">
        <v>124</v>
      </c>
      <c r="B63" s="147"/>
      <c r="C63" s="147"/>
      <c r="D63" s="147"/>
    </row>
    <row r="64" spans="1:4" ht="15.6" x14ac:dyDescent="0.3">
      <c r="A64" s="146" t="s">
        <v>125</v>
      </c>
      <c r="B64" s="146"/>
      <c r="C64" s="146"/>
      <c r="D64" s="146"/>
    </row>
    <row r="66" spans="1:4" x14ac:dyDescent="0.25">
      <c r="A66" s="77" t="s">
        <v>126</v>
      </c>
      <c r="B66" s="78" t="s">
        <v>210</v>
      </c>
      <c r="C66" s="78" t="s">
        <v>211</v>
      </c>
      <c r="D66" s="79" t="s">
        <v>114</v>
      </c>
    </row>
    <row r="67" spans="1:4" x14ac:dyDescent="0.25">
      <c r="A67" s="80" t="s">
        <v>127</v>
      </c>
      <c r="B67" s="81">
        <v>4813916</v>
      </c>
      <c r="C67" s="81">
        <v>5180873</v>
      </c>
      <c r="D67" s="82">
        <f>(C67-B67)/B67</f>
        <v>7.6228376232572406E-2</v>
      </c>
    </row>
    <row r="68" spans="1:4" x14ac:dyDescent="0.25">
      <c r="A68" s="80" t="s">
        <v>129</v>
      </c>
      <c r="B68" s="81">
        <v>895932</v>
      </c>
      <c r="C68" s="81">
        <v>873621</v>
      </c>
      <c r="D68" s="82">
        <f t="shared" ref="D68:D76" si="0">(C68-B68)/B68</f>
        <v>-2.4902559569253024E-2</v>
      </c>
    </row>
    <row r="69" spans="1:4" x14ac:dyDescent="0.25">
      <c r="A69" s="80" t="s">
        <v>128</v>
      </c>
      <c r="B69" s="81">
        <v>761636</v>
      </c>
      <c r="C69" s="81">
        <v>748775</v>
      </c>
      <c r="D69" s="82">
        <f t="shared" si="0"/>
        <v>-1.6886019043217494E-2</v>
      </c>
    </row>
    <row r="70" spans="1:4" x14ac:dyDescent="0.25">
      <c r="A70" s="80" t="s">
        <v>130</v>
      </c>
      <c r="B70" s="81">
        <v>648036</v>
      </c>
      <c r="C70" s="81">
        <v>686898</v>
      </c>
      <c r="D70" s="82">
        <f t="shared" si="0"/>
        <v>5.9968890617187937E-2</v>
      </c>
    </row>
    <row r="71" spans="1:4" x14ac:dyDescent="0.25">
      <c r="A71" s="80" t="s">
        <v>131</v>
      </c>
      <c r="B71" s="81">
        <v>484778</v>
      </c>
      <c r="C71" s="81">
        <v>564256</v>
      </c>
      <c r="D71" s="82">
        <f t="shared" si="0"/>
        <v>0.163947208825483</v>
      </c>
    </row>
    <row r="72" spans="1:4" x14ac:dyDescent="0.25">
      <c r="A72" s="80" t="s">
        <v>132</v>
      </c>
      <c r="B72" s="81">
        <v>484901</v>
      </c>
      <c r="C72" s="81">
        <v>481620</v>
      </c>
      <c r="D72" s="82">
        <f t="shared" si="0"/>
        <v>-6.7663296219228255E-3</v>
      </c>
    </row>
    <row r="73" spans="1:4" x14ac:dyDescent="0.25">
      <c r="A73" s="80" t="s">
        <v>133</v>
      </c>
      <c r="B73" s="81">
        <v>331342</v>
      </c>
      <c r="C73" s="81">
        <v>341182</v>
      </c>
      <c r="D73" s="82">
        <f t="shared" si="0"/>
        <v>2.9697412341327088E-2</v>
      </c>
    </row>
    <row r="74" spans="1:4" x14ac:dyDescent="0.25">
      <c r="A74" s="80" t="s">
        <v>134</v>
      </c>
      <c r="B74" s="81">
        <v>235854</v>
      </c>
      <c r="C74" s="81">
        <v>274440</v>
      </c>
      <c r="D74" s="82">
        <f t="shared" si="0"/>
        <v>0.16360121091861915</v>
      </c>
    </row>
    <row r="75" spans="1:4" x14ac:dyDescent="0.25">
      <c r="A75" s="80" t="s">
        <v>228</v>
      </c>
      <c r="B75" s="81">
        <v>137998</v>
      </c>
      <c r="C75" s="81">
        <v>144537</v>
      </c>
      <c r="D75" s="82">
        <f t="shared" si="0"/>
        <v>4.738474470644502E-2</v>
      </c>
    </row>
    <row r="76" spans="1:4" x14ac:dyDescent="0.25">
      <c r="A76" s="80" t="s">
        <v>229</v>
      </c>
      <c r="B76" s="81">
        <v>135627</v>
      </c>
      <c r="C76" s="81">
        <v>138697</v>
      </c>
      <c r="D76" s="82">
        <f t="shared" si="0"/>
        <v>2.2635610903433682E-2</v>
      </c>
    </row>
    <row r="78" spans="1:4" ht="19.2" x14ac:dyDescent="0.35">
      <c r="A78" s="147" t="s">
        <v>135</v>
      </c>
      <c r="B78" s="147"/>
      <c r="C78" s="147"/>
      <c r="D78" s="147"/>
    </row>
    <row r="79" spans="1:4" ht="15.6" x14ac:dyDescent="0.3">
      <c r="A79" s="146" t="s">
        <v>136</v>
      </c>
      <c r="B79" s="146"/>
      <c r="C79" s="146"/>
      <c r="D79" s="146"/>
    </row>
    <row r="81" spans="1:4" x14ac:dyDescent="0.25">
      <c r="A81" s="77" t="s">
        <v>126</v>
      </c>
      <c r="B81" s="78" t="s">
        <v>210</v>
      </c>
      <c r="C81" s="78" t="s">
        <v>211</v>
      </c>
      <c r="D81" s="79" t="s">
        <v>114</v>
      </c>
    </row>
    <row r="82" spans="1:4" x14ac:dyDescent="0.25">
      <c r="A82" s="80" t="s">
        <v>194</v>
      </c>
      <c r="B82" s="81">
        <v>4743</v>
      </c>
      <c r="C82" s="81">
        <v>26088</v>
      </c>
      <c r="D82" s="86">
        <f>(C82-B82)/B82</f>
        <v>4.5003162555344716</v>
      </c>
    </row>
    <row r="83" spans="1:4" x14ac:dyDescent="0.25">
      <c r="A83" s="80" t="s">
        <v>196</v>
      </c>
      <c r="B83" s="81">
        <v>25</v>
      </c>
      <c r="C83" s="81">
        <v>116</v>
      </c>
      <c r="D83" s="86">
        <f t="shared" ref="D83:D91" si="1">(C83-B83)/B83</f>
        <v>3.64</v>
      </c>
    </row>
    <row r="84" spans="1:4" x14ac:dyDescent="0.25">
      <c r="A84" s="80" t="s">
        <v>230</v>
      </c>
      <c r="B84" s="81">
        <v>13</v>
      </c>
      <c r="C84" s="81">
        <v>51</v>
      </c>
      <c r="D84" s="86">
        <f t="shared" si="1"/>
        <v>2.9230769230769229</v>
      </c>
    </row>
    <row r="85" spans="1:4" x14ac:dyDescent="0.25">
      <c r="A85" s="80" t="s">
        <v>231</v>
      </c>
      <c r="B85" s="81">
        <v>3187</v>
      </c>
      <c r="C85" s="81">
        <v>7753</v>
      </c>
      <c r="D85" s="86">
        <f t="shared" si="1"/>
        <v>1.4326953247568246</v>
      </c>
    </row>
    <row r="86" spans="1:4" x14ac:dyDescent="0.25">
      <c r="A86" s="80" t="s">
        <v>200</v>
      </c>
      <c r="B86" s="81">
        <v>175</v>
      </c>
      <c r="C86" s="81">
        <v>389</v>
      </c>
      <c r="D86" s="86">
        <f t="shared" si="1"/>
        <v>1.2228571428571429</v>
      </c>
    </row>
    <row r="87" spans="1:4" x14ac:dyDescent="0.25">
      <c r="A87" s="80" t="s">
        <v>232</v>
      </c>
      <c r="B87" s="81">
        <v>9809</v>
      </c>
      <c r="C87" s="81">
        <v>20195</v>
      </c>
      <c r="D87" s="86">
        <f t="shared" si="1"/>
        <v>1.0588235294117647</v>
      </c>
    </row>
    <row r="88" spans="1:4" x14ac:dyDescent="0.25">
      <c r="A88" s="80" t="s">
        <v>233</v>
      </c>
      <c r="B88" s="81">
        <v>16757</v>
      </c>
      <c r="C88" s="81">
        <v>34076</v>
      </c>
      <c r="D88" s="86">
        <f t="shared" si="1"/>
        <v>1.0335382228322492</v>
      </c>
    </row>
    <row r="89" spans="1:4" x14ac:dyDescent="0.25">
      <c r="A89" s="80" t="s">
        <v>206</v>
      </c>
      <c r="B89" s="81">
        <v>6163</v>
      </c>
      <c r="C89" s="81">
        <v>12486</v>
      </c>
      <c r="D89" s="86">
        <f t="shared" si="1"/>
        <v>1.0259613824436151</v>
      </c>
    </row>
    <row r="90" spans="1:4" x14ac:dyDescent="0.25">
      <c r="A90" s="80" t="s">
        <v>234</v>
      </c>
      <c r="B90" s="81">
        <v>13267</v>
      </c>
      <c r="C90" s="81">
        <v>26680</v>
      </c>
      <c r="D90" s="86">
        <f t="shared" si="1"/>
        <v>1.0110047486244065</v>
      </c>
    </row>
    <row r="91" spans="1:4" x14ac:dyDescent="0.25">
      <c r="A91" s="80" t="s">
        <v>235</v>
      </c>
      <c r="B91" s="81">
        <v>20584</v>
      </c>
      <c r="C91" s="81">
        <v>39379</v>
      </c>
      <c r="D91" s="86">
        <f t="shared" si="1"/>
        <v>0.91308783521181502</v>
      </c>
    </row>
  </sheetData>
  <mergeCells count="12">
    <mergeCell ref="A79:D79"/>
    <mergeCell ref="A2:D2"/>
    <mergeCell ref="A3:D3"/>
    <mergeCell ref="A18:D18"/>
    <mergeCell ref="A19:D19"/>
    <mergeCell ref="A33:D33"/>
    <mergeCell ref="A34:D34"/>
    <mergeCell ref="A48:D48"/>
    <mergeCell ref="A49:D49"/>
    <mergeCell ref="A63:D63"/>
    <mergeCell ref="A64:D64"/>
    <mergeCell ref="A78:D78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"/>
  <sheetViews>
    <sheetView showGridLines="0" zoomScale="80" zoomScaleNormal="80" workbookViewId="0">
      <selection activeCell="K9" sqref="K9:K46"/>
    </sheetView>
  </sheetViews>
  <sheetFormatPr defaultColWidth="9.109375" defaultRowHeight="13.2" x14ac:dyDescent="0.25"/>
  <cols>
    <col min="1" max="1" width="44.6640625" style="21" customWidth="1"/>
    <col min="2" max="2" width="16" style="24" customWidth="1"/>
    <col min="3" max="3" width="16" style="21" customWidth="1"/>
    <col min="4" max="4" width="10.33203125" style="21" customWidth="1"/>
    <col min="5" max="5" width="13.88671875" style="21" bestFit="1" customWidth="1"/>
    <col min="6" max="7" width="14.88671875" style="21" bestFit="1" customWidth="1"/>
    <col min="8" max="8" width="9.5546875" style="21" bestFit="1" customWidth="1"/>
    <col min="9" max="9" width="13.88671875" style="21" bestFit="1" customWidth="1"/>
    <col min="10" max="11" width="14.109375" style="21" bestFit="1" customWidth="1"/>
    <col min="12" max="12" width="9.5546875" style="21" bestFit="1" customWidth="1"/>
    <col min="13" max="13" width="9.33203125" style="21" customWidth="1"/>
    <col min="14" max="16384" width="9.109375" style="21"/>
  </cols>
  <sheetData>
    <row r="1" spans="1:13" ht="24.6" x14ac:dyDescent="0.4">
      <c r="B1" s="2" t="s">
        <v>212</v>
      </c>
      <c r="C1" s="22"/>
      <c r="D1" s="23"/>
    </row>
    <row r="2" spans="1:13" x14ac:dyDescent="0.25">
      <c r="D2" s="23"/>
    </row>
    <row r="3" spans="1:13" x14ac:dyDescent="0.25">
      <c r="D3" s="23"/>
    </row>
    <row r="4" spans="1:13" x14ac:dyDescent="0.25">
      <c r="B4" s="25"/>
      <c r="C4" s="23"/>
      <c r="D4" s="23"/>
      <c r="E4" s="23"/>
      <c r="F4" s="23"/>
      <c r="G4" s="23"/>
      <c r="H4" s="23"/>
      <c r="I4" s="23"/>
    </row>
    <row r="5" spans="1:13" ht="24.6" x14ac:dyDescent="0.25">
      <c r="A5" s="149" t="s">
        <v>39</v>
      </c>
      <c r="B5" s="150"/>
      <c r="C5" s="150"/>
      <c r="D5" s="150"/>
      <c r="E5" s="150"/>
      <c r="F5" s="150"/>
      <c r="G5" s="150"/>
      <c r="H5" s="150"/>
      <c r="I5" s="150"/>
      <c r="J5" s="150"/>
      <c r="K5" s="150"/>
      <c r="L5" s="150"/>
      <c r="M5" s="151"/>
    </row>
    <row r="6" spans="1:13" ht="17.399999999999999" x14ac:dyDescent="0.25">
      <c r="A6" s="91"/>
      <c r="B6" s="142" t="s">
        <v>177</v>
      </c>
      <c r="C6" s="142"/>
      <c r="D6" s="142"/>
      <c r="E6" s="142"/>
      <c r="F6" s="142" t="s">
        <v>208</v>
      </c>
      <c r="G6" s="142"/>
      <c r="H6" s="142"/>
      <c r="I6" s="142"/>
      <c r="J6" s="142" t="s">
        <v>180</v>
      </c>
      <c r="K6" s="142"/>
      <c r="L6" s="142"/>
      <c r="M6" s="142"/>
    </row>
    <row r="7" spans="1:13" ht="28.2" x14ac:dyDescent="0.3">
      <c r="A7" s="92" t="s">
        <v>2</v>
      </c>
      <c r="B7" s="6">
        <v>2013</v>
      </c>
      <c r="C7" s="7">
        <v>2014</v>
      </c>
      <c r="D7" s="8" t="s">
        <v>181</v>
      </c>
      <c r="E7" s="8" t="s">
        <v>182</v>
      </c>
      <c r="F7" s="6">
        <v>2013</v>
      </c>
      <c r="G7" s="7">
        <v>2014</v>
      </c>
      <c r="H7" s="8" t="s">
        <v>181</v>
      </c>
      <c r="I7" s="8" t="s">
        <v>182</v>
      </c>
      <c r="J7" s="6" t="s">
        <v>183</v>
      </c>
      <c r="K7" s="7" t="s">
        <v>184</v>
      </c>
      <c r="L7" s="8" t="s">
        <v>181</v>
      </c>
      <c r="M7" s="8" t="s">
        <v>182</v>
      </c>
    </row>
    <row r="8" spans="1:13" ht="16.8" x14ac:dyDescent="0.3">
      <c r="A8" s="93" t="s">
        <v>3</v>
      </c>
      <c r="B8" s="94">
        <f>'SEKTÖR (U S D)'!B8*1.9547</f>
        <v>2753370.4274652288</v>
      </c>
      <c r="C8" s="94">
        <f>'SEKTÖR (U S D)'!C8*2.1581</f>
        <v>3478229.2915683324</v>
      </c>
      <c r="D8" s="95">
        <f t="shared" ref="D8:D43" si="0">(C8-B8)/B8*100</f>
        <v>26.326238448431855</v>
      </c>
      <c r="E8" s="95">
        <f t="shared" ref="E8:E43" si="1">C8/C$46*100</f>
        <v>14.55415440607066</v>
      </c>
      <c r="F8" s="94">
        <f>'SEKTÖR (U S D)'!F8*1.853</f>
        <v>24526774.0708219</v>
      </c>
      <c r="G8" s="94">
        <f>'SEKTÖR (U S D)'!G8*2.1489</f>
        <v>30275992.343381342</v>
      </c>
      <c r="H8" s="95">
        <f t="shared" ref="H8:H43" si="2">(G8-F8)/F8*100</f>
        <v>23.44058071378803</v>
      </c>
      <c r="I8" s="95">
        <f t="shared" ref="I8:I46" si="3">G8/G$46*100</f>
        <v>13.467266740890874</v>
      </c>
      <c r="J8" s="94">
        <f>'SEKTÖR (U S D)'!J8*1.8237</f>
        <v>37137030.984736197</v>
      </c>
      <c r="K8" s="94">
        <f>'SEKTÖR (U S D)'!K8*2.1134</f>
        <v>46904751.558191195</v>
      </c>
      <c r="L8" s="95">
        <f t="shared" ref="L8:L43" si="4">(K8-J8)/J8*100</f>
        <v>26.30183489215834</v>
      </c>
      <c r="M8" s="95">
        <f t="shared" ref="M8:M46" si="5">K8/K$46*100</f>
        <v>14.126639204142451</v>
      </c>
    </row>
    <row r="9" spans="1:13" s="26" customFormat="1" ht="15.6" x14ac:dyDescent="0.3">
      <c r="A9" s="96" t="s">
        <v>4</v>
      </c>
      <c r="B9" s="97">
        <f>'SEKTÖR (U S D)'!B9*1.9547</f>
        <v>1797674.9966552411</v>
      </c>
      <c r="C9" s="97">
        <f>'SEKTÖR (U S D)'!C9*2.1581</f>
        <v>2328548.9869991723</v>
      </c>
      <c r="D9" s="98">
        <f t="shared" si="0"/>
        <v>29.531143912646986</v>
      </c>
      <c r="E9" s="98">
        <f t="shared" si="1"/>
        <v>9.7434811388194476</v>
      </c>
      <c r="F9" s="97">
        <f>'SEKTÖR (U S D)'!F9*1.853</f>
        <v>16992847.696068268</v>
      </c>
      <c r="G9" s="97">
        <f>'SEKTÖR (U S D)'!G9*2.1489</f>
        <v>20618402.789327107</v>
      </c>
      <c r="H9" s="98">
        <f t="shared" si="2"/>
        <v>21.335771132096383</v>
      </c>
      <c r="I9" s="98">
        <f t="shared" si="3"/>
        <v>9.1714097092410913</v>
      </c>
      <c r="J9" s="97">
        <f>'SEKTÖR (U S D)'!J9*1.8237</f>
        <v>26076265.219196398</v>
      </c>
      <c r="K9" s="97">
        <f>'SEKTÖR (U S D)'!K9*2.1134</f>
        <v>32379155.8461674</v>
      </c>
      <c r="L9" s="98">
        <f t="shared" si="4"/>
        <v>24.170986811144427</v>
      </c>
      <c r="M9" s="98">
        <f t="shared" si="5"/>
        <v>9.7518617448817349</v>
      </c>
    </row>
    <row r="10" spans="1:13" ht="13.8" x14ac:dyDescent="0.25">
      <c r="A10" s="15" t="s">
        <v>5</v>
      </c>
      <c r="B10" s="99">
        <f>'SEKTÖR (U S D)'!B10*1.9547</f>
        <v>883642.24020367907</v>
      </c>
      <c r="C10" s="99">
        <f>'SEKTÖR (U S D)'!C10*2.1581</f>
        <v>1049221.7034493601</v>
      </c>
      <c r="D10" s="100">
        <f t="shared" si="0"/>
        <v>18.738292004636971</v>
      </c>
      <c r="E10" s="100">
        <f t="shared" si="1"/>
        <v>4.3903185782547958</v>
      </c>
      <c r="F10" s="99">
        <f>'SEKTÖR (U S D)'!F10*1.853</f>
        <v>7696566.3769267499</v>
      </c>
      <c r="G10" s="99">
        <f>'SEKTÖR (U S D)'!G10*2.1489</f>
        <v>9351197.5747724809</v>
      </c>
      <c r="H10" s="100">
        <f t="shared" si="2"/>
        <v>21.498303487722634</v>
      </c>
      <c r="I10" s="100">
        <f t="shared" si="3"/>
        <v>4.1595687651758713</v>
      </c>
      <c r="J10" s="99">
        <f>'SEKTÖR (U S D)'!J10*1.8237</f>
        <v>11376833.550523201</v>
      </c>
      <c r="K10" s="99">
        <f>'SEKTÖR (U S D)'!K10*2.1134</f>
        <v>14334541.957541602</v>
      </c>
      <c r="L10" s="100">
        <f t="shared" si="4"/>
        <v>25.997641557148217</v>
      </c>
      <c r="M10" s="100">
        <f t="shared" si="5"/>
        <v>4.3172364347694483</v>
      </c>
    </row>
    <row r="11" spans="1:13" ht="13.8" x14ac:dyDescent="0.25">
      <c r="A11" s="15" t="s">
        <v>6</v>
      </c>
      <c r="B11" s="99">
        <f>'SEKTÖR (U S D)'!B11*1.9547</f>
        <v>186291.90787503999</v>
      </c>
      <c r="C11" s="99">
        <f>'SEKTÖR (U S D)'!C11*2.1581</f>
        <v>225375.07734228202</v>
      </c>
      <c r="D11" s="100">
        <f t="shared" si="0"/>
        <v>20.979531485317146</v>
      </c>
      <c r="E11" s="100">
        <f t="shared" si="1"/>
        <v>0.94304986818182812</v>
      </c>
      <c r="F11" s="99">
        <f>'SEKTÖR (U S D)'!F11*1.853</f>
        <v>2423286.1475515398</v>
      </c>
      <c r="G11" s="99">
        <f>'SEKTÖR (U S D)'!G11*2.1489</f>
        <v>2889857.2235305109</v>
      </c>
      <c r="H11" s="100">
        <f t="shared" si="2"/>
        <v>19.253651759219153</v>
      </c>
      <c r="I11" s="100">
        <f t="shared" si="3"/>
        <v>1.2854567285846106</v>
      </c>
      <c r="J11" s="99">
        <f>'SEKTÖR (U S D)'!J11*1.8237</f>
        <v>3993998.6384753999</v>
      </c>
      <c r="K11" s="99">
        <f>'SEKTÖR (U S D)'!K11*2.1134</f>
        <v>5046829.1680119997</v>
      </c>
      <c r="L11" s="100">
        <f t="shared" si="4"/>
        <v>26.360312679988525</v>
      </c>
      <c r="M11" s="100">
        <f t="shared" si="5"/>
        <v>1.5199896047418127</v>
      </c>
    </row>
    <row r="12" spans="1:13" ht="13.8" x14ac:dyDescent="0.25">
      <c r="A12" s="15" t="s">
        <v>7</v>
      </c>
      <c r="B12" s="99">
        <f>'SEKTÖR (U S D)'!B12*1.9547</f>
        <v>210872.56802527301</v>
      </c>
      <c r="C12" s="99">
        <f>'SEKTÖR (U S D)'!C12*2.1581</f>
        <v>258669.65359979804</v>
      </c>
      <c r="D12" s="100">
        <f t="shared" si="0"/>
        <v>22.666336367088093</v>
      </c>
      <c r="E12" s="100">
        <f t="shared" si="1"/>
        <v>1.0823662740643418</v>
      </c>
      <c r="F12" s="99">
        <f>'SEKTÖR (U S D)'!F12*1.853</f>
        <v>1511448.6897134099</v>
      </c>
      <c r="G12" s="99">
        <f>'SEKTÖR (U S D)'!G12*2.1489</f>
        <v>1955932.4979838016</v>
      </c>
      <c r="H12" s="100">
        <f t="shared" si="2"/>
        <v>29.407800032872544</v>
      </c>
      <c r="I12" s="100">
        <f t="shared" si="3"/>
        <v>0.87003142221639862</v>
      </c>
      <c r="J12" s="99">
        <f>'SEKTÖR (U S D)'!J12*1.8237</f>
        <v>2337837.2413871996</v>
      </c>
      <c r="K12" s="99">
        <f>'SEKTÖR (U S D)'!K12*2.1134</f>
        <v>3010574.5659440001</v>
      </c>
      <c r="L12" s="100">
        <f t="shared" si="4"/>
        <v>28.776054750399098</v>
      </c>
      <c r="M12" s="100">
        <f t="shared" si="5"/>
        <v>0.9067162553349366</v>
      </c>
    </row>
    <row r="13" spans="1:13" ht="13.8" x14ac:dyDescent="0.25">
      <c r="A13" s="15" t="s">
        <v>8</v>
      </c>
      <c r="B13" s="99">
        <f>'SEKTÖR (U S D)'!B13*1.9547</f>
        <v>185659.82980845301</v>
      </c>
      <c r="C13" s="99">
        <f>'SEKTÖR (U S D)'!C13*2.1581</f>
        <v>203314.03890127401</v>
      </c>
      <c r="D13" s="100">
        <f t="shared" si="0"/>
        <v>9.5089008274083877</v>
      </c>
      <c r="E13" s="100">
        <f t="shared" si="1"/>
        <v>0.850738599167152</v>
      </c>
      <c r="F13" s="99">
        <f>'SEKTÖR (U S D)'!F13*1.853</f>
        <v>1542258.5201204501</v>
      </c>
      <c r="G13" s="99">
        <f>'SEKTÖR (U S D)'!G13*2.1489</f>
        <v>1800564.6863059828</v>
      </c>
      <c r="H13" s="100">
        <f t="shared" si="2"/>
        <v>16.74856470660697</v>
      </c>
      <c r="I13" s="100">
        <f t="shared" si="3"/>
        <v>0.80092122628681384</v>
      </c>
      <c r="J13" s="99">
        <f>'SEKTÖR (U S D)'!J13*1.8237</f>
        <v>2638524.2998394999</v>
      </c>
      <c r="K13" s="99">
        <f>'SEKTÖR (U S D)'!K13*2.1134</f>
        <v>3051434.2046375996</v>
      </c>
      <c r="L13" s="100">
        <f t="shared" si="4"/>
        <v>15.649274286509959</v>
      </c>
      <c r="M13" s="100">
        <f t="shared" si="5"/>
        <v>0.9190222446997881</v>
      </c>
    </row>
    <row r="14" spans="1:13" ht="13.8" x14ac:dyDescent="0.25">
      <c r="A14" s="15" t="s">
        <v>9</v>
      </c>
      <c r="B14" s="99">
        <f>'SEKTÖR (U S D)'!B14*1.9547</f>
        <v>169560.18767414102</v>
      </c>
      <c r="C14" s="99">
        <f>'SEKTÖR (U S D)'!C14*2.1581</f>
        <v>311089.30858277302</v>
      </c>
      <c r="D14" s="100">
        <f t="shared" si="0"/>
        <v>83.468367692905105</v>
      </c>
      <c r="E14" s="100">
        <f t="shared" si="1"/>
        <v>1.3017088442579152</v>
      </c>
      <c r="F14" s="99">
        <f>'SEKTÖR (U S D)'!F14*1.853</f>
        <v>1877508.6398117698</v>
      </c>
      <c r="G14" s="99">
        <f>'SEKTÖR (U S D)'!G14*2.1489</f>
        <v>2629749.173467299</v>
      </c>
      <c r="H14" s="100">
        <f t="shared" si="2"/>
        <v>40.065889322935163</v>
      </c>
      <c r="I14" s="100">
        <f t="shared" si="3"/>
        <v>1.1697563263674045</v>
      </c>
      <c r="J14" s="99">
        <f>'SEKTÖR (U S D)'!J14*1.8237</f>
        <v>3209407.3965074997</v>
      </c>
      <c r="K14" s="99">
        <f>'SEKTÖR (U S D)'!K14*2.1134</f>
        <v>4185622.3432146003</v>
      </c>
      <c r="L14" s="100">
        <f t="shared" si="4"/>
        <v>30.417295970883124</v>
      </c>
      <c r="M14" s="100">
        <f t="shared" si="5"/>
        <v>1.2606137912069173</v>
      </c>
    </row>
    <row r="15" spans="1:13" ht="13.8" x14ac:dyDescent="0.25">
      <c r="A15" s="15" t="s">
        <v>10</v>
      </c>
      <c r="B15" s="99">
        <f>'SEKTÖR (U S D)'!B15*1.9547</f>
        <v>54977.329969639002</v>
      </c>
      <c r="C15" s="99">
        <f>'SEKTÖR (U S D)'!C15*2.1581</f>
        <v>28847.896128751003</v>
      </c>
      <c r="D15" s="100">
        <f t="shared" si="0"/>
        <v>-47.527651588969249</v>
      </c>
      <c r="E15" s="100">
        <f t="shared" si="1"/>
        <v>0.12070990706849487</v>
      </c>
      <c r="F15" s="99">
        <f>'SEKTÖR (U S D)'!F15*1.853</f>
        <v>616648.01196738996</v>
      </c>
      <c r="G15" s="99">
        <f>'SEKTÖR (U S D)'!G15*2.1489</f>
        <v>338882.02196916594</v>
      </c>
      <c r="H15" s="100">
        <f t="shared" si="2"/>
        <v>-45.04449614813857</v>
      </c>
      <c r="I15" s="100">
        <f t="shared" si="3"/>
        <v>0.15074037976327137</v>
      </c>
      <c r="J15" s="99">
        <f>'SEKTÖR (U S D)'!J15*1.8237</f>
        <v>750863.23447409982</v>
      </c>
      <c r="K15" s="99">
        <f>'SEKTÖR (U S D)'!K15*2.1134</f>
        <v>558961.37111459998</v>
      </c>
      <c r="L15" s="100">
        <f t="shared" si="4"/>
        <v>-25.557498962365198</v>
      </c>
      <c r="M15" s="100">
        <f t="shared" si="5"/>
        <v>0.16834639042896218</v>
      </c>
    </row>
    <row r="16" spans="1:13" ht="13.8" x14ac:dyDescent="0.25">
      <c r="A16" s="15" t="s">
        <v>11</v>
      </c>
      <c r="B16" s="99">
        <f>'SEKTÖR (U S D)'!B16*1.9547</f>
        <v>96561.559754143003</v>
      </c>
      <c r="C16" s="99">
        <f>'SEKTÖR (U S D)'!C16*2.1581</f>
        <v>240645.78247549702</v>
      </c>
      <c r="D16" s="100">
        <f t="shared" si="0"/>
        <v>149.21488746475228</v>
      </c>
      <c r="E16" s="100">
        <f t="shared" si="1"/>
        <v>1.0069479559062788</v>
      </c>
      <c r="F16" s="99">
        <f>'SEKTÖR (U S D)'!F16*1.853</f>
        <v>1225755.11022447</v>
      </c>
      <c r="G16" s="99">
        <f>'SEKTÖR (U S D)'!G16*2.1489</f>
        <v>1521138.2248540919</v>
      </c>
      <c r="H16" s="100">
        <f t="shared" si="2"/>
        <v>24.098052879055828</v>
      </c>
      <c r="I16" s="100">
        <f t="shared" si="3"/>
        <v>0.67662767223395948</v>
      </c>
      <c r="J16" s="99">
        <f>'SEKTÖR (U S D)'!J16*1.8237</f>
        <v>1626610.6966323</v>
      </c>
      <c r="K16" s="99">
        <f>'SEKTÖR (U S D)'!K16*2.1134</f>
        <v>2012924.7562205999</v>
      </c>
      <c r="L16" s="100">
        <f t="shared" si="4"/>
        <v>23.749632311413922</v>
      </c>
      <c r="M16" s="100">
        <f t="shared" si="5"/>
        <v>0.60624693301992183</v>
      </c>
    </row>
    <row r="17" spans="1:13" ht="13.8" x14ac:dyDescent="0.25">
      <c r="A17" s="12" t="s">
        <v>12</v>
      </c>
      <c r="B17" s="99">
        <f>'SEKTÖR (U S D)'!B17*1.9547</f>
        <v>10109.373344873</v>
      </c>
      <c r="C17" s="99">
        <f>'SEKTÖR (U S D)'!C17*2.1581</f>
        <v>11385.526519437</v>
      </c>
      <c r="D17" s="100">
        <f t="shared" si="0"/>
        <v>12.623464689937535</v>
      </c>
      <c r="E17" s="100">
        <f t="shared" si="1"/>
        <v>4.7641111918639859E-2</v>
      </c>
      <c r="F17" s="99">
        <f>'SEKTÖR (U S D)'!F17*1.853</f>
        <v>99376.199752489993</v>
      </c>
      <c r="G17" s="99">
        <f>'SEKTÖR (U S D)'!G17*2.1489</f>
        <v>131081.38644377398</v>
      </c>
      <c r="H17" s="100">
        <f t="shared" si="2"/>
        <v>31.904205202302048</v>
      </c>
      <c r="I17" s="100">
        <f t="shared" si="3"/>
        <v>5.8307188612762906E-2</v>
      </c>
      <c r="J17" s="99">
        <f>'SEKTÖR (U S D)'!J17*1.8237</f>
        <v>142190.1577098</v>
      </c>
      <c r="K17" s="99">
        <f>'SEKTÖR (U S D)'!K17*2.1134</f>
        <v>178267.4752556</v>
      </c>
      <c r="L17" s="100">
        <f t="shared" si="4"/>
        <v>25.372584239924144</v>
      </c>
      <c r="M17" s="100">
        <f t="shared" si="5"/>
        <v>5.3690089406932748E-2</v>
      </c>
    </row>
    <row r="18" spans="1:13" s="26" customFormat="1" ht="15.6" x14ac:dyDescent="0.3">
      <c r="A18" s="96" t="s">
        <v>13</v>
      </c>
      <c r="B18" s="97">
        <f>'SEKTÖR (U S D)'!B18*1.9547</f>
        <v>309507.77432374802</v>
      </c>
      <c r="C18" s="97">
        <f>'SEKTÖR (U S D)'!C18*2.1581</f>
        <v>401578.25240372703</v>
      </c>
      <c r="D18" s="98">
        <f t="shared" si="0"/>
        <v>29.747387858397524</v>
      </c>
      <c r="E18" s="98">
        <f t="shared" si="1"/>
        <v>1.6803469241582163</v>
      </c>
      <c r="F18" s="97">
        <f>'SEKTÖR (U S D)'!F18*1.853</f>
        <v>2345797.7947445698</v>
      </c>
      <c r="G18" s="97">
        <f>'SEKTÖR (U S D)'!G18*2.1489</f>
        <v>3226773.543543966</v>
      </c>
      <c r="H18" s="98">
        <f t="shared" si="2"/>
        <v>37.555485420486733</v>
      </c>
      <c r="I18" s="98">
        <f t="shared" si="3"/>
        <v>1.4353227313078034</v>
      </c>
      <c r="J18" s="97">
        <f>'SEKTÖR (U S D)'!J18*1.8237</f>
        <v>3451313.2738835998</v>
      </c>
      <c r="K18" s="97">
        <f>'SEKTÖR (U S D)'!K18*2.1134</f>
        <v>4699781.3060285999</v>
      </c>
      <c r="L18" s="98">
        <f t="shared" si="4"/>
        <v>36.173709341086791</v>
      </c>
      <c r="M18" s="98">
        <f t="shared" si="5"/>
        <v>1.4154667201737918</v>
      </c>
    </row>
    <row r="19" spans="1:13" ht="13.8" x14ac:dyDescent="0.25">
      <c r="A19" s="15" t="s">
        <v>14</v>
      </c>
      <c r="B19" s="99">
        <f>'SEKTÖR (U S D)'!B19*1.9547</f>
        <v>309507.77432374802</v>
      </c>
      <c r="C19" s="99">
        <f>'SEKTÖR (U S D)'!C19*2.1581</f>
        <v>401578.25240372703</v>
      </c>
      <c r="D19" s="100">
        <f t="shared" si="0"/>
        <v>29.747387858397524</v>
      </c>
      <c r="E19" s="100">
        <f t="shared" si="1"/>
        <v>1.6803469241582163</v>
      </c>
      <c r="F19" s="99">
        <f>'SEKTÖR (U S D)'!F19*1.853</f>
        <v>2345797.7947445698</v>
      </c>
      <c r="G19" s="99">
        <f>'SEKTÖR (U S D)'!G19*2.1489</f>
        <v>3226773.543543966</v>
      </c>
      <c r="H19" s="100">
        <f t="shared" si="2"/>
        <v>37.555485420486733</v>
      </c>
      <c r="I19" s="100">
        <f t="shared" si="3"/>
        <v>1.4353227313078034</v>
      </c>
      <c r="J19" s="99">
        <f>'SEKTÖR (U S D)'!J19*1.8237</f>
        <v>3451313.2738835998</v>
      </c>
      <c r="K19" s="99">
        <f>'SEKTÖR (U S D)'!K19*2.1134</f>
        <v>4699781.3060285999</v>
      </c>
      <c r="L19" s="100">
        <f t="shared" si="4"/>
        <v>36.173709341086791</v>
      </c>
      <c r="M19" s="100">
        <f t="shared" si="5"/>
        <v>1.4154667201737918</v>
      </c>
    </row>
    <row r="20" spans="1:13" s="26" customFormat="1" ht="15.6" x14ac:dyDescent="0.3">
      <c r="A20" s="96" t="s">
        <v>15</v>
      </c>
      <c r="B20" s="97">
        <f>'SEKTÖR (U S D)'!B20*1.9547</f>
        <v>646187.6564862401</v>
      </c>
      <c r="C20" s="97">
        <f>'SEKTÖR (U S D)'!C20*2.1581</f>
        <v>748102.05216543307</v>
      </c>
      <c r="D20" s="98">
        <f t="shared" si="0"/>
        <v>15.771640738755449</v>
      </c>
      <c r="E20" s="98">
        <f t="shared" si="1"/>
        <v>3.1303263430929955</v>
      </c>
      <c r="F20" s="97">
        <f>'SEKTÖR (U S D)'!F20*1.853</f>
        <v>5188128.58000906</v>
      </c>
      <c r="G20" s="97">
        <f>'SEKTÖR (U S D)'!G20*2.1489</f>
        <v>6430816.0105102677</v>
      </c>
      <c r="H20" s="98">
        <f t="shared" si="2"/>
        <v>23.95251797130744</v>
      </c>
      <c r="I20" s="98">
        <f t="shared" si="3"/>
        <v>2.8605343003419792</v>
      </c>
      <c r="J20" s="97">
        <f>'SEKTÖR (U S D)'!J20*1.8237</f>
        <v>7609452.4916562</v>
      </c>
      <c r="K20" s="97">
        <f>'SEKTÖR (U S D)'!K20*2.1134</f>
        <v>9825814.4081085995</v>
      </c>
      <c r="L20" s="98">
        <f t="shared" si="4"/>
        <v>29.12643082905965</v>
      </c>
      <c r="M20" s="98">
        <f t="shared" si="5"/>
        <v>2.9593107397234348</v>
      </c>
    </row>
    <row r="21" spans="1:13" ht="13.8" x14ac:dyDescent="0.25">
      <c r="A21" s="15" t="s">
        <v>16</v>
      </c>
      <c r="B21" s="99">
        <f>'SEKTÖR (U S D)'!B21*1.9547</f>
        <v>646187.6564862401</v>
      </c>
      <c r="C21" s="99">
        <f>'SEKTÖR (U S D)'!C21*2.1581</f>
        <v>748102.05216543307</v>
      </c>
      <c r="D21" s="100">
        <f t="shared" si="0"/>
        <v>15.771640738755449</v>
      </c>
      <c r="E21" s="100">
        <f t="shared" si="1"/>
        <v>3.1303263430929955</v>
      </c>
      <c r="F21" s="99">
        <f>'SEKTÖR (U S D)'!F21*1.853</f>
        <v>5188128.58000906</v>
      </c>
      <c r="G21" s="99">
        <f>'SEKTÖR (U S D)'!G21*2.1489</f>
        <v>6430816.0105102677</v>
      </c>
      <c r="H21" s="100">
        <f t="shared" si="2"/>
        <v>23.95251797130744</v>
      </c>
      <c r="I21" s="100">
        <f t="shared" si="3"/>
        <v>2.8605343003419792</v>
      </c>
      <c r="J21" s="99">
        <f>'SEKTÖR (U S D)'!J21*1.8237</f>
        <v>7609452.4916562</v>
      </c>
      <c r="K21" s="99">
        <f>'SEKTÖR (U S D)'!K21*2.1134</f>
        <v>9825814.4081085995</v>
      </c>
      <c r="L21" s="100">
        <f t="shared" si="4"/>
        <v>29.12643082905965</v>
      </c>
      <c r="M21" s="100">
        <f t="shared" si="5"/>
        <v>2.9593107397234348</v>
      </c>
    </row>
    <row r="22" spans="1:13" ht="16.8" x14ac:dyDescent="0.3">
      <c r="A22" s="93" t="s">
        <v>17</v>
      </c>
      <c r="B22" s="94">
        <f>'SEKTÖR (U S D)'!B22*1.9547</f>
        <v>17031132.08303329</v>
      </c>
      <c r="C22" s="94">
        <f>'SEKTÖR (U S D)'!C22*2.1581</f>
        <v>19593171.340602182</v>
      </c>
      <c r="D22" s="101">
        <f t="shared" si="0"/>
        <v>15.043270436034256</v>
      </c>
      <c r="E22" s="101">
        <f t="shared" si="1"/>
        <v>81.984831099833315</v>
      </c>
      <c r="F22" s="94">
        <f>'SEKTÖR (U S D)'!F22*1.853</f>
        <v>144090928.17093652</v>
      </c>
      <c r="G22" s="94">
        <f>'SEKTÖR (U S D)'!G22*2.1489</f>
        <v>177044878.67155591</v>
      </c>
      <c r="H22" s="101">
        <f t="shared" si="2"/>
        <v>22.870246530389323</v>
      </c>
      <c r="I22" s="101">
        <f t="shared" si="3"/>
        <v>78.75251714745994</v>
      </c>
      <c r="J22" s="94">
        <f>'SEKTÖR (U S D)'!J22*1.8237</f>
        <v>212661158.80345768</v>
      </c>
      <c r="K22" s="94">
        <f>'SEKTÖR (U S D)'!K22*2.1134</f>
        <v>261321253.53569201</v>
      </c>
      <c r="L22" s="101">
        <f t="shared" si="4"/>
        <v>22.881514897229629</v>
      </c>
      <c r="M22" s="101">
        <f t="shared" si="5"/>
        <v>78.703989306777942</v>
      </c>
    </row>
    <row r="23" spans="1:13" s="26" customFormat="1" ht="15.6" x14ac:dyDescent="0.3">
      <c r="A23" s="96" t="s">
        <v>18</v>
      </c>
      <c r="B23" s="97">
        <f>'SEKTÖR (U S D)'!B23*1.9547</f>
        <v>1833684.6393437441</v>
      </c>
      <c r="C23" s="97">
        <f>'SEKTÖR (U S D)'!C23*2.1581</f>
        <v>2166665.1689696722</v>
      </c>
      <c r="D23" s="98">
        <f t="shared" si="0"/>
        <v>18.159094670995234</v>
      </c>
      <c r="E23" s="98">
        <f t="shared" si="1"/>
        <v>9.0661013901188561</v>
      </c>
      <c r="F23" s="97">
        <f>'SEKTÖR (U S D)'!F23*1.853</f>
        <v>14908100.70168232</v>
      </c>
      <c r="G23" s="97">
        <f>'SEKTÖR (U S D)'!G23*2.1489</f>
        <v>18499561.558904439</v>
      </c>
      <c r="H23" s="98">
        <f t="shared" si="2"/>
        <v>24.090666739438092</v>
      </c>
      <c r="I23" s="98">
        <f t="shared" si="3"/>
        <v>8.2289137636726046</v>
      </c>
      <c r="J23" s="97">
        <f>'SEKTÖR (U S D)'!J23*1.8237</f>
        <v>22121294.617860004</v>
      </c>
      <c r="K23" s="97">
        <f>'SEKTÖR (U S D)'!K23*2.1134</f>
        <v>27662287.660984203</v>
      </c>
      <c r="L23" s="98">
        <f t="shared" si="4"/>
        <v>25.048231303110914</v>
      </c>
      <c r="M23" s="98">
        <f t="shared" si="5"/>
        <v>8.3312488472115689</v>
      </c>
    </row>
    <row r="24" spans="1:13" ht="13.8" x14ac:dyDescent="0.25">
      <c r="A24" s="15" t="s">
        <v>19</v>
      </c>
      <c r="B24" s="99">
        <f>'SEKTÖR (U S D)'!B24*1.9547</f>
        <v>1203246.251975548</v>
      </c>
      <c r="C24" s="99">
        <f>'SEKTÖR (U S D)'!C24*2.1581</f>
        <v>1475158.7760648972</v>
      </c>
      <c r="D24" s="100">
        <f t="shared" si="0"/>
        <v>22.59824401222194</v>
      </c>
      <c r="E24" s="100">
        <f t="shared" si="1"/>
        <v>6.1725915115383465</v>
      </c>
      <c r="F24" s="99">
        <f>'SEKTÖR (U S D)'!F24*1.853</f>
        <v>10100543.03341921</v>
      </c>
      <c r="G24" s="99">
        <f>'SEKTÖR (U S D)'!G24*2.1489</f>
        <v>12697171.039369712</v>
      </c>
      <c r="H24" s="100">
        <f t="shared" si="2"/>
        <v>25.707805979927567</v>
      </c>
      <c r="I24" s="100">
        <f t="shared" si="3"/>
        <v>5.6479136109732879</v>
      </c>
      <c r="J24" s="99">
        <f>'SEKTÖR (U S D)'!J24*1.8237</f>
        <v>14939848.398343202</v>
      </c>
      <c r="K24" s="99">
        <f>'SEKTÖR (U S D)'!K24*2.1134</f>
        <v>18694425.838992201</v>
      </c>
      <c r="L24" s="100">
        <f t="shared" si="4"/>
        <v>25.131295449191931</v>
      </c>
      <c r="M24" s="100">
        <f t="shared" si="5"/>
        <v>5.6303338187050205</v>
      </c>
    </row>
    <row r="25" spans="1:13" ht="13.8" x14ac:dyDescent="0.25">
      <c r="A25" s="15" t="s">
        <v>20</v>
      </c>
      <c r="B25" s="99">
        <f>'SEKTÖR (U S D)'!B25*1.9547</f>
        <v>348378.58347204002</v>
      </c>
      <c r="C25" s="99">
        <f>'SEKTÖR (U S D)'!C25*2.1581</f>
        <v>346439.95526753902</v>
      </c>
      <c r="D25" s="100">
        <f t="shared" si="0"/>
        <v>-0.55647169386248752</v>
      </c>
      <c r="E25" s="100">
        <f t="shared" si="1"/>
        <v>1.4496285836068259</v>
      </c>
      <c r="F25" s="99">
        <f>'SEKTÖR (U S D)'!F25*1.853</f>
        <v>2236794.9439814598</v>
      </c>
      <c r="G25" s="99">
        <f>'SEKTÖR (U S D)'!G25*2.1489</f>
        <v>2606069.2544354126</v>
      </c>
      <c r="H25" s="100">
        <f t="shared" si="2"/>
        <v>16.509081954407957</v>
      </c>
      <c r="I25" s="100">
        <f t="shared" si="3"/>
        <v>1.1592231031326976</v>
      </c>
      <c r="J25" s="99">
        <f>'SEKTÖR (U S D)'!J25*1.8237</f>
        <v>3298204.4455511998</v>
      </c>
      <c r="K25" s="99">
        <f>'SEKTÖR (U S D)'!K25*2.1134</f>
        <v>4116613.9283750006</v>
      </c>
      <c r="L25" s="100">
        <f t="shared" si="4"/>
        <v>24.813788724580633</v>
      </c>
      <c r="M25" s="100">
        <f t="shared" si="5"/>
        <v>1.2398300337814168</v>
      </c>
    </row>
    <row r="26" spans="1:13" ht="13.8" x14ac:dyDescent="0.25">
      <c r="A26" s="15" t="s">
        <v>21</v>
      </c>
      <c r="B26" s="99">
        <f>'SEKTÖR (U S D)'!B26*1.9547</f>
        <v>282059.80389615602</v>
      </c>
      <c r="C26" s="99">
        <f>'SEKTÖR (U S D)'!C26*2.1581</f>
        <v>345066.43763723603</v>
      </c>
      <c r="D26" s="100">
        <f t="shared" si="0"/>
        <v>22.338040681711853</v>
      </c>
      <c r="E26" s="100">
        <f t="shared" si="1"/>
        <v>1.4438812949736846</v>
      </c>
      <c r="F26" s="99">
        <f>'SEKTÖR (U S D)'!F26*1.853</f>
        <v>2570762.7242816496</v>
      </c>
      <c r="G26" s="99">
        <f>'SEKTÖR (U S D)'!G26*2.1489</f>
        <v>3196321.2650993126</v>
      </c>
      <c r="H26" s="100">
        <f t="shared" si="2"/>
        <v>24.333577537478238</v>
      </c>
      <c r="I26" s="100">
        <f t="shared" si="3"/>
        <v>1.4217770495666173</v>
      </c>
      <c r="J26" s="99">
        <f>'SEKTÖR (U S D)'!J26*1.8237</f>
        <v>3883241.7703182003</v>
      </c>
      <c r="K26" s="99">
        <f>'SEKTÖR (U S D)'!K26*2.1134</f>
        <v>4851247.8915036004</v>
      </c>
      <c r="L26" s="100">
        <f t="shared" si="4"/>
        <v>24.927784012430411</v>
      </c>
      <c r="M26" s="100">
        <f t="shared" si="5"/>
        <v>1.4610849940886244</v>
      </c>
    </row>
    <row r="27" spans="1:13" s="26" customFormat="1" ht="15.6" x14ac:dyDescent="0.3">
      <c r="A27" s="96" t="s">
        <v>22</v>
      </c>
      <c r="B27" s="97">
        <f>'SEKTÖR (U S D)'!B27*1.9547</f>
        <v>2784414.6129658651</v>
      </c>
      <c r="C27" s="97">
        <f>'SEKTÖR (U S D)'!C27*2.1581</f>
        <v>3093000.3697779691</v>
      </c>
      <c r="D27" s="98">
        <f t="shared" si="0"/>
        <v>11.082608005831746</v>
      </c>
      <c r="E27" s="98">
        <f t="shared" si="1"/>
        <v>12.942218924125184</v>
      </c>
      <c r="F27" s="97">
        <f>'SEKTÖR (U S D)'!F27*1.853</f>
        <v>21254119.13990121</v>
      </c>
      <c r="G27" s="97">
        <f>'SEKTÖR (U S D)'!G27*2.1489</f>
        <v>25563666.027322054</v>
      </c>
      <c r="H27" s="98">
        <f t="shared" si="2"/>
        <v>20.276290252510908</v>
      </c>
      <c r="I27" s="98">
        <f t="shared" si="3"/>
        <v>11.371145340517897</v>
      </c>
      <c r="J27" s="97">
        <f>'SEKTÖR (U S D)'!J27*1.8237</f>
        <v>32012579.612652306</v>
      </c>
      <c r="K27" s="97">
        <f>'SEKTÖR (U S D)'!K27*2.1134</f>
        <v>37739684.389986604</v>
      </c>
      <c r="L27" s="98">
        <f t="shared" si="4"/>
        <v>17.890169572809995</v>
      </c>
      <c r="M27" s="98">
        <f t="shared" si="5"/>
        <v>11.366330432304441</v>
      </c>
    </row>
    <row r="28" spans="1:13" ht="13.8" x14ac:dyDescent="0.25">
      <c r="A28" s="15" t="s">
        <v>23</v>
      </c>
      <c r="B28" s="99">
        <f>'SEKTÖR (U S D)'!B28*1.9547</f>
        <v>2784414.6129658651</v>
      </c>
      <c r="C28" s="99">
        <f>'SEKTÖR (U S D)'!C28*2.1581</f>
        <v>3093000.3697779691</v>
      </c>
      <c r="D28" s="100">
        <f t="shared" si="0"/>
        <v>11.082608005831746</v>
      </c>
      <c r="E28" s="100">
        <f t="shared" si="1"/>
        <v>12.942218924125184</v>
      </c>
      <c r="F28" s="99">
        <f>'SEKTÖR (U S D)'!F28*1.853</f>
        <v>21254119.13990121</v>
      </c>
      <c r="G28" s="99">
        <f>'SEKTÖR (U S D)'!G28*2.1489</f>
        <v>25563666.027322054</v>
      </c>
      <c r="H28" s="100">
        <f t="shared" si="2"/>
        <v>20.276290252510908</v>
      </c>
      <c r="I28" s="100">
        <f t="shared" si="3"/>
        <v>11.371145340517897</v>
      </c>
      <c r="J28" s="99">
        <f>'SEKTÖR (U S D)'!J28*1.8237</f>
        <v>32012579.612652306</v>
      </c>
      <c r="K28" s="99">
        <f>'SEKTÖR (U S D)'!K28*2.1134</f>
        <v>37739684.389986604</v>
      </c>
      <c r="L28" s="100">
        <f t="shared" si="4"/>
        <v>17.890169572809995</v>
      </c>
      <c r="M28" s="100">
        <f t="shared" si="5"/>
        <v>11.366330432304441</v>
      </c>
    </row>
    <row r="29" spans="1:13" s="26" customFormat="1" ht="15.6" x14ac:dyDescent="0.3">
      <c r="A29" s="96" t="s">
        <v>24</v>
      </c>
      <c r="B29" s="97">
        <f>'SEKTÖR (U S D)'!B29*1.9547</f>
        <v>12413032.830723679</v>
      </c>
      <c r="C29" s="97">
        <f>'SEKTÖR (U S D)'!C29*2.1581</f>
        <v>14333505.801854542</v>
      </c>
      <c r="D29" s="98">
        <f t="shared" si="0"/>
        <v>15.471424246760005</v>
      </c>
      <c r="E29" s="98">
        <f t="shared" si="1"/>
        <v>59.976510785589277</v>
      </c>
      <c r="F29" s="97">
        <f>'SEKTÖR (U S D)'!F29*1.853</f>
        <v>107928708.32935299</v>
      </c>
      <c r="G29" s="97">
        <f>'SEKTÖR (U S D)'!G29*2.1489</f>
        <v>132981651.08532941</v>
      </c>
      <c r="H29" s="98">
        <f t="shared" si="2"/>
        <v>23.212491971575709</v>
      </c>
      <c r="I29" s="98">
        <f t="shared" si="3"/>
        <v>59.152458043269441</v>
      </c>
      <c r="J29" s="97">
        <f>'SEKTÖR (U S D)'!J29*1.8237</f>
        <v>158527284.57476908</v>
      </c>
      <c r="K29" s="97">
        <f>'SEKTÖR (U S D)'!K29*2.1134</f>
        <v>195919281.49317479</v>
      </c>
      <c r="L29" s="98">
        <f t="shared" si="4"/>
        <v>23.587104906707619</v>
      </c>
      <c r="M29" s="98">
        <f t="shared" si="5"/>
        <v>59.006410029807967</v>
      </c>
    </row>
    <row r="30" spans="1:13" ht="13.8" x14ac:dyDescent="0.25">
      <c r="A30" s="15" t="s">
        <v>25</v>
      </c>
      <c r="B30" s="99">
        <f>'SEKTÖR (U S D)'!B30*1.9547</f>
        <v>2731368.0237301039</v>
      </c>
      <c r="C30" s="99">
        <f>'SEKTÖR (U S D)'!C30*2.1581</f>
        <v>3365736.5015676711</v>
      </c>
      <c r="D30" s="100">
        <f t="shared" si="0"/>
        <v>23.225302204835778</v>
      </c>
      <c r="E30" s="100">
        <f t="shared" si="1"/>
        <v>14.083444370016343</v>
      </c>
      <c r="F30" s="99">
        <f>'SEKTÖR (U S D)'!F30*1.853</f>
        <v>21184579.454343989</v>
      </c>
      <c r="G30" s="99">
        <f>'SEKTÖR (U S D)'!G30*2.1489</f>
        <v>27323801.247784387</v>
      </c>
      <c r="H30" s="100">
        <f t="shared" si="2"/>
        <v>28.979672722186251</v>
      </c>
      <c r="I30" s="100">
        <f t="shared" si="3"/>
        <v>12.154082865575933</v>
      </c>
      <c r="J30" s="99">
        <f>'SEKTÖR (U S D)'!J30*1.8237</f>
        <v>30774315.328331698</v>
      </c>
      <c r="K30" s="99">
        <f>'SEKTÖR (U S D)'!K30*2.1134</f>
        <v>39399625.033159606</v>
      </c>
      <c r="L30" s="100">
        <f t="shared" si="4"/>
        <v>28.02762502692369</v>
      </c>
      <c r="M30" s="100">
        <f t="shared" si="5"/>
        <v>11.866266617603392</v>
      </c>
    </row>
    <row r="31" spans="1:13" ht="13.8" x14ac:dyDescent="0.25">
      <c r="A31" s="15" t="s">
        <v>26</v>
      </c>
      <c r="B31" s="99">
        <f>'SEKTÖR (U S D)'!B31*1.9547</f>
        <v>2468799.7155410382</v>
      </c>
      <c r="C31" s="99">
        <f>'SEKTÖR (U S D)'!C31*2.1581</f>
        <v>2737902.4340979294</v>
      </c>
      <c r="D31" s="100">
        <f t="shared" si="0"/>
        <v>10.900143776868399</v>
      </c>
      <c r="E31" s="100">
        <f t="shared" si="1"/>
        <v>11.456362256282011</v>
      </c>
      <c r="F31" s="99">
        <f>'SEKTÖR (U S D)'!F31*1.853</f>
        <v>25494132.008843709</v>
      </c>
      <c r="G31" s="99">
        <f>'SEKTÖR (U S D)'!G31*2.1489</f>
        <v>32183967.068502598</v>
      </c>
      <c r="H31" s="100">
        <f t="shared" si="2"/>
        <v>26.240685728536427</v>
      </c>
      <c r="I31" s="100">
        <f t="shared" si="3"/>
        <v>14.315965745259037</v>
      </c>
      <c r="J31" s="99">
        <f>'SEKTÖR (U S D)'!J31*1.8237</f>
        <v>36987860.08275599</v>
      </c>
      <c r="K31" s="99">
        <f>'SEKTÖR (U S D)'!K31*2.1134</f>
        <v>47597521.647781201</v>
      </c>
      <c r="L31" s="100">
        <f t="shared" si="4"/>
        <v>28.684172431947509</v>
      </c>
      <c r="M31" s="100">
        <f t="shared" si="5"/>
        <v>14.335285722500366</v>
      </c>
    </row>
    <row r="32" spans="1:13" ht="13.8" x14ac:dyDescent="0.25">
      <c r="A32" s="15" t="s">
        <v>27</v>
      </c>
      <c r="B32" s="99">
        <f>'SEKTÖR (U S D)'!B32*1.9547</f>
        <v>272154.85612661502</v>
      </c>
      <c r="C32" s="99">
        <f>'SEKTÖR (U S D)'!C32*2.1581</f>
        <v>236849.480786114</v>
      </c>
      <c r="D32" s="100">
        <f t="shared" si="0"/>
        <v>-12.972531830949894</v>
      </c>
      <c r="E32" s="100">
        <f t="shared" si="1"/>
        <v>0.99106287291498629</v>
      </c>
      <c r="F32" s="99">
        <f>'SEKTÖR (U S D)'!F32*1.853</f>
        <v>1541597.60673768</v>
      </c>
      <c r="G32" s="99">
        <f>'SEKTÖR (U S D)'!G32*2.1489</f>
        <v>1708202.843277216</v>
      </c>
      <c r="H32" s="100">
        <f t="shared" si="2"/>
        <v>10.807310274183997</v>
      </c>
      <c r="I32" s="100">
        <f t="shared" si="3"/>
        <v>0.75983713686569154</v>
      </c>
      <c r="J32" s="99">
        <f>'SEKTÖR (U S D)'!J32*1.8237</f>
        <v>1928710.3766913007</v>
      </c>
      <c r="K32" s="99">
        <f>'SEKTÖR (U S D)'!K32*2.1134</f>
        <v>2380880.6577027999</v>
      </c>
      <c r="L32" s="100">
        <f t="shared" si="4"/>
        <v>23.444177336111842</v>
      </c>
      <c r="M32" s="100">
        <f t="shared" si="5"/>
        <v>0.71706684125086695</v>
      </c>
    </row>
    <row r="33" spans="1:13" ht="13.8" x14ac:dyDescent="0.25">
      <c r="A33" s="15" t="s">
        <v>187</v>
      </c>
      <c r="B33" s="99">
        <f>'SEKTÖR (U S D)'!B33*1.9547</f>
        <v>1728408.8845506122</v>
      </c>
      <c r="C33" s="99">
        <f>'SEKTÖR (U S D)'!C33*2.1581</f>
        <v>1850311.68887047</v>
      </c>
      <c r="D33" s="100">
        <f t="shared" si="0"/>
        <v>7.0528915587906553</v>
      </c>
      <c r="E33" s="100">
        <f t="shared" si="1"/>
        <v>7.7423653709257314</v>
      </c>
      <c r="F33" s="99">
        <f>'SEKTÖR (U S D)'!F33*1.853</f>
        <v>13645031.786159029</v>
      </c>
      <c r="G33" s="99">
        <f>'SEKTÖR (U S D)'!G33*2.1489</f>
        <v>16853878.551909477</v>
      </c>
      <c r="H33" s="100">
        <f t="shared" si="2"/>
        <v>23.516594288958505</v>
      </c>
      <c r="I33" s="100">
        <f t="shared" si="3"/>
        <v>7.4968864935244266</v>
      </c>
      <c r="J33" s="99">
        <f>'SEKTÖR (U S D)'!J33*1.8237</f>
        <v>20763087.968115304</v>
      </c>
      <c r="K33" s="99">
        <f>'SEKTÖR (U S D)'!K33*2.1134</f>
        <v>25727232.256319202</v>
      </c>
      <c r="L33" s="100">
        <f t="shared" si="4"/>
        <v>23.908506749222724</v>
      </c>
      <c r="M33" s="100">
        <f t="shared" si="5"/>
        <v>7.7484543832474051</v>
      </c>
    </row>
    <row r="34" spans="1:13" ht="13.8" x14ac:dyDescent="0.25">
      <c r="A34" s="15" t="s">
        <v>28</v>
      </c>
      <c r="B34" s="99">
        <f>'SEKTÖR (U S D)'!B34*1.9547</f>
        <v>755909.66787514207</v>
      </c>
      <c r="C34" s="99">
        <f>'SEKTÖR (U S D)'!C34*2.1581</f>
        <v>992065.9667391621</v>
      </c>
      <c r="D34" s="100">
        <f t="shared" si="0"/>
        <v>31.241338601721303</v>
      </c>
      <c r="E34" s="100">
        <f t="shared" si="1"/>
        <v>4.1511585495328651</v>
      </c>
      <c r="F34" s="99">
        <f>'SEKTÖR (U S D)'!F34*1.853</f>
        <v>6967285.1242120797</v>
      </c>
      <c r="G34" s="99">
        <f>'SEKTÖR (U S D)'!G34*2.1489</f>
        <v>8592932.5736963283</v>
      </c>
      <c r="H34" s="100">
        <f t="shared" si="2"/>
        <v>23.332581062815205</v>
      </c>
      <c r="I34" s="100">
        <f t="shared" si="3"/>
        <v>3.822279836246449</v>
      </c>
      <c r="J34" s="99">
        <f>'SEKTÖR (U S D)'!J34*1.8237</f>
        <v>10152337.603029</v>
      </c>
      <c r="K34" s="99">
        <f>'SEKTÖR (U S D)'!K34*2.1134</f>
        <v>12751088.092324598</v>
      </c>
      <c r="L34" s="100">
        <f t="shared" si="4"/>
        <v>25.597557832594614</v>
      </c>
      <c r="M34" s="100">
        <f t="shared" si="5"/>
        <v>3.8403363189555089</v>
      </c>
    </row>
    <row r="35" spans="1:13" ht="13.8" x14ac:dyDescent="0.25">
      <c r="A35" s="15" t="s">
        <v>29</v>
      </c>
      <c r="B35" s="99">
        <f>'SEKTÖR (U S D)'!B35*1.9547</f>
        <v>989700.30995665502</v>
      </c>
      <c r="C35" s="99">
        <f>'SEKTÖR (U S D)'!C35*2.1581</f>
        <v>1171153.1045137281</v>
      </c>
      <c r="D35" s="100">
        <f t="shared" si="0"/>
        <v>18.334115159064662</v>
      </c>
      <c r="E35" s="100">
        <f t="shared" si="1"/>
        <v>4.9005231361720138</v>
      </c>
      <c r="F35" s="99">
        <f>'SEKTÖR (U S D)'!F35*1.853</f>
        <v>8297707.1257927595</v>
      </c>
      <c r="G35" s="99">
        <f>'SEKTÖR (U S D)'!G35*2.1489</f>
        <v>10277348.863055468</v>
      </c>
      <c r="H35" s="100">
        <f t="shared" si="2"/>
        <v>23.857695954454091</v>
      </c>
      <c r="I35" s="100">
        <f t="shared" si="3"/>
        <v>4.571536316900179</v>
      </c>
      <c r="J35" s="99">
        <f>'SEKTÖR (U S D)'!J35*1.8237</f>
        <v>12151260.763457403</v>
      </c>
      <c r="K35" s="99">
        <f>'SEKTÖR (U S D)'!K35*2.1134</f>
        <v>15077974.444457401</v>
      </c>
      <c r="L35" s="100">
        <f t="shared" si="4"/>
        <v>24.085679156861904</v>
      </c>
      <c r="M35" s="100">
        <f t="shared" si="5"/>
        <v>4.5411413093591486</v>
      </c>
    </row>
    <row r="36" spans="1:13" ht="13.8" x14ac:dyDescent="0.25">
      <c r="A36" s="15" t="s">
        <v>30</v>
      </c>
      <c r="B36" s="99">
        <f>'SEKTÖR (U S D)'!B36*1.9547</f>
        <v>1812267.1826720452</v>
      </c>
      <c r="C36" s="99">
        <f>'SEKTÖR (U S D)'!C36*2.1581</f>
        <v>2070811.2576294991</v>
      </c>
      <c r="D36" s="100">
        <f t="shared" si="0"/>
        <v>14.266333211212876</v>
      </c>
      <c r="E36" s="100">
        <f t="shared" si="1"/>
        <v>8.6650143687851795</v>
      </c>
      <c r="F36" s="99">
        <f>'SEKTÖR (U S D)'!F36*1.853</f>
        <v>17488783.1870532</v>
      </c>
      <c r="G36" s="99">
        <f>'SEKTÖR (U S D)'!G36*2.1489</f>
        <v>19410065.378417648</v>
      </c>
      <c r="H36" s="100">
        <f t="shared" si="2"/>
        <v>10.985796843697837</v>
      </c>
      <c r="I36" s="100">
        <f t="shared" si="3"/>
        <v>8.6339210601110636</v>
      </c>
      <c r="J36" s="99">
        <f>'SEKTÖR (U S D)'!J36*1.8237</f>
        <v>26192291.953000803</v>
      </c>
      <c r="K36" s="99">
        <f>'SEKTÖR (U S D)'!K36*2.1134</f>
        <v>28352171.6598332</v>
      </c>
      <c r="L36" s="100">
        <f t="shared" si="4"/>
        <v>8.2462417214502075</v>
      </c>
      <c r="M36" s="100">
        <f t="shared" si="5"/>
        <v>8.5390261409972545</v>
      </c>
    </row>
    <row r="37" spans="1:13" ht="13.8" x14ac:dyDescent="0.25">
      <c r="A37" s="15" t="s">
        <v>188</v>
      </c>
      <c r="B37" s="99">
        <f>'SEKTÖR (U S D)'!B37*1.9547</f>
        <v>489150.97691695404</v>
      </c>
      <c r="C37" s="99">
        <f>'SEKTÖR (U S D)'!C37*2.1581</f>
        <v>534387.78279487998</v>
      </c>
      <c r="D37" s="100">
        <f t="shared" si="0"/>
        <v>9.2480252545025685</v>
      </c>
      <c r="E37" s="100">
        <f t="shared" si="1"/>
        <v>2.2360694628063271</v>
      </c>
      <c r="F37" s="99">
        <f>'SEKTÖR (U S D)'!F37*1.853</f>
        <v>3957562.2752292803</v>
      </c>
      <c r="G37" s="99">
        <f>'SEKTÖR (U S D)'!G37*2.1489</f>
        <v>4623027.619419612</v>
      </c>
      <c r="H37" s="100">
        <f t="shared" si="2"/>
        <v>16.815031524722578</v>
      </c>
      <c r="I37" s="100">
        <f t="shared" si="3"/>
        <v>2.0563998495937081</v>
      </c>
      <c r="J37" s="99">
        <f>'SEKTÖR (U S D)'!J37*1.8237</f>
        <v>5733891.8763977997</v>
      </c>
      <c r="K37" s="99">
        <f>'SEKTÖR (U S D)'!K37*2.1134</f>
        <v>6695547.8558446001</v>
      </c>
      <c r="L37" s="100">
        <f t="shared" si="4"/>
        <v>16.771435530642428</v>
      </c>
      <c r="M37" s="100">
        <f t="shared" si="5"/>
        <v>2.0165459935597578</v>
      </c>
    </row>
    <row r="38" spans="1:13" ht="13.8" x14ac:dyDescent="0.25">
      <c r="A38" s="15" t="s">
        <v>31</v>
      </c>
      <c r="B38" s="99">
        <f>'SEKTÖR (U S D)'!B38*1.9547</f>
        <v>366168.88070367003</v>
      </c>
      <c r="C38" s="99">
        <f>'SEKTÖR (U S D)'!C38*2.1581</f>
        <v>431400.44964582304</v>
      </c>
      <c r="D38" s="100">
        <f t="shared" si="0"/>
        <v>17.814612977704964</v>
      </c>
      <c r="E38" s="100">
        <f t="shared" si="1"/>
        <v>1.8051336552808366</v>
      </c>
      <c r="F38" s="99">
        <f>'SEKTÖR (U S D)'!F38*1.853</f>
        <v>2643392.6396126999</v>
      </c>
      <c r="G38" s="99">
        <f>'SEKTÖR (U S D)'!G38*2.1489</f>
        <v>3161772.0607122779</v>
      </c>
      <c r="H38" s="100">
        <f t="shared" si="2"/>
        <v>19.610383010506116</v>
      </c>
      <c r="I38" s="100">
        <f t="shared" si="3"/>
        <v>1.4064089867831204</v>
      </c>
      <c r="J38" s="99">
        <f>'SEKTÖR (U S D)'!J38*1.8237</f>
        <v>4009871.9409054006</v>
      </c>
      <c r="K38" s="99">
        <f>'SEKTÖR (U S D)'!K38*2.1134</f>
        <v>4857213.1024879999</v>
      </c>
      <c r="L38" s="100">
        <f t="shared" si="4"/>
        <v>21.131377113037576</v>
      </c>
      <c r="M38" s="100">
        <f t="shared" si="5"/>
        <v>1.4628815793076857</v>
      </c>
    </row>
    <row r="39" spans="1:13" ht="13.8" x14ac:dyDescent="0.25">
      <c r="A39" s="15" t="s">
        <v>189</v>
      </c>
      <c r="B39" s="99">
        <f>'SEKTÖR (U S D)'!B39*1.9547</f>
        <v>177539.90332806201</v>
      </c>
      <c r="C39" s="99">
        <f>'SEKTÖR (U S D)'!C39*2.1581</f>
        <v>213802.23000885002</v>
      </c>
      <c r="D39" s="100">
        <f t="shared" si="0"/>
        <v>20.424888152485764</v>
      </c>
      <c r="E39" s="100">
        <f t="shared" si="1"/>
        <v>0.89462493903269025</v>
      </c>
      <c r="F39" s="99">
        <f>'SEKTÖR (U S D)'!F39*1.853</f>
        <v>1615419.8086246599</v>
      </c>
      <c r="G39" s="99">
        <f>'SEKTÖR (U S D)'!G39*2.1489</f>
        <v>2259621.5416357438</v>
      </c>
      <c r="H39" s="100">
        <f t="shared" si="2"/>
        <v>39.878286100722384</v>
      </c>
      <c r="I39" s="100">
        <f t="shared" si="3"/>
        <v>1.0051173778065823</v>
      </c>
      <c r="J39" s="99">
        <f>'SEKTÖR (U S D)'!J39*1.8237</f>
        <v>2374929.2459010002</v>
      </c>
      <c r="K39" s="99">
        <f>'SEKTÖR (U S D)'!K39*2.1134</f>
        <v>3315223.2132616001</v>
      </c>
      <c r="L39" s="100">
        <f t="shared" si="4"/>
        <v>39.592504449700833</v>
      </c>
      <c r="M39" s="100">
        <f t="shared" si="5"/>
        <v>0.99846946544087967</v>
      </c>
    </row>
    <row r="40" spans="1:13" ht="13.8" x14ac:dyDescent="0.25">
      <c r="A40" s="12" t="s">
        <v>32</v>
      </c>
      <c r="B40" s="99">
        <f>'SEKTÖR (U S D)'!B40*1.9547</f>
        <v>609082.67990406102</v>
      </c>
      <c r="C40" s="99">
        <f>'SEKTÖR (U S D)'!C40*2.1581</f>
        <v>712242.84561164014</v>
      </c>
      <c r="D40" s="100">
        <f t="shared" si="0"/>
        <v>16.936972452381717</v>
      </c>
      <c r="E40" s="100">
        <f t="shared" si="1"/>
        <v>2.9802786075028678</v>
      </c>
      <c r="F40" s="99">
        <f>'SEKTÖR (U S D)'!F40*1.853</f>
        <v>4956074.7727392102</v>
      </c>
      <c r="G40" s="99">
        <f>'SEKTÖR (U S D)'!G40*2.1489</f>
        <v>6421575.1191558326</v>
      </c>
      <c r="H40" s="100">
        <f t="shared" si="2"/>
        <v>29.569778778915477</v>
      </c>
      <c r="I40" s="100">
        <f t="shared" si="3"/>
        <v>2.8564237976247671</v>
      </c>
      <c r="J40" s="99">
        <f>'SEKTÖR (U S D)'!J40*1.8237</f>
        <v>7275603.0754443007</v>
      </c>
      <c r="K40" s="99">
        <f>'SEKTÖR (U S D)'!K40*2.1134</f>
        <v>9537338.3366107997</v>
      </c>
      <c r="L40" s="100">
        <f t="shared" si="4"/>
        <v>31.08656750118795</v>
      </c>
      <c r="M40" s="100">
        <f t="shared" si="5"/>
        <v>2.872428339844991</v>
      </c>
    </row>
    <row r="41" spans="1:13" ht="13.8" x14ac:dyDescent="0.25">
      <c r="A41" s="15" t="s">
        <v>33</v>
      </c>
      <c r="B41" s="99">
        <f>'SEKTÖR (U S D)'!B41*1.9547</f>
        <v>12481.749418721001</v>
      </c>
      <c r="C41" s="99">
        <f>'SEKTÖR (U S D)'!C41*2.1581</f>
        <v>16842.059588774002</v>
      </c>
      <c r="D41" s="100">
        <f t="shared" si="0"/>
        <v>34.9334858742886</v>
      </c>
      <c r="E41" s="100">
        <f t="shared" si="1"/>
        <v>7.047319633741983E-2</v>
      </c>
      <c r="F41" s="99">
        <f>'SEKTÖR (U S D)'!F41*1.853</f>
        <v>137142.54000469</v>
      </c>
      <c r="G41" s="99">
        <f>'SEKTÖR (U S D)'!G41*2.1489</f>
        <v>165458.21776282496</v>
      </c>
      <c r="H41" s="100">
        <f t="shared" si="2"/>
        <v>20.646896110547917</v>
      </c>
      <c r="I41" s="100">
        <f t="shared" si="3"/>
        <v>7.3598576978484945E-2</v>
      </c>
      <c r="J41" s="99">
        <f>'SEKTÖR (U S D)'!J41*1.8237</f>
        <v>183124.3643865</v>
      </c>
      <c r="K41" s="99">
        <f>'SEKTÖR (U S D)'!K41*2.1134</f>
        <v>227465.20184540001</v>
      </c>
      <c r="L41" s="100">
        <f t="shared" si="4"/>
        <v>24.213510642043666</v>
      </c>
      <c r="M41" s="100">
        <f t="shared" si="5"/>
        <v>6.8507320286749218E-2</v>
      </c>
    </row>
    <row r="42" spans="1:13" ht="16.8" x14ac:dyDescent="0.3">
      <c r="A42" s="93" t="s">
        <v>34</v>
      </c>
      <c r="B42" s="94">
        <f>'SEKTÖR (U S D)'!B42*1.9547</f>
        <v>781964.17282227206</v>
      </c>
      <c r="C42" s="94">
        <f>'SEKTÖR (U S D)'!C42*2.1581</f>
        <v>827131.66674156906</v>
      </c>
      <c r="D42" s="101">
        <f t="shared" si="0"/>
        <v>5.7761589966811497</v>
      </c>
      <c r="E42" s="101">
        <f t="shared" si="1"/>
        <v>3.4610144940960335</v>
      </c>
      <c r="F42" s="94">
        <f>'SEKTÖR (U S D)'!F42*1.853</f>
        <v>6204947.0297324695</v>
      </c>
      <c r="G42" s="94">
        <f>'SEKTÖR (U S D)'!G42*2.1489</f>
        <v>6791658.1104264352</v>
      </c>
      <c r="H42" s="101">
        <f t="shared" si="2"/>
        <v>9.4555372976207703</v>
      </c>
      <c r="I42" s="101">
        <f t="shared" si="3"/>
        <v>3.0210428893189674</v>
      </c>
      <c r="J42" s="94">
        <f>'SEKTÖR (U S D)'!J42*1.8237</f>
        <v>8895220.5354612004</v>
      </c>
      <c r="K42" s="94">
        <f>'SEKTÖR (U S D)'!K42*2.1134</f>
        <v>10243196.773689399</v>
      </c>
      <c r="L42" s="101">
        <f t="shared" si="4"/>
        <v>15.153938374595993</v>
      </c>
      <c r="M42" s="101">
        <f t="shared" si="5"/>
        <v>3.0850167693442598</v>
      </c>
    </row>
    <row r="43" spans="1:13" ht="13.8" x14ac:dyDescent="0.25">
      <c r="A43" s="15" t="s">
        <v>35</v>
      </c>
      <c r="B43" s="99">
        <f>'SEKTÖR (U S D)'!B43*1.9547</f>
        <v>781964.17282227206</v>
      </c>
      <c r="C43" s="99">
        <f>'SEKTÖR (U S D)'!C43*2.1581</f>
        <v>827131.66674156906</v>
      </c>
      <c r="D43" s="100">
        <f t="shared" si="0"/>
        <v>5.7761589966811497</v>
      </c>
      <c r="E43" s="100">
        <f t="shared" si="1"/>
        <v>3.4610144940960335</v>
      </c>
      <c r="F43" s="99">
        <f>'SEKTÖR (U S D)'!F43*1.853</f>
        <v>6204947.0297324695</v>
      </c>
      <c r="G43" s="99">
        <f>'SEKTÖR (U S D)'!G43*2.1489</f>
        <v>6791658.1104264352</v>
      </c>
      <c r="H43" s="100">
        <f t="shared" si="2"/>
        <v>9.4555372976207703</v>
      </c>
      <c r="I43" s="100">
        <f t="shared" si="3"/>
        <v>3.0210428893189674</v>
      </c>
      <c r="J43" s="99">
        <f>'SEKTÖR (U S D)'!J43*1.8237</f>
        <v>8895220.5354612004</v>
      </c>
      <c r="K43" s="99">
        <f>'SEKTÖR (U S D)'!K43*2.1134</f>
        <v>10243196.773689399</v>
      </c>
      <c r="L43" s="100">
        <f t="shared" si="4"/>
        <v>15.153938374595993</v>
      </c>
      <c r="M43" s="100">
        <f t="shared" si="5"/>
        <v>3.0850167693442598</v>
      </c>
    </row>
    <row r="44" spans="1:13" ht="17.399999999999999" x14ac:dyDescent="0.3">
      <c r="A44" s="102" t="s">
        <v>36</v>
      </c>
      <c r="B44" s="131">
        <f>'SEKTÖR (U S D)'!B44*1.9547</f>
        <v>20566466.683320787</v>
      </c>
      <c r="C44" s="131">
        <f>'SEKTÖR (U S D)'!C44*2.1581</f>
        <v>23898532.298912082</v>
      </c>
      <c r="D44" s="132">
        <f>(C44-B44)/B44*100</f>
        <v>16.201449023295623</v>
      </c>
      <c r="E44" s="133">
        <f>C44/C$46*100</f>
        <v>100</v>
      </c>
      <c r="F44" s="131">
        <f>'SEKTÖR (U S D)'!F44*1.853</f>
        <v>174822649.27149087</v>
      </c>
      <c r="G44" s="131">
        <f>'SEKTÖR (U S D)'!G44*2.1489</f>
        <v>214112529.12536371</v>
      </c>
      <c r="H44" s="132">
        <f>(G44-F44)/F44*100</f>
        <v>22.474135941537877</v>
      </c>
      <c r="I44" s="132">
        <f t="shared" si="3"/>
        <v>95.240826777669795</v>
      </c>
      <c r="J44" s="131">
        <f>'SEKTÖR (U S D)'!J44*1.8237</f>
        <v>258693410.31818405</v>
      </c>
      <c r="K44" s="131">
        <f>'SEKTÖR (U S D)'!K44*2.1134</f>
        <v>318469201.87602621</v>
      </c>
      <c r="L44" s="132">
        <f>(K44-J44)/J44*100</f>
        <v>23.106808744884528</v>
      </c>
      <c r="M44" s="132">
        <f t="shared" si="5"/>
        <v>95.915645282810686</v>
      </c>
    </row>
    <row r="45" spans="1:13" ht="13.8" x14ac:dyDescent="0.25">
      <c r="A45" s="103" t="s">
        <v>37</v>
      </c>
      <c r="B45" s="99">
        <f>'SEKTÖR (U S D)'!B45*1.9547</f>
        <v>0</v>
      </c>
      <c r="C45" s="99">
        <f>'SEKTÖR (U S D)'!C45*2.1581</f>
        <v>0</v>
      </c>
      <c r="D45" s="100"/>
      <c r="E45" s="100"/>
      <c r="F45" s="99">
        <f>'SEKTÖR (U S D)'!F45*1.853</f>
        <v>9203369.8664561268</v>
      </c>
      <c r="G45" s="99">
        <f>'SEKTÖR (U S D)'!G45*2.1489</f>
        <v>10699178.594465369</v>
      </c>
      <c r="H45" s="100">
        <f>(G45-F45)/F45*100</f>
        <v>16.252837272802363</v>
      </c>
      <c r="I45" s="100">
        <f t="shared" si="3"/>
        <v>4.7591732223302134</v>
      </c>
      <c r="J45" s="99">
        <f>'SEKTÖR (U S D)'!J45*1.8237</f>
        <v>18170559.54883134</v>
      </c>
      <c r="K45" s="99">
        <f>'SEKTÖR (U S D)'!K45*2.1134</f>
        <v>13561303.613467634</v>
      </c>
      <c r="L45" s="100">
        <f>(K45-J45)/J45*100</f>
        <v>-25.366615282137282</v>
      </c>
      <c r="M45" s="100">
        <f t="shared" si="5"/>
        <v>4.0843547171893047</v>
      </c>
    </row>
    <row r="46" spans="1:13" s="27" customFormat="1" ht="17.399999999999999" x14ac:dyDescent="0.3">
      <c r="A46" s="104" t="s">
        <v>38</v>
      </c>
      <c r="B46" s="105">
        <f>'SEKTÖR (U S D)'!B46*1.9547</f>
        <v>20566466.683320787</v>
      </c>
      <c r="C46" s="105">
        <f>'SEKTÖR (U S D)'!C46*2.1581</f>
        <v>23898532.298912082</v>
      </c>
      <c r="D46" s="106">
        <f>(C46-B46)/B46*100</f>
        <v>16.201449023295623</v>
      </c>
      <c r="E46" s="107">
        <f>C46/C$46*100</f>
        <v>100</v>
      </c>
      <c r="F46" s="105">
        <f>'SEKTÖR (U S D)'!F46*1.853</f>
        <v>184026019.13794702</v>
      </c>
      <c r="G46" s="105">
        <f>'SEKTÖR (U S D)'!G46*2.1489</f>
        <v>224811707.71982905</v>
      </c>
      <c r="H46" s="106">
        <f>(G46-F46)/F46*100</f>
        <v>22.163001065250903</v>
      </c>
      <c r="I46" s="107">
        <f t="shared" si="3"/>
        <v>100</v>
      </c>
      <c r="J46" s="105">
        <f>'SEKTÖR (U S D)'!J46*1.8237</f>
        <v>276863969.86701542</v>
      </c>
      <c r="K46" s="105">
        <f>'SEKTÖR (U S D)'!K46*2.1134</f>
        <v>332030505.48949385</v>
      </c>
      <c r="L46" s="106">
        <f>(K46-J46)/J46*100</f>
        <v>19.925501916690809</v>
      </c>
      <c r="M46" s="107">
        <f t="shared" si="5"/>
        <v>100</v>
      </c>
    </row>
    <row r="47" spans="1:13" s="27" customFormat="1" ht="17.399999999999999" x14ac:dyDescent="0.3">
      <c r="A47" s="28"/>
      <c r="B47" s="29"/>
      <c r="C47" s="29"/>
      <c r="D47" s="30"/>
      <c r="E47" s="31"/>
      <c r="F47" s="31"/>
      <c r="G47" s="31"/>
      <c r="H47" s="31"/>
      <c r="I47" s="31"/>
    </row>
    <row r="48" spans="1:13" x14ac:dyDescent="0.25">
      <c r="A48" s="21" t="s">
        <v>185</v>
      </c>
    </row>
    <row r="50" spans="1:1" x14ac:dyDescent="0.25">
      <c r="A50" s="32" t="s">
        <v>40</v>
      </c>
    </row>
  </sheetData>
  <mergeCells count="4">
    <mergeCell ref="B6:E6"/>
    <mergeCell ref="F6:I6"/>
    <mergeCell ref="J6:M6"/>
    <mergeCell ref="A5:M5"/>
  </mergeCells>
  <printOptions horizontalCentered="1" verticalCentered="1"/>
  <pageMargins left="0.11811023622047245" right="0" top="0.19685039370078741" bottom="0.19685039370078741" header="0.51181102362204722" footer="0.51181102362204722"/>
  <pageSetup paperSize="9" scale="70" orientation="landscape" horizontalDpi="4294967294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"/>
  <sheetViews>
    <sheetView showGridLines="0" zoomScale="80" zoomScaleNormal="80" workbookViewId="0">
      <selection activeCell="A49" sqref="A49"/>
    </sheetView>
  </sheetViews>
  <sheetFormatPr defaultColWidth="9.109375" defaultRowHeight="13.2" x14ac:dyDescent="0.25"/>
  <cols>
    <col min="1" max="1" width="48.6640625" style="21" customWidth="1"/>
    <col min="2" max="2" width="14.44140625" style="21" customWidth="1"/>
    <col min="3" max="3" width="17.88671875" style="21" bestFit="1" customWidth="1"/>
    <col min="4" max="4" width="14.44140625" style="21" customWidth="1"/>
    <col min="5" max="5" width="17.88671875" style="21" bestFit="1" customWidth="1"/>
    <col min="6" max="6" width="18" style="21" bestFit="1" customWidth="1"/>
    <col min="7" max="7" width="22.109375" style="21" bestFit="1" customWidth="1"/>
    <col min="8" max="16384" width="9.109375" style="21"/>
  </cols>
  <sheetData>
    <row r="1" spans="1:7" x14ac:dyDescent="0.25">
      <c r="B1" s="23"/>
    </row>
    <row r="2" spans="1:7" x14ac:dyDescent="0.25">
      <c r="B2" s="23"/>
    </row>
    <row r="3" spans="1:7" x14ac:dyDescent="0.25">
      <c r="B3" s="23"/>
    </row>
    <row r="4" spans="1:7" x14ac:dyDescent="0.25">
      <c r="B4" s="23"/>
      <c r="C4" s="23"/>
    </row>
    <row r="5" spans="1:7" ht="24.6" x14ac:dyDescent="0.25">
      <c r="A5" s="149" t="s">
        <v>41</v>
      </c>
      <c r="B5" s="150"/>
      <c r="C5" s="150"/>
      <c r="D5" s="150"/>
      <c r="E5" s="150"/>
      <c r="F5" s="150"/>
      <c r="G5" s="151"/>
    </row>
    <row r="6" spans="1:7" ht="17.399999999999999" x14ac:dyDescent="0.25">
      <c r="A6" s="91"/>
      <c r="B6" s="152" t="s">
        <v>213</v>
      </c>
      <c r="C6" s="152"/>
      <c r="D6" s="152" t="s">
        <v>214</v>
      </c>
      <c r="E6" s="152"/>
      <c r="F6" s="152" t="s">
        <v>186</v>
      </c>
      <c r="G6" s="152"/>
    </row>
    <row r="7" spans="1:7" ht="28.2" x14ac:dyDescent="0.3">
      <c r="A7" s="92" t="s">
        <v>2</v>
      </c>
      <c r="B7" s="108" t="s">
        <v>42</v>
      </c>
      <c r="C7" s="108" t="s">
        <v>43</v>
      </c>
      <c r="D7" s="108" t="s">
        <v>42</v>
      </c>
      <c r="E7" s="108" t="s">
        <v>43</v>
      </c>
      <c r="F7" s="108" t="s">
        <v>42</v>
      </c>
      <c r="G7" s="108" t="s">
        <v>43</v>
      </c>
    </row>
    <row r="8" spans="1:7" ht="16.8" x14ac:dyDescent="0.3">
      <c r="A8" s="93" t="s">
        <v>3</v>
      </c>
      <c r="B8" s="101">
        <f>'SEKTÖR (U S D)'!D8</f>
        <v>14.420044620337203</v>
      </c>
      <c r="C8" s="101">
        <f>'SEKTÖR (TL)'!D8</f>
        <v>26.326238448431855</v>
      </c>
      <c r="D8" s="101">
        <f>'SEKTÖR (U S D)'!H8</f>
        <v>6.4430155254545358</v>
      </c>
      <c r="E8" s="101">
        <f>'SEKTÖR (TL)'!H8</f>
        <v>23.44058071378803</v>
      </c>
      <c r="F8" s="101">
        <f>'SEKTÖR (U S D)'!L8</f>
        <v>8.988670527505052</v>
      </c>
      <c r="G8" s="101">
        <f>'SEKTÖR (TL)'!L8</f>
        <v>26.30183489215834</v>
      </c>
    </row>
    <row r="9" spans="1:7" s="26" customFormat="1" ht="15.6" x14ac:dyDescent="0.3">
      <c r="A9" s="96" t="s">
        <v>4</v>
      </c>
      <c r="B9" s="98">
        <f>'SEKTÖR (U S D)'!D9</f>
        <v>17.322889118229497</v>
      </c>
      <c r="C9" s="98">
        <f>'SEKTÖR (TL)'!D9</f>
        <v>29.531143912646986</v>
      </c>
      <c r="D9" s="98">
        <f>'SEKTÖR (U S D)'!H9</f>
        <v>4.6280347655891809</v>
      </c>
      <c r="E9" s="98">
        <f>'SEKTÖR (TL)'!H9</f>
        <v>21.335771132096383</v>
      </c>
      <c r="F9" s="98">
        <f>'SEKTÖR (U S D)'!L9</f>
        <v>7.149914189213642</v>
      </c>
      <c r="G9" s="98">
        <f>'SEKTÖR (TL)'!L9</f>
        <v>24.170986811144427</v>
      </c>
    </row>
    <row r="10" spans="1:7" ht="13.8" x14ac:dyDescent="0.25">
      <c r="A10" s="15" t="s">
        <v>5</v>
      </c>
      <c r="B10" s="100">
        <f>'SEKTÖR (U S D)'!D10</f>
        <v>7.5472588765413438</v>
      </c>
      <c r="C10" s="100">
        <f>'SEKTÖR (TL)'!D10</f>
        <v>18.738292004636971</v>
      </c>
      <c r="D10" s="100">
        <f>'SEKTÖR (U S D)'!H10</f>
        <v>4.7681866828377686</v>
      </c>
      <c r="E10" s="100">
        <f>'SEKTÖR (TL)'!H10</f>
        <v>21.498303487722634</v>
      </c>
      <c r="F10" s="100">
        <f>'SEKTÖR (U S D)'!L10</f>
        <v>8.7261753136042532</v>
      </c>
      <c r="G10" s="100">
        <f>'SEKTÖR (TL)'!L10</f>
        <v>25.997641557148217</v>
      </c>
    </row>
    <row r="11" spans="1:7" ht="13.8" x14ac:dyDescent="0.25">
      <c r="A11" s="15" t="s">
        <v>6</v>
      </c>
      <c r="B11" s="100">
        <f>'SEKTÖR (U S D)'!D11</f>
        <v>9.5772624968024704</v>
      </c>
      <c r="C11" s="100">
        <f>'SEKTÖR (TL)'!D11</f>
        <v>20.979531485317146</v>
      </c>
      <c r="D11" s="100">
        <f>'SEKTÖR (U S D)'!H11</f>
        <v>2.8326198100577504</v>
      </c>
      <c r="E11" s="100">
        <f>'SEKTÖR (TL)'!H11</f>
        <v>19.253651759219153</v>
      </c>
      <c r="F11" s="100">
        <f>'SEKTÖR (U S D)'!L11</f>
        <v>9.0391323149877305</v>
      </c>
      <c r="G11" s="100">
        <f>'SEKTÖR (TL)'!L11</f>
        <v>26.360312679988525</v>
      </c>
    </row>
    <row r="12" spans="1:7" ht="13.8" x14ac:dyDescent="0.25">
      <c r="A12" s="15" t="s">
        <v>7</v>
      </c>
      <c r="B12" s="100">
        <f>'SEKTÖR (U S D)'!D12</f>
        <v>11.105086741461037</v>
      </c>
      <c r="C12" s="100">
        <f>'SEKTÖR (TL)'!D12</f>
        <v>22.666336367088093</v>
      </c>
      <c r="D12" s="100">
        <f>'SEKTÖR (U S D)'!H12</f>
        <v>11.588558546657751</v>
      </c>
      <c r="E12" s="100">
        <f>'SEKTÖR (TL)'!H12</f>
        <v>29.407800032872544</v>
      </c>
      <c r="F12" s="100">
        <f>'SEKTÖR (U S D)'!L12</f>
        <v>11.123730031372608</v>
      </c>
      <c r="G12" s="100">
        <f>'SEKTÖR (TL)'!L12</f>
        <v>28.776054750399098</v>
      </c>
    </row>
    <row r="13" spans="1:7" ht="13.8" x14ac:dyDescent="0.25">
      <c r="A13" s="15" t="s">
        <v>8</v>
      </c>
      <c r="B13" s="100">
        <f>'SEKTÖR (U S D)'!D13</f>
        <v>-0.81226613811446713</v>
      </c>
      <c r="C13" s="100">
        <f>'SEKTÖR (TL)'!D13</f>
        <v>9.5089008274083877</v>
      </c>
      <c r="D13" s="100">
        <f>'SEKTÖR (U S D)'!H13</f>
        <v>0.67247912948148225</v>
      </c>
      <c r="E13" s="100">
        <f>'SEKTÖR (TL)'!H13</f>
        <v>16.74856470660697</v>
      </c>
      <c r="F13" s="100">
        <f>'SEKTÖR (U S D)'!L13</f>
        <v>-0.2036616275630613</v>
      </c>
      <c r="G13" s="100">
        <f>'SEKTÖR (TL)'!L13</f>
        <v>15.649274286509959</v>
      </c>
    </row>
    <row r="14" spans="1:7" ht="13.8" x14ac:dyDescent="0.25">
      <c r="A14" s="15" t="s">
        <v>9</v>
      </c>
      <c r="B14" s="100">
        <f>'SEKTÖR (U S D)'!D14</f>
        <v>66.17655267565064</v>
      </c>
      <c r="C14" s="100">
        <f>'SEKTÖR (TL)'!D14</f>
        <v>83.468367692905105</v>
      </c>
      <c r="D14" s="100">
        <f>'SEKTÖR (U S D)'!H14</f>
        <v>20.779046449531791</v>
      </c>
      <c r="E14" s="100">
        <f>'SEKTÖR (TL)'!H14</f>
        <v>40.065889322935163</v>
      </c>
      <c r="F14" s="100">
        <f>'SEKTÖR (U S D)'!L14</f>
        <v>12.53999368888973</v>
      </c>
      <c r="G14" s="100">
        <f>'SEKTÖR (TL)'!L14</f>
        <v>30.417295970883124</v>
      </c>
    </row>
    <row r="15" spans="1:7" ht="13.8" x14ac:dyDescent="0.25">
      <c r="A15" s="15" t="s">
        <v>10</v>
      </c>
      <c r="B15" s="100">
        <f>'SEKTÖR (U S D)'!D15</f>
        <v>-52.473147936128171</v>
      </c>
      <c r="C15" s="100">
        <f>'SEKTÖR (TL)'!D15</f>
        <v>-47.527651588969249</v>
      </c>
      <c r="D15" s="100">
        <f>'SEKTÖR (U S D)'!H15</f>
        <v>-52.611778753083328</v>
      </c>
      <c r="E15" s="100">
        <f>'SEKTÖR (TL)'!H15</f>
        <v>-45.04449614813857</v>
      </c>
      <c r="F15" s="100">
        <f>'SEKTÖR (U S D)'!L15</f>
        <v>-35.761905393046945</v>
      </c>
      <c r="G15" s="100">
        <f>'SEKTÖR (TL)'!L15</f>
        <v>-25.557498962365198</v>
      </c>
    </row>
    <row r="16" spans="1:7" ht="13.8" x14ac:dyDescent="0.25">
      <c r="A16" s="15" t="s">
        <v>11</v>
      </c>
      <c r="B16" s="100">
        <f>'SEKTÖR (U S D)'!D16</f>
        <v>125.72649113912762</v>
      </c>
      <c r="C16" s="100">
        <f>'SEKTÖR (TL)'!D16</f>
        <v>149.21488746475228</v>
      </c>
      <c r="D16" s="100">
        <f>'SEKTÖR (U S D)'!H16</f>
        <v>7.009954853595092</v>
      </c>
      <c r="E16" s="100">
        <f>'SEKTÖR (TL)'!H16</f>
        <v>24.098052879055828</v>
      </c>
      <c r="F16" s="100">
        <f>'SEKTÖR (U S D)'!L16</f>
        <v>6.7863179929618589</v>
      </c>
      <c r="G16" s="100">
        <f>'SEKTÖR (TL)'!L16</f>
        <v>23.749632311413922</v>
      </c>
    </row>
    <row r="17" spans="1:7" ht="13.8" x14ac:dyDescent="0.25">
      <c r="A17" s="12" t="s">
        <v>12</v>
      </c>
      <c r="B17" s="100">
        <f>'SEKTÖR (U S D)'!D17</f>
        <v>2.0087514153287152</v>
      </c>
      <c r="C17" s="100">
        <f>'SEKTÖR (TL)'!D17</f>
        <v>12.623464689937535</v>
      </c>
      <c r="D17" s="100">
        <f>'SEKTÖR (U S D)'!H17</f>
        <v>13.741212825103879</v>
      </c>
      <c r="E17" s="100">
        <f>'SEKTÖR (TL)'!H17</f>
        <v>31.904205202302048</v>
      </c>
      <c r="F17" s="100">
        <f>'SEKTÖR (U S D)'!L17</f>
        <v>8.1867994124868293</v>
      </c>
      <c r="G17" s="100">
        <f>'SEKTÖR (TL)'!L17</f>
        <v>25.372584239924144</v>
      </c>
    </row>
    <row r="18" spans="1:7" s="26" customFormat="1" ht="15.6" x14ac:dyDescent="0.3">
      <c r="A18" s="96" t="s">
        <v>13</v>
      </c>
      <c r="B18" s="98">
        <f>'SEKTÖR (U S D)'!D18</f>
        <v>17.518752164779045</v>
      </c>
      <c r="C18" s="98">
        <f>'SEKTÖR (TL)'!D18</f>
        <v>29.747387858397524</v>
      </c>
      <c r="D18" s="98">
        <f>'SEKTÖR (U S D)'!H18</f>
        <v>18.614321040607717</v>
      </c>
      <c r="E18" s="98">
        <f>'SEKTÖR (TL)'!H18</f>
        <v>37.555485420486733</v>
      </c>
      <c r="F18" s="98">
        <f>'SEKTÖR (U S D)'!L18</f>
        <v>17.507331184508384</v>
      </c>
      <c r="G18" s="98">
        <f>'SEKTÖR (TL)'!L18</f>
        <v>36.173709341086791</v>
      </c>
    </row>
    <row r="19" spans="1:7" ht="13.8" x14ac:dyDescent="0.25">
      <c r="A19" s="15" t="s">
        <v>14</v>
      </c>
      <c r="B19" s="100">
        <f>'SEKTÖR (U S D)'!D19</f>
        <v>17.518752164779045</v>
      </c>
      <c r="C19" s="100">
        <f>'SEKTÖR (TL)'!D19</f>
        <v>29.747387858397524</v>
      </c>
      <c r="D19" s="100">
        <f>'SEKTÖR (U S D)'!H19</f>
        <v>18.614321040607717</v>
      </c>
      <c r="E19" s="100">
        <f>'SEKTÖR (TL)'!H19</f>
        <v>37.555485420486733</v>
      </c>
      <c r="F19" s="100">
        <f>'SEKTÖR (U S D)'!L19</f>
        <v>17.507331184508384</v>
      </c>
      <c r="G19" s="100">
        <f>'SEKTÖR (TL)'!L19</f>
        <v>36.173709341086791</v>
      </c>
    </row>
    <row r="20" spans="1:7" s="26" customFormat="1" ht="15.6" x14ac:dyDescent="0.3">
      <c r="A20" s="96" t="s">
        <v>15</v>
      </c>
      <c r="B20" s="98">
        <f>'SEKTÖR (U S D)'!D20</f>
        <v>4.8602132209097304</v>
      </c>
      <c r="C20" s="98">
        <f>'SEKTÖR (TL)'!D20</f>
        <v>15.771640738755449</v>
      </c>
      <c r="D20" s="98">
        <f>'SEKTÖR (U S D)'!H20</f>
        <v>6.8844598635733236</v>
      </c>
      <c r="E20" s="98">
        <f>'SEKTÖR (TL)'!H20</f>
        <v>23.95251797130744</v>
      </c>
      <c r="F20" s="98">
        <f>'SEKTÖR (U S D)'!L20</f>
        <v>11.426077364888858</v>
      </c>
      <c r="G20" s="98">
        <f>'SEKTÖR (TL)'!L20</f>
        <v>29.12643082905965</v>
      </c>
    </row>
    <row r="21" spans="1:7" ht="13.8" x14ac:dyDescent="0.25">
      <c r="A21" s="15" t="s">
        <v>16</v>
      </c>
      <c r="B21" s="100">
        <f>'SEKTÖR (U S D)'!D21</f>
        <v>4.8602132209097304</v>
      </c>
      <c r="C21" s="100">
        <f>'SEKTÖR (TL)'!D21</f>
        <v>15.771640738755449</v>
      </c>
      <c r="D21" s="100">
        <f>'SEKTÖR (U S D)'!H21</f>
        <v>6.8844598635733236</v>
      </c>
      <c r="E21" s="100">
        <f>'SEKTÖR (TL)'!H21</f>
        <v>23.95251797130744</v>
      </c>
      <c r="F21" s="100">
        <f>'SEKTÖR (U S D)'!L21</f>
        <v>11.426077364888858</v>
      </c>
      <c r="G21" s="100">
        <f>'SEKTÖR (TL)'!L21</f>
        <v>29.12643082905965</v>
      </c>
    </row>
    <row r="22" spans="1:7" ht="16.8" x14ac:dyDescent="0.3">
      <c r="A22" s="93" t="s">
        <v>17</v>
      </c>
      <c r="B22" s="101">
        <f>'SEKTÖR (U S D)'!D22</f>
        <v>4.2004915070275608</v>
      </c>
      <c r="C22" s="101">
        <f>'SEKTÖR (TL)'!D22</f>
        <v>15.043270436034256</v>
      </c>
      <c r="D22" s="101">
        <f>'SEKTÖR (U S D)'!H22</f>
        <v>5.9512154222213374</v>
      </c>
      <c r="E22" s="101">
        <f>'SEKTÖR (TL)'!H22</f>
        <v>22.870246530389323</v>
      </c>
      <c r="F22" s="101">
        <f>'SEKTÖR (U S D)'!L22</f>
        <v>6.0372001126515116</v>
      </c>
      <c r="G22" s="101">
        <f>'SEKTÖR (TL)'!L22</f>
        <v>22.881514897229629</v>
      </c>
    </row>
    <row r="23" spans="1:7" s="26" customFormat="1" ht="15.6" x14ac:dyDescent="0.3">
      <c r="A23" s="96" t="s">
        <v>18</v>
      </c>
      <c r="B23" s="98">
        <f>'SEKTÖR (U S D)'!D23</f>
        <v>7.022650643341084</v>
      </c>
      <c r="C23" s="98">
        <f>'SEKTÖR (TL)'!D23</f>
        <v>18.159094670995234</v>
      </c>
      <c r="D23" s="98">
        <f>'SEKTÖR (U S D)'!H23</f>
        <v>7.0035857732694842</v>
      </c>
      <c r="E23" s="98">
        <f>'SEKTÖR (TL)'!H23</f>
        <v>24.090666739438092</v>
      </c>
      <c r="F23" s="98">
        <f>'SEKTÖR (U S D)'!L23</f>
        <v>7.9069080285243762</v>
      </c>
      <c r="G23" s="98">
        <f>'SEKTÖR (TL)'!L23</f>
        <v>25.048231303110914</v>
      </c>
    </row>
    <row r="24" spans="1:7" ht="13.8" x14ac:dyDescent="0.25">
      <c r="A24" s="15" t="s">
        <v>19</v>
      </c>
      <c r="B24" s="100">
        <f>'SEKTÖR (U S D)'!D24</f>
        <v>11.043412061855433</v>
      </c>
      <c r="C24" s="100">
        <f>'SEKTÖR (TL)'!D24</f>
        <v>22.59824401222194</v>
      </c>
      <c r="D24" s="100">
        <f>'SEKTÖR (U S D)'!H24</f>
        <v>8.3980475968196835</v>
      </c>
      <c r="E24" s="100">
        <f>'SEKTÖR (TL)'!H24</f>
        <v>25.707805979927567</v>
      </c>
      <c r="F24" s="100">
        <f>'SEKTÖR (U S D)'!L24</f>
        <v>7.9785859329475377</v>
      </c>
      <c r="G24" s="100">
        <f>'SEKTÖR (TL)'!L24</f>
        <v>25.131295449191931</v>
      </c>
    </row>
    <row r="25" spans="1:7" ht="13.8" x14ac:dyDescent="0.25">
      <c r="A25" s="15" t="s">
        <v>20</v>
      </c>
      <c r="B25" s="100">
        <f>'SEKTÖR (U S D)'!D25</f>
        <v>-9.9289816134530327</v>
      </c>
      <c r="C25" s="100">
        <f>'SEKTÖR (TL)'!D25</f>
        <v>-0.55647169386248752</v>
      </c>
      <c r="D25" s="100">
        <f>'SEKTÖR (U S D)'!H25</f>
        <v>0.46597275886171913</v>
      </c>
      <c r="E25" s="100">
        <f>'SEKTÖR (TL)'!H25</f>
        <v>16.509081954407957</v>
      </c>
      <c r="F25" s="100">
        <f>'SEKTÖR (U S D)'!L25</f>
        <v>7.7046022982008591</v>
      </c>
      <c r="G25" s="100">
        <f>'SEKTÖR (TL)'!L25</f>
        <v>24.813788724580633</v>
      </c>
    </row>
    <row r="26" spans="1:7" ht="13.8" x14ac:dyDescent="0.25">
      <c r="A26" s="15" t="s">
        <v>21</v>
      </c>
      <c r="B26" s="100">
        <f>'SEKTÖR (U S D)'!D26</f>
        <v>10.807732783718153</v>
      </c>
      <c r="C26" s="100">
        <f>'SEKTÖR (TL)'!D26</f>
        <v>22.338040681711853</v>
      </c>
      <c r="D26" s="100">
        <f>'SEKTÖR (U S D)'!H26</f>
        <v>7.213048153449285</v>
      </c>
      <c r="E26" s="100">
        <f>'SEKTÖR (TL)'!H26</f>
        <v>24.333577537478238</v>
      </c>
      <c r="F26" s="100">
        <f>'SEKTÖR (U S D)'!L26</f>
        <v>7.8029713747844038</v>
      </c>
      <c r="G26" s="100">
        <f>'SEKTÖR (TL)'!L26</f>
        <v>24.927784012430411</v>
      </c>
    </row>
    <row r="27" spans="1:7" s="26" customFormat="1" ht="15.6" x14ac:dyDescent="0.3">
      <c r="A27" s="96" t="s">
        <v>22</v>
      </c>
      <c r="B27" s="98">
        <f>'SEKTÖR (U S D)'!D27</f>
        <v>0.61311981326133869</v>
      </c>
      <c r="C27" s="98">
        <f>'SEKTÖR (TL)'!D27</f>
        <v>11.082608005831746</v>
      </c>
      <c r="D27" s="98">
        <f>'SEKTÖR (U S D)'!H27</f>
        <v>3.7144426627124338</v>
      </c>
      <c r="E27" s="98">
        <f>'SEKTÖR (TL)'!H27</f>
        <v>20.276290252510908</v>
      </c>
      <c r="F27" s="98">
        <f>'SEKTÖR (U S D)'!L27</f>
        <v>1.7300568988045784</v>
      </c>
      <c r="G27" s="98">
        <f>'SEKTÖR (TL)'!L27</f>
        <v>17.890169572809995</v>
      </c>
    </row>
    <row r="28" spans="1:7" ht="13.8" x14ac:dyDescent="0.25">
      <c r="A28" s="15" t="s">
        <v>23</v>
      </c>
      <c r="B28" s="100">
        <f>'SEKTÖR (U S D)'!D28</f>
        <v>0.61311981326133869</v>
      </c>
      <c r="C28" s="100">
        <f>'SEKTÖR (TL)'!D28</f>
        <v>11.082608005831746</v>
      </c>
      <c r="D28" s="100">
        <f>'SEKTÖR (U S D)'!H28</f>
        <v>3.7144426627124338</v>
      </c>
      <c r="E28" s="100">
        <f>'SEKTÖR (TL)'!H28</f>
        <v>20.276290252510908</v>
      </c>
      <c r="F28" s="100">
        <f>'SEKTÖR (U S D)'!L28</f>
        <v>1.7300568988045784</v>
      </c>
      <c r="G28" s="100">
        <f>'SEKTÖR (TL)'!L28</f>
        <v>17.890169572809995</v>
      </c>
    </row>
    <row r="29" spans="1:7" s="26" customFormat="1" ht="15.6" x14ac:dyDescent="0.3">
      <c r="A29" s="96" t="s">
        <v>24</v>
      </c>
      <c r="B29" s="98">
        <f>'SEKTÖR (U S D)'!D29</f>
        <v>4.5882920046067168</v>
      </c>
      <c r="C29" s="98">
        <f>'SEKTÖR (TL)'!D29</f>
        <v>15.471424246760005</v>
      </c>
      <c r="D29" s="98">
        <f>'SEKTÖR (U S D)'!H29</f>
        <v>6.2463342283632537</v>
      </c>
      <c r="E29" s="98">
        <f>'SEKTÖR (TL)'!H29</f>
        <v>23.212491971575709</v>
      </c>
      <c r="F29" s="98">
        <f>'SEKTÖR (U S D)'!L29</f>
        <v>6.6460694702198921</v>
      </c>
      <c r="G29" s="98">
        <f>'SEKTÖR (TL)'!L29</f>
        <v>23.587104906707619</v>
      </c>
    </row>
    <row r="30" spans="1:7" ht="13.8" x14ac:dyDescent="0.25">
      <c r="A30" s="15" t="s">
        <v>25</v>
      </c>
      <c r="B30" s="100">
        <f>'SEKTÖR (U S D)'!D30</f>
        <v>11.611370288583709</v>
      </c>
      <c r="C30" s="100">
        <f>'SEKTÖR (TL)'!D30</f>
        <v>23.225302204835778</v>
      </c>
      <c r="D30" s="100">
        <f>'SEKTÖR (U S D)'!H30</f>
        <v>11.219383663367836</v>
      </c>
      <c r="E30" s="100">
        <f>'SEKTÖR (TL)'!H30</f>
        <v>28.979672722186251</v>
      </c>
      <c r="F30" s="100">
        <f>'SEKTÖR (U S D)'!L30</f>
        <v>10.477893329043606</v>
      </c>
      <c r="G30" s="100">
        <f>'SEKTÖR (TL)'!L30</f>
        <v>28.02762502692369</v>
      </c>
    </row>
    <row r="31" spans="1:7" ht="13.8" x14ac:dyDescent="0.25">
      <c r="A31" s="15" t="s">
        <v>26</v>
      </c>
      <c r="B31" s="100">
        <f>'SEKTÖR (U S D)'!D31</f>
        <v>0.4478527596703849</v>
      </c>
      <c r="C31" s="100">
        <f>'SEKTÖR (TL)'!D31</f>
        <v>10.900143776868399</v>
      </c>
      <c r="D31" s="100">
        <f>'SEKTÖR (U S D)'!H31</f>
        <v>8.8575506794071384</v>
      </c>
      <c r="E31" s="100">
        <f>'SEKTÖR (TL)'!H31</f>
        <v>26.240685728536427</v>
      </c>
      <c r="F31" s="100">
        <f>'SEKTÖR (U S D)'!L31</f>
        <v>11.04444272931895</v>
      </c>
      <c r="G31" s="100">
        <f>'SEKTÖR (TL)'!L31</f>
        <v>28.684172431947509</v>
      </c>
    </row>
    <row r="32" spans="1:7" ht="13.8" x14ac:dyDescent="0.25">
      <c r="A32" s="15" t="s">
        <v>27</v>
      </c>
      <c r="B32" s="100">
        <f>'SEKTÖR (U S D)'!D32</f>
        <v>-21.174833404363909</v>
      </c>
      <c r="C32" s="100">
        <f>'SEKTÖR (TL)'!D32</f>
        <v>-12.972531830949894</v>
      </c>
      <c r="D32" s="100">
        <f>'SEKTÖR (U S D)'!H32</f>
        <v>-4.450674327300959</v>
      </c>
      <c r="E32" s="100">
        <f>'SEKTÖR (TL)'!H32</f>
        <v>10.807310274183997</v>
      </c>
      <c r="F32" s="100">
        <f>'SEKTÖR (U S D)'!L32</f>
        <v>6.5227340815118744</v>
      </c>
      <c r="G32" s="100">
        <f>'SEKTÖR (TL)'!L32</f>
        <v>23.444177336111842</v>
      </c>
    </row>
    <row r="33" spans="1:7" ht="13.8" x14ac:dyDescent="0.25">
      <c r="A33" s="15" t="s">
        <v>187</v>
      </c>
      <c r="B33" s="100">
        <f>'SEKTÖR (U S D)'!D33</f>
        <v>-3.0367975858541816</v>
      </c>
      <c r="C33" s="100">
        <f>'SEKTÖR (TL)'!D33</f>
        <v>7.0528915587906553</v>
      </c>
      <c r="D33" s="100">
        <f>'SEKTÖR (U S D)'!H33</f>
        <v>6.5085621561915952</v>
      </c>
      <c r="E33" s="100">
        <f>'SEKTÖR (TL)'!H33</f>
        <v>23.516594288958505</v>
      </c>
      <c r="F33" s="100">
        <f>'SEKTÖR (U S D)'!L33</f>
        <v>6.9234142890874946</v>
      </c>
      <c r="G33" s="100">
        <f>'SEKTÖR (TL)'!L33</f>
        <v>23.908506749222724</v>
      </c>
    </row>
    <row r="34" spans="1:7" ht="13.8" x14ac:dyDescent="0.25">
      <c r="A34" s="15" t="s">
        <v>28</v>
      </c>
      <c r="B34" s="100">
        <f>'SEKTÖR (U S D)'!D34</f>
        <v>18.871898690878371</v>
      </c>
      <c r="C34" s="100">
        <f>'SEKTÖR (TL)'!D34</f>
        <v>31.241338601721303</v>
      </c>
      <c r="D34" s="100">
        <f>'SEKTÖR (U S D)'!H34</f>
        <v>6.3498872490095213</v>
      </c>
      <c r="E34" s="100">
        <f>'SEKTÖR (TL)'!H34</f>
        <v>23.332581062815205</v>
      </c>
      <c r="F34" s="100">
        <f>'SEKTÖR (U S D)'!L34</f>
        <v>8.3809341437034188</v>
      </c>
      <c r="G34" s="100">
        <f>'SEKTÖR (TL)'!L34</f>
        <v>25.597557832594614</v>
      </c>
    </row>
    <row r="35" spans="1:7" ht="13.8" x14ac:dyDescent="0.25">
      <c r="A35" s="15" t="s">
        <v>29</v>
      </c>
      <c r="B35" s="100">
        <f>'SEKTÖR (U S D)'!D35</f>
        <v>7.1811755254268546</v>
      </c>
      <c r="C35" s="100">
        <f>'SEKTÖR (TL)'!D35</f>
        <v>18.334115159064662</v>
      </c>
      <c r="D35" s="100">
        <f>'SEKTÖR (U S D)'!H35</f>
        <v>6.8026946826764565</v>
      </c>
      <c r="E35" s="100">
        <f>'SEKTÖR (TL)'!H35</f>
        <v>23.857695954454091</v>
      </c>
      <c r="F35" s="100">
        <f>'SEKTÖR (U S D)'!L35</f>
        <v>7.0763003115212744</v>
      </c>
      <c r="G35" s="100">
        <f>'SEKTÖR (TL)'!L35</f>
        <v>24.085679156861904</v>
      </c>
    </row>
    <row r="36" spans="1:7" ht="13.8" x14ac:dyDescent="0.25">
      <c r="A36" s="15" t="s">
        <v>30</v>
      </c>
      <c r="B36" s="100">
        <f>'SEKTÖR (U S D)'!D36</f>
        <v>3.496780282636494</v>
      </c>
      <c r="C36" s="100">
        <f>'SEKTÖR (TL)'!D36</f>
        <v>14.266333211212876</v>
      </c>
      <c r="D36" s="100">
        <f>'SEKTÖR (U S D)'!H36</f>
        <v>-4.2967650652091383</v>
      </c>
      <c r="E36" s="100">
        <f>'SEKTÖR (TL)'!H36</f>
        <v>10.985796843697837</v>
      </c>
      <c r="F36" s="100">
        <f>'SEKTÖR (U S D)'!L36</f>
        <v>-6.591903554741771</v>
      </c>
      <c r="G36" s="100">
        <f>'SEKTÖR (TL)'!L36</f>
        <v>8.2462417214502075</v>
      </c>
    </row>
    <row r="37" spans="1:7" ht="13.8" x14ac:dyDescent="0.25">
      <c r="A37" s="15" t="s">
        <v>188</v>
      </c>
      <c r="B37" s="100">
        <f>'SEKTÖR (U S D)'!D37</f>
        <v>-1.0485543000898105</v>
      </c>
      <c r="C37" s="100">
        <f>'SEKTÖR (TL)'!D37</f>
        <v>9.2480252545025685</v>
      </c>
      <c r="D37" s="100">
        <f>'SEKTÖR (U S D)'!H37</f>
        <v>0.72979357592765892</v>
      </c>
      <c r="E37" s="100">
        <f>'SEKTÖR (TL)'!H37</f>
        <v>16.815031524722578</v>
      </c>
      <c r="F37" s="100">
        <f>'SEKTÖR (U S D)'!L37</f>
        <v>0.76467634013087959</v>
      </c>
      <c r="G37" s="100">
        <f>'SEKTÖR (TL)'!L37</f>
        <v>16.771435530642428</v>
      </c>
    </row>
    <row r="38" spans="1:7" ht="13.8" x14ac:dyDescent="0.25">
      <c r="A38" s="12" t="s">
        <v>31</v>
      </c>
      <c r="B38" s="100">
        <f>'SEKTÖR (U S D)'!D38</f>
        <v>6.7106362019924513</v>
      </c>
      <c r="C38" s="100">
        <f>'SEKTÖR (TL)'!D38</f>
        <v>17.814612977704964</v>
      </c>
      <c r="D38" s="100">
        <f>'SEKTÖR (U S D)'!H38</f>
        <v>3.1402297540452468</v>
      </c>
      <c r="E38" s="100">
        <f>'SEKTÖR (TL)'!H38</f>
        <v>19.610383010506116</v>
      </c>
      <c r="F38" s="100">
        <f>'SEKTÖR (U S D)'!L38</f>
        <v>4.5269671813412629</v>
      </c>
      <c r="G38" s="100">
        <f>'SEKTÖR (TL)'!L38</f>
        <v>21.131377113037576</v>
      </c>
    </row>
    <row r="39" spans="1:7" ht="13.8" x14ac:dyDescent="0.25">
      <c r="A39" s="12" t="s">
        <v>189</v>
      </c>
      <c r="B39" s="100">
        <f>'SEKTÖR (U S D)'!D39</f>
        <v>9.0748940603604638</v>
      </c>
      <c r="C39" s="100">
        <f>'SEKTÖR (TL)'!D39</f>
        <v>20.424888152485764</v>
      </c>
      <c r="D39" s="100">
        <f>'SEKTÖR (U S D)'!H39</f>
        <v>20.617275882841728</v>
      </c>
      <c r="E39" s="100">
        <f>'SEKTÖR (TL)'!H39</f>
        <v>39.878286100722384</v>
      </c>
      <c r="F39" s="100">
        <f>'SEKTÖR (U S D)'!L39</f>
        <v>20.457485740947966</v>
      </c>
      <c r="G39" s="100">
        <f>'SEKTÖR (TL)'!L39</f>
        <v>39.592504449700833</v>
      </c>
    </row>
    <row r="40" spans="1:7" ht="13.8" x14ac:dyDescent="0.25">
      <c r="A40" s="12" t="s">
        <v>32</v>
      </c>
      <c r="B40" s="100">
        <f>'SEKTÖR (U S D)'!D40</f>
        <v>5.915712920008585</v>
      </c>
      <c r="C40" s="100">
        <f>'SEKTÖR (TL)'!D40</f>
        <v>16.936972452381717</v>
      </c>
      <c r="D40" s="100">
        <f>'SEKTÖR (U S D)'!H40</f>
        <v>11.728233085453201</v>
      </c>
      <c r="E40" s="100">
        <f>'SEKTÖR (TL)'!H40</f>
        <v>29.569778778915477</v>
      </c>
      <c r="F40" s="100">
        <f>'SEKTÖR (U S D)'!L40</f>
        <v>13.11752302068539</v>
      </c>
      <c r="G40" s="100">
        <f>'SEKTÖR (TL)'!L40</f>
        <v>31.08656750118795</v>
      </c>
    </row>
    <row r="41" spans="1:7" ht="13.8" x14ac:dyDescent="0.25">
      <c r="A41" s="15" t="s">
        <v>33</v>
      </c>
      <c r="B41" s="100">
        <f>'SEKTÖR (U S D)'!D41</f>
        <v>22.21606266552611</v>
      </c>
      <c r="C41" s="100">
        <f>'SEKTÖR (TL)'!D41</f>
        <v>34.9334858742886</v>
      </c>
      <c r="D41" s="100">
        <f>'SEKTÖR (U S D)'!H41</f>
        <v>4.0340167028923277</v>
      </c>
      <c r="E41" s="100">
        <f>'SEKTÖR (TL)'!H41</f>
        <v>20.646896110547917</v>
      </c>
      <c r="F41" s="100">
        <f>'SEKTÖR (U S D)'!L41</f>
        <v>7.1866089514029801</v>
      </c>
      <c r="G41" s="100">
        <f>'SEKTÖR (TL)'!L41</f>
        <v>24.213510642043666</v>
      </c>
    </row>
    <row r="42" spans="1:7" ht="16.8" x14ac:dyDescent="0.3">
      <c r="A42" s="93" t="s">
        <v>34</v>
      </c>
      <c r="B42" s="101">
        <f>'SEKTÖR (U S D)'!D42</f>
        <v>-4.1931986512151216</v>
      </c>
      <c r="C42" s="101">
        <f>'SEKTÖR (TL)'!D42</f>
        <v>5.7761589966811497</v>
      </c>
      <c r="D42" s="101">
        <f>'SEKTÖR (U S D)'!H42</f>
        <v>-5.6163103855501504</v>
      </c>
      <c r="E42" s="101">
        <f>'SEKTÖR (TL)'!H42</f>
        <v>9.4555372976207703</v>
      </c>
      <c r="F42" s="101">
        <f>'SEKTÖR (U S D)'!L42</f>
        <v>-0.63109803456480562</v>
      </c>
      <c r="G42" s="101">
        <f>'SEKTÖR (TL)'!L42</f>
        <v>15.153938374595993</v>
      </c>
    </row>
    <row r="43" spans="1:7" ht="13.8" x14ac:dyDescent="0.25">
      <c r="A43" s="15" t="s">
        <v>35</v>
      </c>
      <c r="B43" s="100">
        <f>'SEKTÖR (U S D)'!D43</f>
        <v>-4.1931986512151216</v>
      </c>
      <c r="C43" s="100">
        <f>'SEKTÖR (TL)'!D43</f>
        <v>5.7761589966811497</v>
      </c>
      <c r="D43" s="100">
        <f>'SEKTÖR (U S D)'!H43</f>
        <v>-5.6163103855501504</v>
      </c>
      <c r="E43" s="100">
        <f>'SEKTÖR (TL)'!H43</f>
        <v>9.4555372976207703</v>
      </c>
      <c r="F43" s="100">
        <f>'SEKTÖR (U S D)'!L43</f>
        <v>-0.63109803456480562</v>
      </c>
      <c r="G43" s="100">
        <f>'SEKTÖR (TL)'!L43</f>
        <v>15.153938374595993</v>
      </c>
    </row>
    <row r="44" spans="1:7" ht="17.399999999999999" x14ac:dyDescent="0.3">
      <c r="A44" s="109" t="s">
        <v>44</v>
      </c>
      <c r="B44" s="110">
        <f>'SEKTÖR (U S D)'!D44</f>
        <v>5.2495122588554484</v>
      </c>
      <c r="C44" s="110">
        <f>'SEKTÖR (TL)'!D44</f>
        <v>16.201449023295623</v>
      </c>
      <c r="D44" s="110">
        <f>'SEKTÖR (U S D)'!H44</f>
        <v>5.6096486107634957</v>
      </c>
      <c r="E44" s="110">
        <f>'SEKTÖR (TL)'!H44</f>
        <v>22.474135941537877</v>
      </c>
      <c r="F44" s="110">
        <f>'SEKTÖR (U S D)'!L44</f>
        <v>6.2316111990375358</v>
      </c>
      <c r="G44" s="110">
        <f>'SEKTÖR (TL)'!L44</f>
        <v>23.106808744884528</v>
      </c>
    </row>
    <row r="45" spans="1:7" ht="13.8" x14ac:dyDescent="0.25">
      <c r="A45" s="103" t="s">
        <v>37</v>
      </c>
      <c r="B45" s="111"/>
      <c r="C45" s="111"/>
      <c r="D45" s="100">
        <f>'SEKTÖR (U S D)'!H45</f>
        <v>0.24501254897985486</v>
      </c>
      <c r="E45" s="100">
        <f>'SEKTÖR (TL)'!H45</f>
        <v>16.252837272802363</v>
      </c>
      <c r="F45" s="100">
        <f>'SEKTÖR (U S D)'!L45</f>
        <v>-35.59718760766242</v>
      </c>
      <c r="G45" s="100">
        <f>'SEKTÖR (TL)'!L45</f>
        <v>-25.366615282137282</v>
      </c>
    </row>
    <row r="46" spans="1:7" s="27" customFormat="1" ht="17.399999999999999" x14ac:dyDescent="0.3">
      <c r="A46" s="104" t="s">
        <v>44</v>
      </c>
      <c r="B46" s="112">
        <f>'SEKTÖR (U S D)'!D46</f>
        <v>5.2495122588554484</v>
      </c>
      <c r="C46" s="112">
        <f>'SEKTÖR (TL)'!D46</f>
        <v>16.201449023295623</v>
      </c>
      <c r="D46" s="112">
        <f>'SEKTÖR (U S D)'!H46</f>
        <v>5.3413564958397188</v>
      </c>
      <c r="E46" s="112">
        <f>'SEKTÖR (TL)'!H46</f>
        <v>22.163001065250903</v>
      </c>
      <c r="F46" s="112">
        <f>'SEKTÖR (U S D)'!L46</f>
        <v>3.486390577017636</v>
      </c>
      <c r="G46" s="112">
        <f>'SEKTÖR (TL)'!L46</f>
        <v>19.925501916690809</v>
      </c>
    </row>
    <row r="47" spans="1:7" s="27" customFormat="1" ht="17.399999999999999" x14ac:dyDescent="0.3">
      <c r="A47" s="28"/>
      <c r="B47" s="30"/>
      <c r="C47" s="30"/>
      <c r="D47" s="30"/>
      <c r="E47" s="30"/>
    </row>
    <row r="48" spans="1:7" ht="13.8" x14ac:dyDescent="0.25">
      <c r="A48" s="33"/>
    </row>
    <row r="49" spans="1:1" x14ac:dyDescent="0.25">
      <c r="A49" s="26" t="s">
        <v>40</v>
      </c>
    </row>
    <row r="50" spans="1:1" x14ac:dyDescent="0.25">
      <c r="A50" s="34"/>
    </row>
  </sheetData>
  <mergeCells count="4">
    <mergeCell ref="B6:C6"/>
    <mergeCell ref="D6:E6"/>
    <mergeCell ref="F6:G6"/>
    <mergeCell ref="A5:G5"/>
  </mergeCells>
  <printOptions horizontalCentered="1" verticalCentered="1"/>
  <pageMargins left="0.11811023622047245" right="0" top="0.19685039370078741" bottom="0.19685039370078741" header="0.51181102362204722" footer="0.51181102362204722"/>
  <pageSetup paperSize="9" scale="70" orientation="landscape" horizontalDpi="4294967294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2"/>
  <sheetViews>
    <sheetView showGridLines="0" zoomScale="70" zoomScaleNormal="70" workbookViewId="0">
      <selection activeCell="N10" sqref="N10"/>
    </sheetView>
  </sheetViews>
  <sheetFormatPr defaultColWidth="9.109375" defaultRowHeight="13.2" x14ac:dyDescent="0.25"/>
  <cols>
    <col min="1" max="1" width="34.88671875" bestFit="1" customWidth="1"/>
    <col min="2" max="2" width="12.6640625" bestFit="1" customWidth="1"/>
    <col min="3" max="3" width="12.88671875" customWidth="1"/>
    <col min="4" max="4" width="12.5546875" bestFit="1" customWidth="1"/>
    <col min="5" max="5" width="13.5546875" bestFit="1" customWidth="1"/>
    <col min="6" max="7" width="12.6640625" bestFit="1" customWidth="1"/>
    <col min="8" max="8" width="12.5546875" customWidth="1"/>
    <col min="9" max="9" width="15" bestFit="1" customWidth="1"/>
    <col min="10" max="11" width="14.109375" bestFit="1" customWidth="1"/>
    <col min="12" max="12" width="12.5546875" bestFit="1" customWidth="1"/>
    <col min="13" max="13" width="15" bestFit="1" customWidth="1"/>
  </cols>
  <sheetData>
    <row r="2" spans="1:13" ht="24.6" x14ac:dyDescent="0.4">
      <c r="C2" s="2" t="s">
        <v>207</v>
      </c>
    </row>
    <row r="6" spans="1:13" ht="22.2" x14ac:dyDescent="0.25">
      <c r="A6" s="153" t="s">
        <v>45</v>
      </c>
      <c r="B6" s="154"/>
      <c r="C6" s="154"/>
      <c r="D6" s="154"/>
      <c r="E6" s="154"/>
      <c r="F6" s="154"/>
      <c r="G6" s="154"/>
      <c r="H6" s="154"/>
      <c r="I6" s="154"/>
      <c r="J6" s="154"/>
      <c r="K6" s="154"/>
      <c r="L6" s="154"/>
      <c r="M6" s="155"/>
    </row>
    <row r="7" spans="1:13" ht="17.399999999999999" x14ac:dyDescent="0.25">
      <c r="A7" s="115"/>
      <c r="B7" s="142" t="s">
        <v>177</v>
      </c>
      <c r="C7" s="142"/>
      <c r="D7" s="142"/>
      <c r="E7" s="142"/>
      <c r="F7" s="142" t="s">
        <v>215</v>
      </c>
      <c r="G7" s="142"/>
      <c r="H7" s="142"/>
      <c r="I7" s="142"/>
      <c r="J7" s="142" t="s">
        <v>180</v>
      </c>
      <c r="K7" s="142"/>
      <c r="L7" s="142"/>
      <c r="M7" s="142"/>
    </row>
    <row r="8" spans="1:13" ht="32.4" x14ac:dyDescent="0.3">
      <c r="A8" s="116" t="s">
        <v>46</v>
      </c>
      <c r="B8" s="6">
        <v>2013</v>
      </c>
      <c r="C8" s="7">
        <v>2014</v>
      </c>
      <c r="D8" s="8" t="s">
        <v>181</v>
      </c>
      <c r="E8" s="8" t="s">
        <v>182</v>
      </c>
      <c r="F8" s="7">
        <v>2013</v>
      </c>
      <c r="G8" s="117">
        <v>2014</v>
      </c>
      <c r="H8" s="8" t="s">
        <v>181</v>
      </c>
      <c r="I8" s="7" t="s">
        <v>182</v>
      </c>
      <c r="J8" s="7" t="s">
        <v>183</v>
      </c>
      <c r="K8" s="117" t="s">
        <v>184</v>
      </c>
      <c r="L8" s="8" t="s">
        <v>181</v>
      </c>
      <c r="M8" s="7" t="s">
        <v>182</v>
      </c>
    </row>
    <row r="9" spans="1:13" ht="22.5" customHeight="1" x14ac:dyDescent="0.3">
      <c r="A9" s="118" t="s">
        <v>47</v>
      </c>
      <c r="B9" s="35">
        <v>939494.14300000004</v>
      </c>
      <c r="C9" s="36">
        <v>957324.31599999999</v>
      </c>
      <c r="D9" s="119">
        <f t="shared" ref="D9:D22" si="0">(C9-B9)/B9*100</f>
        <v>1.8978482338447054</v>
      </c>
      <c r="E9" s="120">
        <f t="shared" ref="E9:E22" si="1">C9/C$22*100</f>
        <v>8.6448890691697144</v>
      </c>
      <c r="F9" s="35">
        <v>8081371.8550000004</v>
      </c>
      <c r="G9" s="36">
        <v>8215111.7569999993</v>
      </c>
      <c r="H9" s="119">
        <f t="shared" ref="H9:H22" si="2">(G9-F9)/F9*100</f>
        <v>1.6549158286442793</v>
      </c>
      <c r="I9" s="120">
        <f t="shared" ref="I9:I22" si="3">G9/G$22*100</f>
        <v>8.2449419129780637</v>
      </c>
      <c r="J9" s="35">
        <v>12720639.102</v>
      </c>
      <c r="K9" s="36">
        <v>12636187.664999999</v>
      </c>
      <c r="L9" s="119">
        <f t="shared" ref="L9:L22" si="4">(K9-J9)/J9*100</f>
        <v>-0.66389303495547636</v>
      </c>
      <c r="M9" s="120">
        <f t="shared" ref="M9:M22" si="5">K9/K$22*100</f>
        <v>8.3855264200813462</v>
      </c>
    </row>
    <row r="10" spans="1:13" ht="22.5" customHeight="1" x14ac:dyDescent="0.3">
      <c r="A10" s="118" t="s">
        <v>197</v>
      </c>
      <c r="B10" s="35">
        <v>112550.883</v>
      </c>
      <c r="C10" s="36">
        <v>108900.997</v>
      </c>
      <c r="D10" s="119">
        <f t="shared" si="0"/>
        <v>-3.2428763797437274</v>
      </c>
      <c r="E10" s="120">
        <f t="shared" si="1"/>
        <v>0.98340449819618281</v>
      </c>
      <c r="F10" s="35">
        <v>972595.03500000003</v>
      </c>
      <c r="G10" s="36">
        <v>1070469.298</v>
      </c>
      <c r="H10" s="119">
        <f t="shared" si="2"/>
        <v>10.063208167621369</v>
      </c>
      <c r="I10" s="120">
        <f t="shared" si="3"/>
        <v>1.0743563134264011</v>
      </c>
      <c r="J10" s="35">
        <v>1425051.3569999998</v>
      </c>
      <c r="K10" s="36">
        <v>1632300.5260000001</v>
      </c>
      <c r="L10" s="119">
        <f t="shared" si="4"/>
        <v>14.543277193623293</v>
      </c>
      <c r="M10" s="120">
        <f t="shared" si="5"/>
        <v>1.0832143007972397</v>
      </c>
    </row>
    <row r="11" spans="1:13" ht="22.5" customHeight="1" x14ac:dyDescent="0.3">
      <c r="A11" s="118" t="s">
        <v>48</v>
      </c>
      <c r="B11" s="35">
        <v>218095.02900000001</v>
      </c>
      <c r="C11" s="36">
        <v>214488.58900000001</v>
      </c>
      <c r="D11" s="119">
        <f t="shared" si="0"/>
        <v>-1.6536094456329871</v>
      </c>
      <c r="E11" s="120">
        <f t="shared" si="1"/>
        <v>1.936888082249167</v>
      </c>
      <c r="F11" s="35">
        <v>2034658.6560000002</v>
      </c>
      <c r="G11" s="36">
        <v>2059140.9359999998</v>
      </c>
      <c r="H11" s="119">
        <f t="shared" si="2"/>
        <v>1.2032622733943024</v>
      </c>
      <c r="I11" s="120">
        <f t="shared" si="3"/>
        <v>2.0666179487441485</v>
      </c>
      <c r="J11" s="35">
        <v>3131373.72</v>
      </c>
      <c r="K11" s="36">
        <v>3121740.6459999997</v>
      </c>
      <c r="L11" s="119">
        <f t="shared" si="4"/>
        <v>-0.3076309269147372</v>
      </c>
      <c r="M11" s="120">
        <f t="shared" si="5"/>
        <v>2.0716247144842326</v>
      </c>
    </row>
    <row r="12" spans="1:13" ht="22.5" customHeight="1" x14ac:dyDescent="0.3">
      <c r="A12" s="118" t="s">
        <v>49</v>
      </c>
      <c r="B12" s="35">
        <v>159689.66500000001</v>
      </c>
      <c r="C12" s="36">
        <v>186532.99</v>
      </c>
      <c r="D12" s="119">
        <f t="shared" si="0"/>
        <v>16.809682079300487</v>
      </c>
      <c r="E12" s="120">
        <f t="shared" si="1"/>
        <v>1.68444170835262</v>
      </c>
      <c r="F12" s="35">
        <v>1354542.0730000001</v>
      </c>
      <c r="G12" s="36">
        <v>1544666.1370000001</v>
      </c>
      <c r="H12" s="119">
        <f t="shared" si="2"/>
        <v>14.036039765004773</v>
      </c>
      <c r="I12" s="120">
        <f t="shared" si="3"/>
        <v>1.5502750237886043</v>
      </c>
      <c r="J12" s="35">
        <v>2026379.5430000003</v>
      </c>
      <c r="K12" s="36">
        <v>2336501.1909999996</v>
      </c>
      <c r="L12" s="119">
        <f t="shared" si="4"/>
        <v>15.304223193098002</v>
      </c>
      <c r="M12" s="120">
        <f t="shared" si="5"/>
        <v>1.550530348797414</v>
      </c>
    </row>
    <row r="13" spans="1:13" ht="22.5" customHeight="1" x14ac:dyDescent="0.3">
      <c r="A13" s="121" t="s">
        <v>50</v>
      </c>
      <c r="B13" s="35">
        <v>95757.573999999993</v>
      </c>
      <c r="C13" s="36">
        <v>77380.45</v>
      </c>
      <c r="D13" s="119">
        <f t="shared" si="0"/>
        <v>-19.191300731992225</v>
      </c>
      <c r="E13" s="120">
        <f t="shared" si="1"/>
        <v>0.6987657110471156</v>
      </c>
      <c r="F13" s="35">
        <v>760862.77100000007</v>
      </c>
      <c r="G13" s="36">
        <v>691011.26099999994</v>
      </c>
      <c r="H13" s="119">
        <f t="shared" si="2"/>
        <v>-9.1805661496874738</v>
      </c>
      <c r="I13" s="120">
        <f t="shared" si="3"/>
        <v>0.69352041416893462</v>
      </c>
      <c r="J13" s="35">
        <v>1182325.612</v>
      </c>
      <c r="K13" s="36">
        <v>1067975.6329999999</v>
      </c>
      <c r="L13" s="119">
        <f t="shared" si="4"/>
        <v>-9.6716148106246091</v>
      </c>
      <c r="M13" s="120">
        <f t="shared" si="5"/>
        <v>0.7087215008154597</v>
      </c>
    </row>
    <row r="14" spans="1:13" ht="22.5" customHeight="1" x14ac:dyDescent="0.3">
      <c r="A14" s="118" t="s">
        <v>51</v>
      </c>
      <c r="B14" s="35">
        <v>891329.13399999996</v>
      </c>
      <c r="C14" s="36">
        <v>957890.70600000001</v>
      </c>
      <c r="D14" s="119">
        <f t="shared" si="0"/>
        <v>7.4676760201131316</v>
      </c>
      <c r="E14" s="120">
        <f t="shared" si="1"/>
        <v>8.6500037190726289</v>
      </c>
      <c r="F14" s="35">
        <v>7876789.9500000002</v>
      </c>
      <c r="G14" s="36">
        <v>8270669.8480000002</v>
      </c>
      <c r="H14" s="119">
        <f t="shared" si="2"/>
        <v>5.0005129056412123</v>
      </c>
      <c r="I14" s="120">
        <f t="shared" si="3"/>
        <v>8.3007017427455221</v>
      </c>
      <c r="J14" s="35">
        <v>11730616.119999999</v>
      </c>
      <c r="K14" s="36">
        <v>12560864.525999999</v>
      </c>
      <c r="L14" s="119">
        <f t="shared" si="4"/>
        <v>7.0776197729672159</v>
      </c>
      <c r="M14" s="120">
        <f t="shared" si="5"/>
        <v>8.3355410772807286</v>
      </c>
    </row>
    <row r="15" spans="1:13" ht="22.5" customHeight="1" x14ac:dyDescent="0.3">
      <c r="A15" s="118" t="s">
        <v>52</v>
      </c>
      <c r="B15" s="35">
        <v>673022.09699999995</v>
      </c>
      <c r="C15" s="36">
        <v>638716.41</v>
      </c>
      <c r="D15" s="119">
        <f t="shared" si="0"/>
        <v>-5.0972601275526799</v>
      </c>
      <c r="E15" s="120">
        <f t="shared" si="1"/>
        <v>5.7677763103097881</v>
      </c>
      <c r="F15" s="35">
        <v>5983882.6960000005</v>
      </c>
      <c r="G15" s="36">
        <v>5762504.3399999999</v>
      </c>
      <c r="H15" s="119">
        <f t="shared" si="2"/>
        <v>-3.699577134892428</v>
      </c>
      <c r="I15" s="120">
        <f t="shared" si="3"/>
        <v>5.7834287544658167</v>
      </c>
      <c r="J15" s="35">
        <v>9046679.4039999992</v>
      </c>
      <c r="K15" s="36">
        <v>9138064.8449999988</v>
      </c>
      <c r="L15" s="119">
        <f t="shared" si="4"/>
        <v>1.0101545210013021</v>
      </c>
      <c r="M15" s="120">
        <f t="shared" si="5"/>
        <v>6.0641299589439139</v>
      </c>
    </row>
    <row r="16" spans="1:13" ht="22.5" customHeight="1" x14ac:dyDescent="0.3">
      <c r="A16" s="118" t="s">
        <v>53</v>
      </c>
      <c r="B16" s="35">
        <v>512182.60800000001</v>
      </c>
      <c r="C16" s="36">
        <v>540286.95499999996</v>
      </c>
      <c r="D16" s="119">
        <f t="shared" si="0"/>
        <v>5.4871732388070367</v>
      </c>
      <c r="E16" s="120">
        <f t="shared" si="1"/>
        <v>4.8789325763814491</v>
      </c>
      <c r="F16" s="35">
        <v>4266782.2620000001</v>
      </c>
      <c r="G16" s="36">
        <v>4557203.9869999997</v>
      </c>
      <c r="H16" s="119">
        <f t="shared" si="2"/>
        <v>6.806574771496968</v>
      </c>
      <c r="I16" s="120">
        <f t="shared" si="3"/>
        <v>4.5737517966679855</v>
      </c>
      <c r="J16" s="35">
        <v>6343924.9990000008</v>
      </c>
      <c r="K16" s="36">
        <v>6863759.1679999996</v>
      </c>
      <c r="L16" s="119">
        <f t="shared" si="4"/>
        <v>8.1942042045254446</v>
      </c>
      <c r="M16" s="120">
        <f t="shared" si="5"/>
        <v>4.5548733027889519</v>
      </c>
    </row>
    <row r="17" spans="1:13" ht="22.5" customHeight="1" x14ac:dyDescent="0.3">
      <c r="A17" s="118" t="s">
        <v>54</v>
      </c>
      <c r="B17" s="35">
        <v>2987974.4249999998</v>
      </c>
      <c r="C17" s="36">
        <v>3234812.983</v>
      </c>
      <c r="D17" s="119">
        <f t="shared" si="0"/>
        <v>8.2610666254280343</v>
      </c>
      <c r="E17" s="120">
        <f t="shared" si="1"/>
        <v>29.211207665120014</v>
      </c>
      <c r="F17" s="35">
        <v>26488528.144000001</v>
      </c>
      <c r="G17" s="36">
        <v>28265483.892999995</v>
      </c>
      <c r="H17" s="119">
        <f t="shared" si="2"/>
        <v>6.7083974592317919</v>
      </c>
      <c r="I17" s="120">
        <f t="shared" si="3"/>
        <v>28.368119598790027</v>
      </c>
      <c r="J17" s="35">
        <v>40139589.431999996</v>
      </c>
      <c r="K17" s="36">
        <v>42366353.631000005</v>
      </c>
      <c r="L17" s="119">
        <f t="shared" si="4"/>
        <v>5.5475510101376182</v>
      </c>
      <c r="M17" s="120">
        <f t="shared" si="5"/>
        <v>28.114822849559179</v>
      </c>
    </row>
    <row r="18" spans="1:13" ht="22.5" customHeight="1" x14ac:dyDescent="0.3">
      <c r="A18" s="118" t="s">
        <v>55</v>
      </c>
      <c r="B18" s="35">
        <v>1624915.544</v>
      </c>
      <c r="C18" s="36">
        <v>1700506.7860000001</v>
      </c>
      <c r="D18" s="119">
        <f t="shared" si="0"/>
        <v>4.6520105170462989</v>
      </c>
      <c r="E18" s="120">
        <f t="shared" si="1"/>
        <v>15.356021236109834</v>
      </c>
      <c r="F18" s="35">
        <v>13220669.132000001</v>
      </c>
      <c r="G18" s="36">
        <v>13964665.969999999</v>
      </c>
      <c r="H18" s="119">
        <f t="shared" si="2"/>
        <v>5.6275278548435095</v>
      </c>
      <c r="I18" s="120">
        <f t="shared" si="3"/>
        <v>14.015373516822075</v>
      </c>
      <c r="J18" s="35">
        <v>19586478.704999998</v>
      </c>
      <c r="K18" s="36">
        <v>20859563.325999998</v>
      </c>
      <c r="L18" s="119">
        <f t="shared" si="4"/>
        <v>6.4998136733736054</v>
      </c>
      <c r="M18" s="120">
        <f t="shared" si="5"/>
        <v>13.842657613104775</v>
      </c>
    </row>
    <row r="19" spans="1:13" ht="22.5" customHeight="1" x14ac:dyDescent="0.3">
      <c r="A19" s="118" t="s">
        <v>56</v>
      </c>
      <c r="B19" s="35">
        <v>79694.127999999997</v>
      </c>
      <c r="C19" s="36">
        <v>107858.697</v>
      </c>
      <c r="D19" s="119">
        <f t="shared" si="0"/>
        <v>35.340833392392476</v>
      </c>
      <c r="E19" s="120">
        <f t="shared" si="1"/>
        <v>0.97399225646555943</v>
      </c>
      <c r="F19" s="35">
        <v>790150.08499999996</v>
      </c>
      <c r="G19" s="36">
        <v>934069.98199999996</v>
      </c>
      <c r="H19" s="119">
        <f t="shared" si="2"/>
        <v>18.214248119710071</v>
      </c>
      <c r="I19" s="120">
        <f t="shared" si="3"/>
        <v>0.93746171349211815</v>
      </c>
      <c r="J19" s="35">
        <v>1334938.0829999999</v>
      </c>
      <c r="K19" s="36">
        <v>1534398.7379999999</v>
      </c>
      <c r="L19" s="119">
        <f t="shared" si="4"/>
        <v>14.941566020182229</v>
      </c>
      <c r="M19" s="120">
        <f t="shared" si="5"/>
        <v>1.0182454944126123</v>
      </c>
    </row>
    <row r="20" spans="1:13" ht="22.5" customHeight="1" x14ac:dyDescent="0.3">
      <c r="A20" s="118" t="s">
        <v>57</v>
      </c>
      <c r="B20" s="35">
        <v>869130.02500000002</v>
      </c>
      <c r="C20" s="36">
        <v>944663.06599999999</v>
      </c>
      <c r="D20" s="119">
        <f t="shared" si="0"/>
        <v>8.690649135035919</v>
      </c>
      <c r="E20" s="120">
        <f t="shared" si="1"/>
        <v>8.5305546686978211</v>
      </c>
      <c r="F20" s="35">
        <v>7648643.9350000005</v>
      </c>
      <c r="G20" s="36">
        <v>8519369.773</v>
      </c>
      <c r="H20" s="119">
        <f t="shared" si="2"/>
        <v>11.384055074332592</v>
      </c>
      <c r="I20" s="120">
        <f t="shared" si="3"/>
        <v>8.5503047300256121</v>
      </c>
      <c r="J20" s="35">
        <v>11351883.751999998</v>
      </c>
      <c r="K20" s="36">
        <v>12780541.912</v>
      </c>
      <c r="L20" s="119">
        <f t="shared" si="4"/>
        <v>12.58520780525345</v>
      </c>
      <c r="M20" s="120">
        <f t="shared" si="5"/>
        <v>8.4813216380822851</v>
      </c>
    </row>
    <row r="21" spans="1:13" ht="22.5" customHeight="1" x14ac:dyDescent="0.3">
      <c r="A21" s="118" t="s">
        <v>58</v>
      </c>
      <c r="B21" s="35">
        <v>1357711.1129999999</v>
      </c>
      <c r="C21" s="36">
        <v>1404513.2879999999</v>
      </c>
      <c r="D21" s="119">
        <f t="shared" si="0"/>
        <v>3.4471379479678785</v>
      </c>
      <c r="E21" s="120">
        <f t="shared" si="1"/>
        <v>12.683122498828093</v>
      </c>
      <c r="F21" s="35">
        <v>14866259.66</v>
      </c>
      <c r="G21" s="36">
        <v>15783833.35</v>
      </c>
      <c r="H21" s="119">
        <f t="shared" si="2"/>
        <v>6.1721893131523542</v>
      </c>
      <c r="I21" s="120">
        <f t="shared" si="3"/>
        <v>15.841146533884695</v>
      </c>
      <c r="J21" s="35">
        <v>21830978.495999999</v>
      </c>
      <c r="K21" s="36">
        <v>23792302.481999997</v>
      </c>
      <c r="L21" s="119">
        <f t="shared" si="4"/>
        <v>8.9841322795465306</v>
      </c>
      <c r="M21" s="120">
        <f t="shared" si="5"/>
        <v>15.788858661064999</v>
      </c>
    </row>
    <row r="22" spans="1:13" ht="24" customHeight="1" x14ac:dyDescent="0.3">
      <c r="A22" s="122" t="s">
        <v>59</v>
      </c>
      <c r="B22" s="123">
        <v>10521546.367999999</v>
      </c>
      <c r="C22" s="97">
        <v>11073876.233000001</v>
      </c>
      <c r="D22" s="124">
        <f t="shared" si="0"/>
        <v>5.249512245460858</v>
      </c>
      <c r="E22" s="125">
        <f t="shared" si="1"/>
        <v>100</v>
      </c>
      <c r="F22" s="123">
        <v>94345736.254000008</v>
      </c>
      <c r="G22" s="97">
        <v>99638200.53199999</v>
      </c>
      <c r="H22" s="124">
        <f t="shared" si="2"/>
        <v>5.6096486053714969</v>
      </c>
      <c r="I22" s="125">
        <f t="shared" si="3"/>
        <v>100</v>
      </c>
      <c r="J22" s="123">
        <v>141850858.32499999</v>
      </c>
      <c r="K22" s="97">
        <v>150690452</v>
      </c>
      <c r="L22" s="124">
        <f t="shared" si="4"/>
        <v>6.2316109887380993</v>
      </c>
      <c r="M22" s="125">
        <f t="shared" si="5"/>
        <v>100</v>
      </c>
    </row>
  </sheetData>
  <mergeCells count="4">
    <mergeCell ref="B7:E7"/>
    <mergeCell ref="F7:I7"/>
    <mergeCell ref="J7:M7"/>
    <mergeCell ref="A6:M6"/>
  </mergeCells>
  <pageMargins left="0.4" right="0.23622047244094491" top="0.7" bottom="0.35433070866141736" header="0.54" footer="0.51181102362204722"/>
  <pageSetup paperSize="9" scale="70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7:N60"/>
  <sheetViews>
    <sheetView showGridLines="0" topLeftCell="C1" workbookViewId="0">
      <selection activeCell="J34" sqref="J34"/>
    </sheetView>
  </sheetViews>
  <sheetFormatPr defaultColWidth="9.109375" defaultRowHeight="13.2" x14ac:dyDescent="0.25"/>
  <cols>
    <col min="1" max="2" width="0" hidden="1" customWidth="1"/>
    <col min="10" max="10" width="11.5546875" bestFit="1" customWidth="1"/>
    <col min="11" max="11" width="12.109375" customWidth="1"/>
  </cols>
  <sheetData>
    <row r="7" spans="9:9" x14ac:dyDescent="0.25">
      <c r="I7" s="37"/>
    </row>
    <row r="8" spans="9:9" x14ac:dyDescent="0.25">
      <c r="I8" s="37"/>
    </row>
    <row r="9" spans="9:9" x14ac:dyDescent="0.25">
      <c r="I9" s="37"/>
    </row>
    <row r="10" spans="9:9" x14ac:dyDescent="0.25">
      <c r="I10" s="37"/>
    </row>
    <row r="17" spans="3:14" ht="12.75" customHeight="1" x14ac:dyDescent="0.25"/>
    <row r="21" spans="3:14" x14ac:dyDescent="0.25">
      <c r="C21" s="130" t="s">
        <v>192</v>
      </c>
    </row>
    <row r="22" spans="3:14" x14ac:dyDescent="0.25">
      <c r="C22" s="1" t="s">
        <v>202</v>
      </c>
    </row>
    <row r="24" spans="3:14" x14ac:dyDescent="0.25">
      <c r="H24" s="37"/>
      <c r="I24" s="37"/>
    </row>
    <row r="25" spans="3:14" x14ac:dyDescent="0.25">
      <c r="H25" s="37"/>
      <c r="I25" s="37"/>
    </row>
    <row r="26" spans="3:14" x14ac:dyDescent="0.25">
      <c r="H26" s="156"/>
      <c r="I26" s="156"/>
      <c r="N26" t="s">
        <v>60</v>
      </c>
    </row>
    <row r="27" spans="3:14" x14ac:dyDescent="0.25">
      <c r="H27" s="156"/>
      <c r="I27" s="156"/>
    </row>
    <row r="28" spans="3:14" ht="12.75" customHeight="1" x14ac:dyDescent="0.25"/>
    <row r="29" spans="3:14" ht="12.75" customHeight="1" x14ac:dyDescent="0.25"/>
    <row r="30" spans="3:14" ht="9.75" customHeight="1" x14ac:dyDescent="0.25"/>
    <row r="37" spans="8:9" x14ac:dyDescent="0.25">
      <c r="H37" s="37"/>
      <c r="I37" s="37"/>
    </row>
    <row r="38" spans="8:9" x14ac:dyDescent="0.25">
      <c r="H38" s="37"/>
      <c r="I38" s="37"/>
    </row>
    <row r="39" spans="8:9" x14ac:dyDescent="0.25">
      <c r="H39" s="156"/>
      <c r="I39" s="156"/>
    </row>
    <row r="40" spans="8:9" x14ac:dyDescent="0.25">
      <c r="H40" s="156"/>
      <c r="I40" s="156"/>
    </row>
    <row r="41" spans="8:9" ht="12.75" customHeight="1" x14ac:dyDescent="0.25"/>
    <row r="42" spans="8:9" ht="13.5" customHeight="1" x14ac:dyDescent="0.25"/>
    <row r="43" spans="8:9" ht="12.75" customHeight="1" x14ac:dyDescent="0.25"/>
    <row r="49" spans="3:9" x14ac:dyDescent="0.25">
      <c r="H49" s="37"/>
      <c r="I49" s="37"/>
    </row>
    <row r="50" spans="3:9" x14ac:dyDescent="0.25">
      <c r="H50" s="37"/>
      <c r="I50" s="37"/>
    </row>
    <row r="51" spans="3:9" x14ac:dyDescent="0.25">
      <c r="H51" s="156"/>
      <c r="I51" s="156"/>
    </row>
    <row r="52" spans="3:9" x14ac:dyDescent="0.25">
      <c r="H52" s="156"/>
      <c r="I52" s="156"/>
    </row>
    <row r="55" spans="3:9" ht="15.75" customHeight="1" x14ac:dyDescent="0.25"/>
    <row r="56" spans="3:9" ht="12.75" customHeight="1" x14ac:dyDescent="0.25"/>
    <row r="57" spans="3:9" ht="12.75" customHeight="1" x14ac:dyDescent="0.25"/>
    <row r="58" spans="3:9" ht="12.75" customHeight="1" x14ac:dyDescent="0.25"/>
    <row r="60" spans="3:9" x14ac:dyDescent="0.25">
      <c r="C60" s="38"/>
    </row>
  </sheetData>
  <mergeCells count="3">
    <mergeCell ref="H26:I27"/>
    <mergeCell ref="H39:I40"/>
    <mergeCell ref="H51:I52"/>
  </mergeCells>
  <pageMargins left="0.74803149606299213" right="0.74803149606299213" top="0" bottom="0" header="0.51181102362204722" footer="0.51181102362204722"/>
  <pageSetup paperSize="9" orientation="portrait" horizontalDpi="4294967294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"/>
  <sheetViews>
    <sheetView showGridLines="0" zoomScale="90" zoomScaleNormal="90" workbookViewId="0">
      <selection activeCell="O25" sqref="O25"/>
    </sheetView>
  </sheetViews>
  <sheetFormatPr defaultColWidth="9.109375" defaultRowHeight="13.2" x14ac:dyDescent="0.25"/>
  <cols>
    <col min="1" max="1" width="3.109375" bestFit="1" customWidth="1"/>
    <col min="2" max="2" width="28" customWidth="1"/>
    <col min="3" max="9" width="9.109375" bestFit="1" customWidth="1"/>
    <col min="10" max="10" width="10.109375" bestFit="1" customWidth="1"/>
    <col min="11" max="11" width="6.88671875" bestFit="1" customWidth="1"/>
    <col min="12" max="12" width="5.5546875" bestFit="1" customWidth="1"/>
    <col min="13" max="13" width="7" bestFit="1" customWidth="1"/>
    <col min="14" max="14" width="7.88671875" bestFit="1" customWidth="1"/>
    <col min="15" max="15" width="11.6640625" bestFit="1" customWidth="1"/>
    <col min="16" max="16" width="6.6640625" bestFit="1" customWidth="1"/>
  </cols>
  <sheetData>
    <row r="1" spans="1:16" x14ac:dyDescent="0.25"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</row>
    <row r="3" spans="1:16" x14ac:dyDescent="0.25">
      <c r="A3" s="87"/>
      <c r="B3" s="37" t="s">
        <v>179</v>
      </c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</row>
    <row r="4" spans="1:16" s="88" customFormat="1" x14ac:dyDescent="0.25">
      <c r="A4" s="113"/>
      <c r="B4" s="134" t="s">
        <v>178</v>
      </c>
      <c r="C4" s="134" t="s">
        <v>61</v>
      </c>
      <c r="D4" s="134" t="s">
        <v>62</v>
      </c>
      <c r="E4" s="134" t="s">
        <v>63</v>
      </c>
      <c r="F4" s="134" t="s">
        <v>64</v>
      </c>
      <c r="G4" s="134" t="s">
        <v>65</v>
      </c>
      <c r="H4" s="134" t="s">
        <v>66</v>
      </c>
      <c r="I4" s="134" t="s">
        <v>1</v>
      </c>
      <c r="J4" s="134" t="s">
        <v>177</v>
      </c>
      <c r="K4" s="134" t="s">
        <v>67</v>
      </c>
      <c r="L4" s="134" t="s">
        <v>68</v>
      </c>
      <c r="M4" s="134" t="s">
        <v>69</v>
      </c>
      <c r="N4" s="134" t="s">
        <v>70</v>
      </c>
      <c r="O4" s="135" t="s">
        <v>176</v>
      </c>
      <c r="P4" s="135" t="s">
        <v>175</v>
      </c>
    </row>
    <row r="5" spans="1:16" x14ac:dyDescent="0.25">
      <c r="A5" s="126" t="s">
        <v>174</v>
      </c>
      <c r="B5" s="127" t="s">
        <v>71</v>
      </c>
      <c r="C5" s="136">
        <v>1245954.4169999999</v>
      </c>
      <c r="D5" s="136">
        <v>1151119.9210000001</v>
      </c>
      <c r="E5" s="136">
        <v>1308274.8770000001</v>
      </c>
      <c r="F5" s="136">
        <v>1246651.6910000001</v>
      </c>
      <c r="G5" s="136">
        <v>1346909.46</v>
      </c>
      <c r="H5" s="136">
        <v>1234929.4650000001</v>
      </c>
      <c r="I5" s="136">
        <v>1330493.0379999999</v>
      </c>
      <c r="J5" s="136">
        <v>1104025.561</v>
      </c>
      <c r="K5" s="128"/>
      <c r="L5" s="128"/>
      <c r="M5" s="128"/>
      <c r="N5" s="128"/>
      <c r="O5" s="136">
        <f t="shared" ref="O5:O24" si="0">SUM(C5:N5)</f>
        <v>9968358.4299999997</v>
      </c>
      <c r="P5" s="129">
        <f t="shared" ref="P5:P24" si="1">O5/O$26*100</f>
        <v>10.004554853635037</v>
      </c>
    </row>
    <row r="6" spans="1:16" x14ac:dyDescent="0.25">
      <c r="A6" s="126" t="s">
        <v>173</v>
      </c>
      <c r="B6" s="127" t="s">
        <v>72</v>
      </c>
      <c r="C6" s="136">
        <v>1016044.738</v>
      </c>
      <c r="D6" s="136">
        <v>1002504.189</v>
      </c>
      <c r="E6" s="136">
        <v>989425.58400000003</v>
      </c>
      <c r="F6" s="136">
        <v>1003568.684</v>
      </c>
      <c r="G6" s="136">
        <v>1025277.363</v>
      </c>
      <c r="H6" s="136">
        <v>726087.09699999995</v>
      </c>
      <c r="I6" s="136">
        <v>569408.39899999998</v>
      </c>
      <c r="J6" s="136">
        <v>631740.35400000005</v>
      </c>
      <c r="K6" s="128"/>
      <c r="L6" s="128"/>
      <c r="M6" s="128"/>
      <c r="N6" s="128"/>
      <c r="O6" s="136">
        <f t="shared" si="0"/>
        <v>6964056.4080000008</v>
      </c>
      <c r="P6" s="129">
        <f t="shared" si="1"/>
        <v>6.9893438149218516</v>
      </c>
    </row>
    <row r="7" spans="1:16" x14ac:dyDescent="0.25">
      <c r="A7" s="126" t="s">
        <v>172</v>
      </c>
      <c r="B7" s="127" t="s">
        <v>73</v>
      </c>
      <c r="C7" s="136">
        <v>764067.44799999997</v>
      </c>
      <c r="D7" s="136">
        <v>707893.60800000001</v>
      </c>
      <c r="E7" s="136">
        <v>788581.36600000004</v>
      </c>
      <c r="F7" s="136">
        <v>838666.42299999995</v>
      </c>
      <c r="G7" s="136">
        <v>808435.87</v>
      </c>
      <c r="H7" s="136">
        <v>829510.92200000002</v>
      </c>
      <c r="I7" s="136">
        <v>892088.57200000004</v>
      </c>
      <c r="J7" s="136">
        <v>734947.10499999998</v>
      </c>
      <c r="K7" s="128"/>
      <c r="L7" s="128"/>
      <c r="M7" s="128"/>
      <c r="N7" s="128"/>
      <c r="O7" s="136">
        <f t="shared" si="0"/>
        <v>6364191.3139999993</v>
      </c>
      <c r="P7" s="129">
        <f t="shared" si="1"/>
        <v>6.3873005316824907</v>
      </c>
    </row>
    <row r="8" spans="1:16" x14ac:dyDescent="0.25">
      <c r="A8" s="126" t="s">
        <v>171</v>
      </c>
      <c r="B8" s="127" t="s">
        <v>75</v>
      </c>
      <c r="C8" s="136">
        <v>591563.049</v>
      </c>
      <c r="D8" s="136">
        <v>604818.946</v>
      </c>
      <c r="E8" s="136">
        <v>616184.48199999996</v>
      </c>
      <c r="F8" s="136">
        <v>627725.31999999995</v>
      </c>
      <c r="G8" s="136">
        <v>620202.31999999995</v>
      </c>
      <c r="H8" s="136">
        <v>625518.74699999997</v>
      </c>
      <c r="I8" s="136">
        <v>586736.90500000003</v>
      </c>
      <c r="J8" s="136">
        <v>412611.09499999997</v>
      </c>
      <c r="K8" s="128"/>
      <c r="L8" s="128"/>
      <c r="M8" s="128"/>
      <c r="N8" s="128"/>
      <c r="O8" s="136">
        <f t="shared" si="0"/>
        <v>4685360.8639999991</v>
      </c>
      <c r="P8" s="129">
        <f t="shared" si="1"/>
        <v>4.7023740269904044</v>
      </c>
    </row>
    <row r="9" spans="1:16" x14ac:dyDescent="0.25">
      <c r="A9" s="126" t="s">
        <v>170</v>
      </c>
      <c r="B9" s="127" t="s">
        <v>76</v>
      </c>
      <c r="C9" s="136">
        <v>504641.603</v>
      </c>
      <c r="D9" s="136">
        <v>526687.59699999995</v>
      </c>
      <c r="E9" s="136">
        <v>584170.152</v>
      </c>
      <c r="F9" s="136">
        <v>561536.87300000002</v>
      </c>
      <c r="G9" s="136">
        <v>516491.03600000002</v>
      </c>
      <c r="H9" s="136">
        <v>671258.87300000002</v>
      </c>
      <c r="I9" s="136">
        <v>569860.61499999999</v>
      </c>
      <c r="J9" s="136">
        <v>442926.87300000002</v>
      </c>
      <c r="K9" s="128"/>
      <c r="L9" s="128"/>
      <c r="M9" s="128"/>
      <c r="N9" s="128"/>
      <c r="O9" s="136">
        <f t="shared" si="0"/>
        <v>4377573.6219999995</v>
      </c>
      <c r="P9" s="129">
        <f t="shared" si="1"/>
        <v>4.3934691689376599</v>
      </c>
    </row>
    <row r="10" spans="1:16" x14ac:dyDescent="0.25">
      <c r="A10" s="126" t="s">
        <v>169</v>
      </c>
      <c r="B10" s="127" t="s">
        <v>74</v>
      </c>
      <c r="C10" s="136">
        <v>463858.038</v>
      </c>
      <c r="D10" s="136">
        <v>487719.12199999997</v>
      </c>
      <c r="E10" s="136">
        <v>486509.37900000002</v>
      </c>
      <c r="F10" s="136">
        <v>539863.01699999999</v>
      </c>
      <c r="G10" s="136">
        <v>533172.08100000001</v>
      </c>
      <c r="H10" s="136">
        <v>503108.97899999999</v>
      </c>
      <c r="I10" s="136">
        <v>535901.15</v>
      </c>
      <c r="J10" s="136">
        <v>498916.83899999998</v>
      </c>
      <c r="K10" s="128"/>
      <c r="L10" s="128"/>
      <c r="M10" s="128"/>
      <c r="N10" s="128"/>
      <c r="O10" s="136">
        <f t="shared" si="0"/>
        <v>4049048.605</v>
      </c>
      <c r="P10" s="129">
        <f t="shared" si="1"/>
        <v>4.0637512342899305</v>
      </c>
    </row>
    <row r="11" spans="1:16" x14ac:dyDescent="0.25">
      <c r="A11" s="126" t="s">
        <v>168</v>
      </c>
      <c r="B11" s="127" t="s">
        <v>77</v>
      </c>
      <c r="C11" s="136">
        <v>466317.40299999999</v>
      </c>
      <c r="D11" s="136">
        <v>448217.17700000003</v>
      </c>
      <c r="E11" s="136">
        <v>440005.45</v>
      </c>
      <c r="F11" s="136">
        <v>501469.58299999998</v>
      </c>
      <c r="G11" s="136">
        <v>535012.272</v>
      </c>
      <c r="H11" s="136">
        <v>516529.69699999999</v>
      </c>
      <c r="I11" s="136">
        <v>507687.93900000001</v>
      </c>
      <c r="J11" s="136">
        <v>514379.83500000002</v>
      </c>
      <c r="K11" s="128"/>
      <c r="L11" s="128"/>
      <c r="M11" s="128"/>
      <c r="N11" s="128"/>
      <c r="O11" s="136">
        <f t="shared" si="0"/>
        <v>3929619.3559999997</v>
      </c>
      <c r="P11" s="129">
        <f t="shared" si="1"/>
        <v>3.9438883219418899</v>
      </c>
    </row>
    <row r="12" spans="1:16" x14ac:dyDescent="0.25">
      <c r="A12" s="126" t="s">
        <v>167</v>
      </c>
      <c r="B12" s="127" t="s">
        <v>78</v>
      </c>
      <c r="C12" s="136">
        <v>331779.03999999998</v>
      </c>
      <c r="D12" s="136">
        <v>347089.04100000003</v>
      </c>
      <c r="E12" s="136">
        <v>422348.565</v>
      </c>
      <c r="F12" s="136">
        <v>453119.30900000001</v>
      </c>
      <c r="G12" s="136">
        <v>429564.73800000001</v>
      </c>
      <c r="H12" s="136">
        <v>378581.31599999999</v>
      </c>
      <c r="I12" s="136">
        <v>435079.56699999998</v>
      </c>
      <c r="J12" s="136">
        <v>347322.92599999998</v>
      </c>
      <c r="K12" s="128"/>
      <c r="L12" s="128"/>
      <c r="M12" s="128"/>
      <c r="N12" s="128"/>
      <c r="O12" s="136">
        <f t="shared" si="0"/>
        <v>3144884.5019999999</v>
      </c>
      <c r="P12" s="129">
        <f t="shared" si="1"/>
        <v>3.1563039922317189</v>
      </c>
    </row>
    <row r="13" spans="1:16" x14ac:dyDescent="0.25">
      <c r="A13" s="126" t="s">
        <v>166</v>
      </c>
      <c r="B13" s="127" t="s">
        <v>165</v>
      </c>
      <c r="C13" s="136">
        <v>311924.54499999998</v>
      </c>
      <c r="D13" s="136">
        <v>279311.61700000003</v>
      </c>
      <c r="E13" s="136">
        <v>317042.67200000002</v>
      </c>
      <c r="F13" s="136">
        <v>269746.64600000001</v>
      </c>
      <c r="G13" s="136">
        <v>291147.91800000001</v>
      </c>
      <c r="H13" s="136">
        <v>293049.64799999999</v>
      </c>
      <c r="I13" s="136">
        <v>285458.3</v>
      </c>
      <c r="J13" s="136">
        <v>244022.20199999999</v>
      </c>
      <c r="K13" s="128"/>
      <c r="L13" s="128"/>
      <c r="M13" s="128"/>
      <c r="N13" s="128"/>
      <c r="O13" s="136">
        <f t="shared" si="0"/>
        <v>2291703.548</v>
      </c>
      <c r="P13" s="129">
        <f t="shared" si="1"/>
        <v>2.3000250257088757</v>
      </c>
    </row>
    <row r="14" spans="1:16" x14ac:dyDescent="0.25">
      <c r="A14" s="126" t="s">
        <v>164</v>
      </c>
      <c r="B14" s="127" t="s">
        <v>80</v>
      </c>
      <c r="C14" s="136">
        <v>233189.83100000001</v>
      </c>
      <c r="D14" s="136">
        <v>281037.69900000002</v>
      </c>
      <c r="E14" s="136">
        <v>283332.31099999999</v>
      </c>
      <c r="F14" s="136">
        <v>323001.08399999997</v>
      </c>
      <c r="G14" s="136">
        <v>280516.46299999999</v>
      </c>
      <c r="H14" s="136">
        <v>259953.50200000001</v>
      </c>
      <c r="I14" s="136">
        <v>183809.12700000001</v>
      </c>
      <c r="J14" s="136">
        <v>262848.14500000002</v>
      </c>
      <c r="K14" s="128"/>
      <c r="L14" s="128"/>
      <c r="M14" s="128"/>
      <c r="N14" s="128"/>
      <c r="O14" s="136">
        <f t="shared" si="0"/>
        <v>2107688.1620000005</v>
      </c>
      <c r="P14" s="129">
        <f t="shared" si="1"/>
        <v>2.1153414555826937</v>
      </c>
    </row>
    <row r="15" spans="1:16" x14ac:dyDescent="0.25">
      <c r="A15" s="126" t="s">
        <v>162</v>
      </c>
      <c r="B15" s="127" t="s">
        <v>160</v>
      </c>
      <c r="C15" s="136">
        <v>244100.00399999999</v>
      </c>
      <c r="D15" s="136">
        <v>230757.12599999999</v>
      </c>
      <c r="E15" s="136">
        <v>189112.02</v>
      </c>
      <c r="F15" s="136">
        <v>226908.56099999999</v>
      </c>
      <c r="G15" s="136">
        <v>298034.46100000001</v>
      </c>
      <c r="H15" s="136">
        <v>294325.93800000002</v>
      </c>
      <c r="I15" s="136">
        <v>305788.73100000003</v>
      </c>
      <c r="J15" s="136">
        <v>306985.99099999998</v>
      </c>
      <c r="K15" s="128"/>
      <c r="L15" s="128"/>
      <c r="M15" s="128"/>
      <c r="N15" s="128"/>
      <c r="O15" s="136">
        <f t="shared" si="0"/>
        <v>2096012.8319999999</v>
      </c>
      <c r="P15" s="129">
        <f t="shared" si="1"/>
        <v>2.1036237309202495</v>
      </c>
    </row>
    <row r="16" spans="1:16" x14ac:dyDescent="0.25">
      <c r="A16" s="126" t="s">
        <v>161</v>
      </c>
      <c r="B16" s="127" t="s">
        <v>148</v>
      </c>
      <c r="C16" s="136">
        <v>211219.299</v>
      </c>
      <c r="D16" s="136">
        <v>246654.799</v>
      </c>
      <c r="E16" s="136">
        <v>261770.85399999999</v>
      </c>
      <c r="F16" s="136">
        <v>312402.90000000002</v>
      </c>
      <c r="G16" s="136">
        <v>287902.092</v>
      </c>
      <c r="H16" s="136">
        <v>241157.698</v>
      </c>
      <c r="I16" s="136">
        <v>231970.75</v>
      </c>
      <c r="J16" s="136">
        <v>266765.83500000002</v>
      </c>
      <c r="K16" s="128"/>
      <c r="L16" s="128"/>
      <c r="M16" s="128"/>
      <c r="N16" s="128"/>
      <c r="O16" s="136">
        <f t="shared" si="0"/>
        <v>2059844.2270000002</v>
      </c>
      <c r="P16" s="129">
        <f t="shared" si="1"/>
        <v>2.0673237929472168</v>
      </c>
    </row>
    <row r="17" spans="1:16" x14ac:dyDescent="0.25">
      <c r="A17" s="126" t="s">
        <v>159</v>
      </c>
      <c r="B17" s="127" t="s">
        <v>163</v>
      </c>
      <c r="C17" s="136">
        <v>260637.136</v>
      </c>
      <c r="D17" s="136">
        <v>243827.035</v>
      </c>
      <c r="E17" s="136">
        <v>282926.43400000001</v>
      </c>
      <c r="F17" s="136">
        <v>284127.55499999999</v>
      </c>
      <c r="G17" s="136">
        <v>263203.96799999999</v>
      </c>
      <c r="H17" s="136">
        <v>265816.842</v>
      </c>
      <c r="I17" s="136">
        <v>217629.82199999999</v>
      </c>
      <c r="J17" s="136">
        <v>208926.087</v>
      </c>
      <c r="K17" s="128"/>
      <c r="L17" s="128"/>
      <c r="M17" s="128"/>
      <c r="N17" s="128"/>
      <c r="O17" s="136">
        <f t="shared" si="0"/>
        <v>2027094.879</v>
      </c>
      <c r="P17" s="129">
        <f t="shared" si="1"/>
        <v>2.0344555277471277</v>
      </c>
    </row>
    <row r="18" spans="1:16" x14ac:dyDescent="0.25">
      <c r="A18" s="126" t="s">
        <v>157</v>
      </c>
      <c r="B18" s="127" t="s">
        <v>153</v>
      </c>
      <c r="C18" s="136">
        <v>212474.965</v>
      </c>
      <c r="D18" s="136">
        <v>241222.14799999999</v>
      </c>
      <c r="E18" s="136">
        <v>285249.01799999998</v>
      </c>
      <c r="F18" s="136">
        <v>264965.52100000001</v>
      </c>
      <c r="G18" s="136">
        <v>277185.65600000002</v>
      </c>
      <c r="H18" s="136">
        <v>254365.19500000001</v>
      </c>
      <c r="I18" s="136">
        <v>240643.307</v>
      </c>
      <c r="J18" s="136">
        <v>242163.39499999999</v>
      </c>
      <c r="K18" s="128"/>
      <c r="L18" s="128"/>
      <c r="M18" s="128"/>
      <c r="N18" s="128"/>
      <c r="O18" s="136">
        <f t="shared" si="0"/>
        <v>2018269.2050000001</v>
      </c>
      <c r="P18" s="129">
        <f t="shared" si="1"/>
        <v>2.0255978065613038</v>
      </c>
    </row>
    <row r="19" spans="1:16" x14ac:dyDescent="0.25">
      <c r="A19" s="126" t="s">
        <v>155</v>
      </c>
      <c r="B19" s="127" t="s">
        <v>158</v>
      </c>
      <c r="C19" s="136">
        <v>241844.68700000001</v>
      </c>
      <c r="D19" s="136">
        <v>267759.08600000001</v>
      </c>
      <c r="E19" s="136">
        <v>256075.652</v>
      </c>
      <c r="F19" s="136">
        <v>242712.30499999999</v>
      </c>
      <c r="G19" s="136">
        <v>238785.592</v>
      </c>
      <c r="H19" s="136">
        <v>231907.34400000001</v>
      </c>
      <c r="I19" s="136">
        <v>225553.19200000001</v>
      </c>
      <c r="J19" s="136">
        <v>282989.97899999999</v>
      </c>
      <c r="K19" s="128"/>
      <c r="L19" s="128"/>
      <c r="M19" s="128"/>
      <c r="N19" s="128"/>
      <c r="O19" s="136">
        <f t="shared" si="0"/>
        <v>1987627.8370000001</v>
      </c>
      <c r="P19" s="129">
        <f t="shared" si="1"/>
        <v>1.9948451757144996</v>
      </c>
    </row>
    <row r="20" spans="1:16" x14ac:dyDescent="0.25">
      <c r="A20" s="126" t="s">
        <v>154</v>
      </c>
      <c r="B20" s="127" t="s">
        <v>156</v>
      </c>
      <c r="C20" s="136">
        <v>237395.83</v>
      </c>
      <c r="D20" s="136">
        <v>231969.23300000001</v>
      </c>
      <c r="E20" s="136">
        <v>272253.467</v>
      </c>
      <c r="F20" s="136">
        <v>259701.55499999999</v>
      </c>
      <c r="G20" s="136">
        <v>271681.95299999998</v>
      </c>
      <c r="H20" s="136">
        <v>252151.44200000001</v>
      </c>
      <c r="I20" s="136">
        <v>242879.99299999999</v>
      </c>
      <c r="J20" s="136">
        <v>216085.06099999999</v>
      </c>
      <c r="K20" s="128"/>
      <c r="L20" s="128"/>
      <c r="M20" s="128"/>
      <c r="N20" s="128"/>
      <c r="O20" s="136">
        <f t="shared" si="0"/>
        <v>1984118.534</v>
      </c>
      <c r="P20" s="129">
        <f t="shared" si="1"/>
        <v>1.9913231299726588</v>
      </c>
    </row>
    <row r="21" spans="1:16" x14ac:dyDescent="0.25">
      <c r="A21" s="126" t="s">
        <v>152</v>
      </c>
      <c r="B21" s="127" t="s">
        <v>79</v>
      </c>
      <c r="C21" s="136">
        <v>254097.649</v>
      </c>
      <c r="D21" s="136">
        <v>204059.71599999999</v>
      </c>
      <c r="E21" s="136">
        <v>226741.75</v>
      </c>
      <c r="F21" s="136">
        <v>251293.39600000001</v>
      </c>
      <c r="G21" s="136">
        <v>287070.13900000002</v>
      </c>
      <c r="H21" s="136">
        <v>234429.253</v>
      </c>
      <c r="I21" s="136">
        <v>246134.867</v>
      </c>
      <c r="J21" s="136">
        <v>219164.77799999999</v>
      </c>
      <c r="K21" s="128"/>
      <c r="L21" s="128"/>
      <c r="M21" s="128"/>
      <c r="N21" s="128"/>
      <c r="O21" s="136">
        <f t="shared" si="0"/>
        <v>1922991.548</v>
      </c>
      <c r="P21" s="129">
        <f t="shared" si="1"/>
        <v>1.9299741838278337</v>
      </c>
    </row>
    <row r="22" spans="1:16" x14ac:dyDescent="0.25">
      <c r="A22" s="126" t="s">
        <v>151</v>
      </c>
      <c r="B22" s="127" t="s">
        <v>150</v>
      </c>
      <c r="C22" s="136">
        <v>211158.36300000001</v>
      </c>
      <c r="D22" s="136">
        <v>193527.85699999999</v>
      </c>
      <c r="E22" s="136">
        <v>205261.671</v>
      </c>
      <c r="F22" s="136">
        <v>240287.68400000001</v>
      </c>
      <c r="G22" s="136">
        <v>250743.288</v>
      </c>
      <c r="H22" s="136">
        <v>237166.734</v>
      </c>
      <c r="I22" s="136">
        <v>239884.802</v>
      </c>
      <c r="J22" s="136">
        <v>245221.76199999999</v>
      </c>
      <c r="K22" s="128"/>
      <c r="L22" s="128"/>
      <c r="M22" s="128"/>
      <c r="N22" s="128"/>
      <c r="O22" s="136">
        <f t="shared" si="0"/>
        <v>1823252.1609999998</v>
      </c>
      <c r="P22" s="129">
        <f t="shared" si="1"/>
        <v>1.8298726299645227</v>
      </c>
    </row>
    <row r="23" spans="1:16" x14ac:dyDescent="0.25">
      <c r="A23" s="126" t="s">
        <v>149</v>
      </c>
      <c r="B23" s="127" t="s">
        <v>204</v>
      </c>
      <c r="C23" s="136">
        <v>180774.84</v>
      </c>
      <c r="D23" s="136">
        <v>195228.924</v>
      </c>
      <c r="E23" s="136">
        <v>232848.74400000001</v>
      </c>
      <c r="F23" s="136">
        <v>212849.97700000001</v>
      </c>
      <c r="G23" s="136">
        <v>206279.02100000001</v>
      </c>
      <c r="H23" s="136">
        <v>185546.40100000001</v>
      </c>
      <c r="I23" s="136">
        <v>187262.21599999999</v>
      </c>
      <c r="J23" s="136">
        <v>181098.05300000001</v>
      </c>
      <c r="K23" s="128"/>
      <c r="L23" s="128"/>
      <c r="M23" s="128"/>
      <c r="N23" s="128"/>
      <c r="O23" s="136">
        <f t="shared" si="0"/>
        <v>1581888.176</v>
      </c>
      <c r="P23" s="129">
        <f t="shared" si="1"/>
        <v>1.5876322205148354</v>
      </c>
    </row>
    <row r="24" spans="1:16" x14ac:dyDescent="0.25">
      <c r="A24" s="126" t="s">
        <v>147</v>
      </c>
      <c r="B24" s="127" t="s">
        <v>203</v>
      </c>
      <c r="C24" s="136">
        <v>211658.796</v>
      </c>
      <c r="D24" s="136">
        <v>213664.476</v>
      </c>
      <c r="E24" s="136">
        <v>219939.307</v>
      </c>
      <c r="F24" s="136">
        <v>237238.97099999999</v>
      </c>
      <c r="G24" s="136">
        <v>218947.995</v>
      </c>
      <c r="H24" s="136">
        <v>180933.927</v>
      </c>
      <c r="I24" s="136">
        <v>131884.16500000001</v>
      </c>
      <c r="J24" s="136">
        <v>59341.025000000001</v>
      </c>
      <c r="K24" s="128"/>
      <c r="L24" s="128"/>
      <c r="M24" s="128"/>
      <c r="N24" s="128"/>
      <c r="O24" s="136">
        <f t="shared" si="0"/>
        <v>1473608.6619999998</v>
      </c>
      <c r="P24" s="129">
        <f t="shared" si="1"/>
        <v>1.4789595293245021</v>
      </c>
    </row>
    <row r="25" spans="1:16" x14ac:dyDescent="0.25">
      <c r="A25" s="114"/>
      <c r="B25" s="157" t="s">
        <v>146</v>
      </c>
      <c r="C25" s="157"/>
      <c r="D25" s="89"/>
      <c r="E25" s="89"/>
      <c r="F25" s="89"/>
      <c r="G25" s="89"/>
      <c r="H25" s="89"/>
      <c r="I25" s="89"/>
      <c r="J25" s="89"/>
      <c r="K25" s="89"/>
      <c r="L25" s="89"/>
      <c r="M25" s="89"/>
      <c r="N25" s="89"/>
      <c r="O25" s="136">
        <f>SUM(O5:O24)</f>
        <v>66857192.871999986</v>
      </c>
      <c r="P25" s="137">
        <f>SUM(P5:P24)</f>
        <v>67.0999601534173</v>
      </c>
    </row>
    <row r="26" spans="1:16" ht="13.5" customHeight="1" x14ac:dyDescent="0.25">
      <c r="A26" s="114"/>
      <c r="B26" s="158" t="s">
        <v>145</v>
      </c>
      <c r="C26" s="158"/>
      <c r="D26" s="90"/>
      <c r="E26" s="90"/>
      <c r="F26" s="90"/>
      <c r="G26" s="90"/>
      <c r="H26" s="90"/>
      <c r="I26" s="90"/>
      <c r="J26" s="90"/>
      <c r="K26" s="90"/>
      <c r="L26" s="90"/>
      <c r="M26" s="90"/>
      <c r="N26" s="90"/>
      <c r="O26" s="136">
        <v>99638200.557999969</v>
      </c>
      <c r="P26" s="128">
        <f>O26/O$26*100</f>
        <v>100</v>
      </c>
    </row>
    <row r="27" spans="1:16" x14ac:dyDescent="0.25">
      <c r="B27" s="139" t="s">
        <v>198</v>
      </c>
    </row>
    <row r="28" spans="1:16" x14ac:dyDescent="0.25">
      <c r="B28" s="37"/>
    </row>
  </sheetData>
  <mergeCells count="2">
    <mergeCell ref="B25:C25"/>
    <mergeCell ref="B26:C26"/>
  </mergeCells>
  <pageMargins left="0.31" right="0.36" top="0.98425196850393704" bottom="0.98425196850393704" header="0.51181102362204722" footer="0.51181102362204722"/>
  <pageSetup paperSize="9" scale="75" orientation="landscape" r:id="rId1"/>
  <headerFooter alignWithMargins="0"/>
  <ignoredErrors>
    <ignoredError sqref="P25" 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2:A23"/>
  <sheetViews>
    <sheetView showGridLines="0" zoomScaleNormal="100" workbookViewId="0">
      <selection activeCell="A24" sqref="A24"/>
    </sheetView>
  </sheetViews>
  <sheetFormatPr defaultColWidth="9.109375" defaultRowHeight="13.2" x14ac:dyDescent="0.25"/>
  <sheetData>
    <row r="22" spans="1:1" x14ac:dyDescent="0.25">
      <c r="A22" t="s">
        <v>190</v>
      </c>
    </row>
    <row r="23" spans="1:1" x14ac:dyDescent="0.25">
      <c r="A23" s="87" t="s">
        <v>216</v>
      </c>
    </row>
  </sheetData>
  <pageMargins left="0.75" right="0.75" top="1" bottom="1" header="0.5" footer="0.5"/>
  <pageSetup paperSize="9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7"/>
  <sheetViews>
    <sheetView showGridLines="0" topLeftCell="A43" workbookViewId="0">
      <selection activeCell="I62" sqref="I62"/>
    </sheetView>
  </sheetViews>
  <sheetFormatPr defaultColWidth="9.109375" defaultRowHeight="13.2" x14ac:dyDescent="0.25"/>
  <cols>
    <col min="5" max="5" width="10.5546875" customWidth="1"/>
  </cols>
  <sheetData>
    <row r="1" spans="2:2" ht="13.8" x14ac:dyDescent="0.25">
      <c r="B1" s="39" t="s">
        <v>3</v>
      </c>
    </row>
    <row r="2" spans="2:2" ht="13.8" x14ac:dyDescent="0.25">
      <c r="B2" s="39" t="s">
        <v>81</v>
      </c>
    </row>
    <row r="13" spans="2:2" ht="12.75" customHeight="1" x14ac:dyDescent="0.25"/>
    <row r="30" ht="12.75" customHeight="1" x14ac:dyDescent="0.25"/>
    <row r="46" ht="12.75" customHeight="1" x14ac:dyDescent="0.25"/>
    <row r="60" ht="12.75" customHeight="1" x14ac:dyDescent="0.25"/>
    <row r="80" ht="12.75" customHeight="1" x14ac:dyDescent="0.25"/>
    <row r="84" ht="3.75" customHeight="1" x14ac:dyDescent="0.25"/>
    <row r="95" ht="12.75" customHeight="1" x14ac:dyDescent="0.25"/>
    <row r="105" spans="1:1" ht="3.75" customHeight="1" x14ac:dyDescent="0.25"/>
    <row r="112" spans="1:1" x14ac:dyDescent="0.25">
      <c r="A112" s="38"/>
    </row>
    <row r="113" ht="12.75" customHeight="1" x14ac:dyDescent="0.25"/>
    <row r="127" ht="12.75" customHeight="1" x14ac:dyDescent="0.25"/>
  </sheetData>
  <pageMargins left="0.19685039370078741" right="0.19685039370078741" top="0.19685039370078741" bottom="0.19685039370078741" header="0.51181102362204722" footer="0.51181102362204722"/>
  <pageSetup paperSize="9" orientation="portrait" horizontalDpi="4294967294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14</vt:i4>
      </vt:variant>
    </vt:vector>
  </HeadingPairs>
  <TitlesOfParts>
    <vt:vector size="14" baseType="lpstr">
      <vt:lpstr>SEKTÖR (U S D)</vt:lpstr>
      <vt:lpstr>Seçilmiş İstatistikler</vt:lpstr>
      <vt:lpstr>SEKTÖR (TL)</vt:lpstr>
      <vt:lpstr>USDvsTL</vt:lpstr>
      <vt:lpstr>GEN.SEK.</vt:lpstr>
      <vt:lpstr>Toplam İhracat Grafik</vt:lpstr>
      <vt:lpstr>ÜLKE</vt:lpstr>
      <vt:lpstr>KARŞL.</vt:lpstr>
      <vt:lpstr>SEKT1</vt:lpstr>
      <vt:lpstr>SEKT2 </vt:lpstr>
      <vt:lpstr>SEKT3 </vt:lpstr>
      <vt:lpstr>SEKT4 </vt:lpstr>
      <vt:lpstr>SEKT5 </vt:lpstr>
      <vt:lpstr>2002-2014 AYLIK İHR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Kübra  Ulutaş</dc:creator>
  <cp:lastModifiedBy>gokhanezgin</cp:lastModifiedBy>
  <cp:lastPrinted>2014-09-01T03:24:49Z</cp:lastPrinted>
  <dcterms:created xsi:type="dcterms:W3CDTF">2013-08-01T04:41:02Z</dcterms:created>
  <dcterms:modified xsi:type="dcterms:W3CDTF">2014-09-01T04:35:48Z</dcterms:modified>
</cp:coreProperties>
</file>