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khanezgin\Documents\RAPORLAR KAYIT RAKAMLARI\AYLAR BAZINDA İHRACAT KAYIT RAKAMLARI\2015\08-AĞUSTOS-AKÇAKOCA\"/>
    </mc:Choice>
  </mc:AlternateContent>
  <bookViews>
    <workbookView xWindow="240" yWindow="480" windowWidth="15576" windowHeight="7596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5 AYLIK İHR" sheetId="22" r:id="rId14"/>
  </sheets>
  <calcPr calcId="152511"/>
</workbook>
</file>

<file path=xl/calcChain.xml><?xml version="1.0" encoding="utf-8"?>
<calcChain xmlns="http://schemas.openxmlformats.org/spreadsheetml/2006/main"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G51" i="1"/>
  <c r="F51" i="1"/>
  <c r="H22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 l="1"/>
  <c r="H51" i="1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1" l="1"/>
  <c r="J45" i="2" s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O5" i="23"/>
  <c r="P5" i="23" s="1"/>
  <c r="O6" i="23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P26" i="23"/>
  <c r="O25" i="23" l="1"/>
  <c r="P6" i="23"/>
  <c r="P25" i="2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I22" i="4" l="1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  <c r="M42" i="1" l="1"/>
  <c r="M34" i="1"/>
  <c r="M26" i="1"/>
  <c r="M18" i="1"/>
  <c r="M10" i="1"/>
  <c r="M43" i="1"/>
  <c r="M35" i="1"/>
  <c r="M27" i="1"/>
  <c r="M19" i="1"/>
  <c r="M11" i="1"/>
  <c r="M40" i="1"/>
  <c r="M32" i="1"/>
  <c r="M24" i="1"/>
  <c r="M16" i="1"/>
  <c r="M8" i="1"/>
  <c r="M41" i="1"/>
  <c r="M33" i="1"/>
  <c r="M25" i="1"/>
  <c r="M17" i="1"/>
  <c r="M9" i="1"/>
  <c r="M46" i="1"/>
  <c r="M38" i="1"/>
  <c r="M30" i="1"/>
  <c r="M22" i="1"/>
  <c r="M14" i="1"/>
  <c r="M39" i="1"/>
  <c r="M31" i="1"/>
  <c r="M23" i="1"/>
  <c r="M15" i="1"/>
  <c r="M44" i="1"/>
  <c r="M36" i="1"/>
  <c r="M28" i="1"/>
  <c r="M20" i="1"/>
  <c r="M12" i="1"/>
  <c r="M37" i="1"/>
  <c r="M29" i="1"/>
  <c r="M21" i="1"/>
  <c r="M13" i="1"/>
  <c r="L46" i="1"/>
  <c r="F46" i="3" s="1"/>
  <c r="K45" i="1"/>
  <c r="K45" i="2" s="1"/>
  <c r="M31" i="2"/>
  <c r="M45" i="2" l="1"/>
  <c r="L45" i="2"/>
  <c r="G45" i="3" s="1"/>
  <c r="M17" i="2"/>
  <c r="M27" i="2"/>
  <c r="M28" i="2"/>
  <c r="M22" i="2"/>
  <c r="M12" i="2"/>
  <c r="M29" i="2"/>
  <c r="M19" i="2"/>
  <c r="M13" i="2"/>
  <c r="M35" i="2"/>
  <c r="M8" i="2"/>
  <c r="M45" i="1"/>
  <c r="M44" i="2"/>
  <c r="M38" i="2"/>
  <c r="M16" i="2"/>
  <c r="M33" i="2"/>
  <c r="M42" i="2"/>
  <c r="M24" i="2"/>
  <c r="M26" i="2"/>
  <c r="M46" i="2"/>
  <c r="M40" i="2"/>
  <c r="M25" i="2"/>
  <c r="M15" i="2"/>
  <c r="M14" i="2"/>
  <c r="M36" i="2"/>
  <c r="M41" i="2"/>
  <c r="M30" i="2"/>
  <c r="M11" i="2"/>
  <c r="M20" i="2"/>
  <c r="M32" i="2"/>
  <c r="L46" i="2"/>
  <c r="G46" i="3" s="1"/>
  <c r="L45" i="1"/>
  <c r="F45" i="3" s="1"/>
  <c r="M37" i="2"/>
  <c r="M34" i="2"/>
  <c r="M39" i="2"/>
  <c r="M43" i="2"/>
  <c r="M9" i="2"/>
  <c r="M21" i="2"/>
  <c r="M10" i="2"/>
  <c r="M23" i="2"/>
  <c r="M18" i="2"/>
</calcChain>
</file>

<file path=xl/sharedStrings.xml><?xml version="1.0" encoding="utf-8"?>
<sst xmlns="http://schemas.openxmlformats.org/spreadsheetml/2006/main" count="447" uniqueCount="234">
  <si>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</si>
  <si>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</si>
  <si>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</si>
  <si>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</si>
  <si>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</si>
  <si>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</si>
  <si>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</si>
  <si>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</si>
  <si>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</si>
  <si>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</si>
  <si>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</si>
  <si>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</si>
  <si>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</si>
  <si>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</si>
  <si>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</si>
  <si>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</si>
  <si>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</si>
  <si>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</si>
  <si>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</si>
  <si>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</si>
  <si>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</si>
  <si>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</si>
  <si>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</si>
  <si>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</si>
  <si>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</si>
  <si>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</si>
  <si>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</si>
  <si>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</si>
  <si>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</si>
  <si>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</si>
  <si>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</si>
  <si>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</si>
  <si>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</si>
  <si>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</si>
  <si>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</si>
  <si>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</si>
  <si>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</si>
  <si>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</si>
  <si>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</si>
  <si>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</si>
  <si>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</si>
  <si>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</si>
  <si>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</si>
  <si>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</si>
  <si>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</si>
  <si>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</si>
  <si>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</si>
  <si>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</si>
  <si>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</si>
  <si>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</si>
  <si>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</si>
  <si>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</si>
  <si>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</si>
  <si>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</si>
  <si>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</si>
  <si>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</si>
  <si>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</si>
  <si>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</si>
  <si>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</si>
  <si>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</si>
  <si>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</si>
  <si>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</si>
  <si>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</si>
  <si>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</si>
  <si>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</si>
  <si>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</si>
  <si>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</si>
  <si>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</si>
  <si>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</si>
  <si>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</si>
  <si>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</si>
  <si>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</si>
  <si>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</si>
  <si>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</si>
  <si>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</si>
  <si>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</si>
  <si>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</si>
  <si>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</si>
  <si>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</si>
  <si>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</si>
  <si>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</si>
  <si>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</si>
  <si>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</si>
  <si>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</si>
  <si>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</si>
  <si>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</si>
  <si>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</si>
  <si>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</si>
  <si>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</si>
  <si>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</si>
  <si>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</si>
  <si>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</si>
  <si>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</si>
  <si>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</si>
  <si>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</si>
  <si>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</si>
  <si>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</si>
  <si>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</si>
  <si>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</si>
  <si>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</si>
  <si>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</si>
  <si>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</si>
  <si>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</si>
  <si>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</si>
  <si>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</si>
  <si>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</si>
  <si>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</si>
  <si>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</si>
  <si>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</si>
  <si>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</si>
  <si>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</si>
  <si>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</si>
  <si>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</si>
  <si>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</si>
  <si>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</si>
  <si>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</si>
  <si>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</si>
  <si>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</si>
  <si>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</si>
  <si>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</si>
  <si>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</si>
  <si>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</si>
  <si>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</si>
  <si>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</si>
  <si>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</si>
  <si>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</si>
  <si>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</si>
  <si>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</si>
  <si>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</si>
  <si>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</si>
  <si>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</si>
  <si>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</si>
  <si>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</si>
  <si>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</si>
  <si>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</si>
  <si>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</si>
  <si>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</si>
  <si>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</si>
  <si>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</si>
  <si>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</si>
  <si>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</si>
  <si>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</si>
  <si>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</si>
  <si>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</si>
  <si>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</si>
  <si>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</si>
  <si>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</si>
  <si>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</si>
  <si>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</si>
  <si>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</si>
  <si>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</si>
  <si>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</si>
  <si>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</si>
  <si>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</si>
  <si>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</si>
  <si>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</si>
  <si>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</si>
  <si>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</si>
  <si>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</si>
  <si>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</si>
  <si>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</si>
  <si>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</si>
  <si>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</si>
  <si>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</si>
  <si>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</si>
  <si>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</si>
  <si>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</si>
  <si>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</si>
  <si>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</si>
  <si>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</si>
  <si>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</si>
  <si>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</si>
  <si>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</si>
  <si>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</si>
  <si>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>2013-2014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</si>
  <si>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</si>
  <si>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</si>
  <si>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</si>
  <si>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</si>
  <si>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</si>
  <si>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Fındık ve Mamulleri </t>
  </si>
  <si>
    <t>Değişim    ('15/'14)</t>
  </si>
  <si>
    <t xml:space="preserve"> Pay(15)  (%)</t>
  </si>
  <si>
    <t>SON 12 AYLIK
(2015/2014)</t>
  </si>
  <si>
    <t>2014-2015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</si>
  <si>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</si>
  <si>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</si>
  <si>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>Mobilya, Kağıt ve Orman Ürünleri</t>
  </si>
  <si>
    <t xml:space="preserve">   C. AĞAÇ VE ORMAN ÜRÜNLERİ</t>
  </si>
  <si>
    <t>BAİB</t>
  </si>
  <si>
    <t xml:space="preserve">Son 12 aylık dönem için ilk 11 ay TUİK, son ay TİM rakamı kullanılmıştır. </t>
  </si>
  <si>
    <t>Elektrik Elektronik ve Hizmet</t>
  </si>
  <si>
    <t>KILIS</t>
  </si>
  <si>
    <t xml:space="preserve">SEKTÖREL BAZDA İHRACAT RAKAMLARI -1.000 $   </t>
  </si>
  <si>
    <t xml:space="preserve">SEKTÖREL BAZDA İHRACAT KAYIT RAKAMLARI - 1.000 TL   </t>
  </si>
  <si>
    <t>İHRACATÇI  BİRLİKLERİ  GENEL SEKRETERLİKLERİ BAZINDA İHRACAT RAKAMLARI (1.000 $)</t>
  </si>
  <si>
    <t>EURO</t>
  </si>
  <si>
    <t>ÇİN HALK CUMHURİYETİ</t>
  </si>
  <si>
    <t>BAYBURT</t>
  </si>
  <si>
    <t>TÜRKMENİSTAN</t>
  </si>
  <si>
    <t>2015 YILI İHRACATIMIZDA İLK 20 ÜLKE (1.000 $)</t>
  </si>
  <si>
    <t xml:space="preserve">KATAR </t>
  </si>
  <si>
    <t>Süs Bitkileri ve Mam.</t>
  </si>
  <si>
    <t>Mobilya,Kağıt ve Orman Ürünleri</t>
  </si>
  <si>
    <t>BILECIK</t>
  </si>
  <si>
    <t>MARDIN</t>
  </si>
  <si>
    <t>MEKSİKA</t>
  </si>
  <si>
    <t xml:space="preserve">KONGO </t>
  </si>
  <si>
    <t>AĞUSTOS 2015 İHRACAT RAKAMLARI</t>
  </si>
  <si>
    <t>OCAK-AĞUSTOS</t>
  </si>
  <si>
    <t>*Ocak-Ağustos dönemi için ilk 7 ay TUİK, son ay TİM rakamı kullanılmıştır.</t>
  </si>
  <si>
    <t>2014 - AĞUSTOS</t>
  </si>
  <si>
    <t>2015 - AĞUSTOS</t>
  </si>
  <si>
    <t>AĞUSTOS 2015 İHRACAT RAKAMLARI - TL</t>
  </si>
  <si>
    <t>AĞUSTOS (2015/2014)</t>
  </si>
  <si>
    <t>OCAK-AĞUSTOS
(2015/2014)</t>
  </si>
  <si>
    <t>OCAK- AĞUSTOS</t>
  </si>
  <si>
    <t xml:space="preserve">* Ağustos ayı için TİM rakamı kullanılmıştır. </t>
  </si>
  <si>
    <t xml:space="preserve">ÜRDÜN </t>
  </si>
  <si>
    <t>GANA</t>
  </si>
  <si>
    <t>NORVEÇ</t>
  </si>
  <si>
    <t xml:space="preserve">TAYLAND </t>
  </si>
  <si>
    <t>ŞİLİ</t>
  </si>
  <si>
    <t>LİBYA</t>
  </si>
  <si>
    <t>GÜNEY AFRİKA CUMHURİYETİ</t>
  </si>
  <si>
    <t>BARTIN</t>
  </si>
  <si>
    <t>GÜMÜŞHANE</t>
  </si>
  <si>
    <t>BURDUR</t>
  </si>
  <si>
    <t>DÜZCE</t>
  </si>
  <si>
    <t>ŞANLIURFA</t>
  </si>
  <si>
    <t>AMASYA</t>
  </si>
  <si>
    <t>KAYSERI</t>
  </si>
  <si>
    <t>HATAY</t>
  </si>
  <si>
    <t xml:space="preserve">Halı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</si>
</sst>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.0\ _T_L_-;\-* #,##0.0\ _T_L_-;_-* &quot;-&quot;??\ _T_L_-;_-@_-"/>
    <numFmt numFmtId="169" formatCode="_-* #,##0\ _T_L_-;\-* #,##0\ _T_L_-;_-* &quot;-&quot;??\ _T_L_-;_-@_-"/>
  </numFmts>
  <fonts count="7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27" borderId="0" applyNumberFormat="0" applyBorder="0" applyAlignment="0" applyProtection="0"/>
    <xf numFmtId="0" fontId="52" fillId="30" borderId="0" applyNumberFormat="0" applyBorder="0" applyAlignment="0" applyProtection="0"/>
    <xf numFmtId="0" fontId="52" fillId="29" borderId="0" applyNumberFormat="0" applyBorder="0" applyAlignment="0" applyProtection="0"/>
    <xf numFmtId="0" fontId="52" fillId="31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3" borderId="0" applyNumberFormat="0" applyBorder="0" applyAlignment="0" applyProtection="0"/>
    <xf numFmtId="0" fontId="52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3" fillId="5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1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14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17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3" fillId="20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9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3" fillId="15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18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3" fillId="21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4" fillId="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10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4" fillId="13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1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4" fillId="19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22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27" fillId="0" borderId="0" applyFont="0" applyFill="0" applyBorder="0" applyAlignment="0" applyProtection="0"/>
    <xf numFmtId="0" fontId="27" fillId="0" borderId="0"/>
    <xf numFmtId="0" fontId="63" fillId="40" borderId="30" applyNumberFormat="0" applyAlignment="0" applyProtection="0"/>
    <xf numFmtId="0" fontId="1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4" fillId="32" borderId="28" applyNumberFormat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5" fillId="0" borderId="1" applyNumberFormat="0" applyFill="0" applyAlignment="0" applyProtection="0"/>
    <xf numFmtId="0" fontId="58" fillId="0" borderId="25" applyNumberFormat="0" applyFill="0" applyAlignment="0" applyProtection="0"/>
    <xf numFmtId="0" fontId="6" fillId="0" borderId="2" applyNumberFormat="0" applyFill="0" applyAlignment="0" applyProtection="0"/>
    <xf numFmtId="0" fontId="59" fillId="0" borderId="26" applyNumberFormat="0" applyFill="0" applyAlignment="0" applyProtection="0"/>
    <xf numFmtId="0" fontId="7" fillId="0" borderId="3" applyNumberFormat="0" applyFill="0" applyAlignment="0" applyProtection="0"/>
    <xf numFmtId="0" fontId="60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2" borderId="4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10" fillId="0" borderId="6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27" fillId="0" borderId="0"/>
    <xf numFmtId="0" fontId="52" fillId="0" borderId="0"/>
    <xf numFmtId="0" fontId="52" fillId="0" borderId="0"/>
    <xf numFmtId="0" fontId="27" fillId="0" borderId="0"/>
    <xf numFmtId="0" fontId="3" fillId="0" borderId="0"/>
    <xf numFmtId="0" fontId="52" fillId="0" borderId="0"/>
    <xf numFmtId="0" fontId="52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7" fillId="0" borderId="32" applyNumberFormat="0" applyFill="0" applyAlignment="0" applyProtection="0"/>
    <xf numFmtId="0" fontId="13" fillId="0" borderId="8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8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5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8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11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14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1" fillId="17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20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6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1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15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1" fillId="1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2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1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1" fillId="40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2" fillId="41" borderId="29" applyNumberFormat="0" applyAlignment="0" applyProtection="0"/>
    <xf numFmtId="0" fontId="65" fillId="42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15" fillId="0" borderId="0"/>
    <xf numFmtId="0" fontId="52" fillId="0" borderId="0"/>
    <xf numFmtId="0" fontId="52" fillId="0" borderId="0"/>
    <xf numFmtId="0" fontId="15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6" fillId="32" borderId="0" applyNumberFormat="0" applyBorder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164" fontId="15" fillId="0" borderId="0" applyFont="0" applyFill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</cellStyleXfs>
  <cellXfs count="164">
    <xf numFmtId="0" fontId="0" fillId="0" borderId="0" xfId="0"/>
    <xf numFmtId="0" fontId="16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5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5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29" fillId="0" borderId="0" xfId="3" applyFont="1" applyFill="1" applyBorder="1"/>
    <xf numFmtId="0" fontId="16" fillId="0" borderId="0" xfId="0" applyFont="1" applyFill="1" applyBorder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43" fontId="16" fillId="0" borderId="0" xfId="1" applyFont="1" applyFill="1" applyBorder="1"/>
    <xf numFmtId="0" fontId="36" fillId="0" borderId="0" xfId="0" applyFont="1"/>
    <xf numFmtId="0" fontId="38" fillId="0" borderId="0" xfId="0" applyFont="1"/>
    <xf numFmtId="0" fontId="42" fillId="0" borderId="0" xfId="0" applyFont="1"/>
    <xf numFmtId="49" fontId="43" fillId="26" borderId="14" xfId="0" applyNumberFormat="1" applyFont="1" applyFill="1" applyBorder="1" applyAlignment="1">
      <alignment horizontal="center"/>
    </xf>
    <xf numFmtId="49" fontId="43" fillId="26" borderId="15" xfId="0" applyNumberFormat="1" applyFont="1" applyFill="1" applyBorder="1" applyAlignment="1">
      <alignment horizontal="center"/>
    </xf>
    <xf numFmtId="0" fontId="43" fillId="26" borderId="16" xfId="0" applyFont="1" applyFill="1" applyBorder="1" applyAlignment="1">
      <alignment horizontal="center"/>
    </xf>
    <xf numFmtId="0" fontId="44" fillId="0" borderId="0" xfId="0" applyFont="1"/>
    <xf numFmtId="0" fontId="45" fillId="26" borderId="17" xfId="0" applyFont="1" applyFill="1" applyBorder="1"/>
    <xf numFmtId="0" fontId="46" fillId="0" borderId="0" xfId="0" applyFont="1"/>
    <xf numFmtId="0" fontId="47" fillId="26" borderId="17" xfId="0" applyFont="1" applyFill="1" applyBorder="1"/>
    <xf numFmtId="0" fontId="49" fillId="0" borderId="0" xfId="0" applyFont="1"/>
    <xf numFmtId="0" fontId="50" fillId="26" borderId="21" xfId="0" applyFont="1" applyFill="1" applyBorder="1" applyAlignment="1">
      <alignment horizontal="center"/>
    </xf>
    <xf numFmtId="0" fontId="51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49" fontId="39" fillId="43" borderId="9" xfId="0" applyNumberFormat="1" applyFont="1" applyFill="1" applyBorder="1" applyAlignment="1">
      <alignment horizontal="left"/>
    </xf>
    <xf numFmtId="3" fontId="39" fillId="43" borderId="9" xfId="0" applyNumberFormat="1" applyFont="1" applyFill="1" applyBorder="1" applyAlignment="1">
      <alignment horizontal="right"/>
    </xf>
    <xf numFmtId="49" fontId="39" fillId="43" borderId="9" xfId="0" applyNumberFormat="1" applyFont="1" applyFill="1" applyBorder="1" applyAlignment="1">
      <alignment horizontal="right"/>
    </xf>
    <xf numFmtId="49" fontId="40" fillId="0" borderId="9" xfId="0" applyNumberFormat="1" applyFont="1" applyFill="1" applyBorder="1"/>
    <xf numFmtId="3" fontId="41" fillId="0" borderId="9" xfId="0" applyNumberFormat="1" applyFont="1" applyFill="1" applyBorder="1"/>
    <xf numFmtId="49" fontId="40" fillId="0" borderId="33" xfId="0" applyNumberFormat="1" applyFont="1" applyFill="1" applyBorder="1"/>
    <xf numFmtId="3" fontId="0" fillId="0" borderId="0" xfId="0" applyNumberFormat="1"/>
    <xf numFmtId="49" fontId="40" fillId="0" borderId="0" xfId="0" applyNumberFormat="1" applyFont="1" applyFill="1" applyBorder="1"/>
    <xf numFmtId="0" fontId="15" fillId="0" borderId="0" xfId="0" applyFont="1"/>
    <xf numFmtId="49" fontId="70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3" fontId="23" fillId="24" borderId="9" xfId="0" applyNumberFormat="1" applyFont="1" applyFill="1" applyBorder="1" applyAlignment="1">
      <alignment horizontal="center"/>
    </xf>
    <xf numFmtId="2" fontId="23" fillId="24" borderId="9" xfId="0" applyNumberFormat="1" applyFont="1" applyFill="1" applyBorder="1" applyAlignment="1">
      <alignment horizontal="center"/>
    </xf>
    <xf numFmtId="1" fontId="23" fillId="24" borderId="9" xfId="0" applyNumberFormat="1" applyFont="1" applyFill="1" applyBorder="1" applyAlignment="1">
      <alignment horizontal="center"/>
    </xf>
    <xf numFmtId="0" fontId="30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9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5" fillId="0" borderId="9" xfId="0" applyFont="1" applyBorder="1"/>
    <xf numFmtId="0" fontId="25" fillId="0" borderId="9" xfId="0" applyFont="1" applyBorder="1" applyAlignment="1">
      <alignment wrapText="1"/>
    </xf>
    <xf numFmtId="49" fontId="72" fillId="0" borderId="10" xfId="0" applyNumberFormat="1" applyFont="1" applyFill="1" applyBorder="1"/>
    <xf numFmtId="49" fontId="72" fillId="0" borderId="9" xfId="0" applyNumberFormat="1" applyFont="1" applyFill="1" applyBorder="1"/>
    <xf numFmtId="4" fontId="73" fillId="0" borderId="9" xfId="0" applyNumberFormat="1" applyFont="1" applyFill="1" applyBorder="1"/>
    <xf numFmtId="4" fontId="73" fillId="0" borderId="12" xfId="0" applyNumberFormat="1" applyFont="1" applyFill="1" applyBorder="1"/>
    <xf numFmtId="0" fontId="15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73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71" fillId="44" borderId="9" xfId="0" applyNumberFormat="1" applyFont="1" applyFill="1" applyBorder="1" applyAlignment="1">
      <alignment horizontal="center"/>
    </xf>
    <xf numFmtId="0" fontId="71" fillId="44" borderId="9" xfId="0" applyFont="1" applyFill="1" applyBorder="1" applyAlignment="1">
      <alignment horizontal="center"/>
    </xf>
    <xf numFmtId="3" fontId="74" fillId="24" borderId="9" xfId="3" applyNumberFormat="1" applyFont="1" applyFill="1" applyBorder="1" applyAlignment="1">
      <alignment horizontal="center"/>
    </xf>
    <xf numFmtId="165" fontId="74" fillId="24" borderId="9" xfId="3" applyNumberFormat="1" applyFont="1" applyFill="1" applyBorder="1" applyAlignment="1">
      <alignment horizontal="center"/>
    </xf>
    <xf numFmtId="168" fontId="26" fillId="0" borderId="9" xfId="1" applyNumberFormat="1" applyFont="1" applyFill="1" applyBorder="1" applyAlignment="1">
      <alignment horizontal="center" vertical="center"/>
    </xf>
    <xf numFmtId="0" fontId="37" fillId="0" borderId="0" xfId="3" applyFont="1" applyFill="1" applyBorder="1"/>
    <xf numFmtId="168" fontId="26" fillId="0" borderId="9" xfId="0" applyNumberFormat="1" applyFont="1" applyFill="1" applyBorder="1" applyAlignment="1">
      <alignment horizontal="center" vertical="center"/>
    </xf>
    <xf numFmtId="3" fontId="20" fillId="0" borderId="9" xfId="0" applyNumberFormat="1" applyFont="1" applyFill="1" applyBorder="1" applyAlignment="1">
      <alignment horizontal="center" vertical="center"/>
    </xf>
    <xf numFmtId="167" fontId="41" fillId="0" borderId="0" xfId="171" applyNumberFormat="1" applyFont="1" applyFill="1" applyBorder="1"/>
    <xf numFmtId="0" fontId="35" fillId="0" borderId="9" xfId="0" applyFont="1" applyBorder="1" applyAlignment="1">
      <alignment horizontal="center" vertical="center"/>
    </xf>
    <xf numFmtId="0" fontId="17" fillId="0" borderId="0" xfId="3" applyFont="1" applyFill="1" applyBorder="1" applyAlignment="1"/>
    <xf numFmtId="169" fontId="25" fillId="0" borderId="9" xfId="0" applyNumberFormat="1" applyFont="1" applyFill="1" applyBorder="1" applyAlignment="1">
      <alignment horizontal="center" vertical="center"/>
    </xf>
    <xf numFmtId="3" fontId="74" fillId="45" borderId="9" xfId="3" applyNumberFormat="1" applyFont="1" applyFill="1" applyBorder="1" applyAlignment="1">
      <alignment horizontal="center"/>
    </xf>
    <xf numFmtId="165" fontId="74" fillId="45" borderId="9" xfId="3" applyNumberFormat="1" applyFont="1" applyFill="1" applyBorder="1" applyAlignment="1">
      <alignment horizontal="center"/>
    </xf>
    <xf numFmtId="0" fontId="75" fillId="0" borderId="0" xfId="0" applyFont="1" applyAlignment="1">
      <alignment vertical="center"/>
    </xf>
    <xf numFmtId="0" fontId="76" fillId="0" borderId="0" xfId="0" applyFont="1" applyAlignment="1">
      <alignment vertical="center"/>
    </xf>
    <xf numFmtId="0" fontId="20" fillId="0" borderId="9" xfId="3" applyFont="1" applyFill="1" applyBorder="1" applyAlignment="1">
      <alignment horizontal="center" vertical="center"/>
    </xf>
    <xf numFmtId="1" fontId="20" fillId="0" borderId="9" xfId="3" applyNumberFormat="1" applyFont="1" applyFill="1" applyBorder="1" applyAlignment="1">
      <alignment horizontal="center" vertical="center"/>
    </xf>
    <xf numFmtId="2" fontId="21" fillId="0" borderId="9" xfId="3" applyNumberFormat="1" applyFont="1" applyFill="1" applyBorder="1" applyAlignment="1">
      <alignment horizontal="center" vertical="center" wrapText="1"/>
    </xf>
    <xf numFmtId="1" fontId="21" fillId="0" borderId="9" xfId="3" applyNumberFormat="1" applyFont="1" applyFill="1" applyBorder="1" applyAlignment="1">
      <alignment horizontal="center" vertical="center" wrapText="1"/>
    </xf>
    <xf numFmtId="0" fontId="25" fillId="0" borderId="0" xfId="0" applyFont="1"/>
    <xf numFmtId="166" fontId="20" fillId="0" borderId="9" xfId="0" applyNumberFormat="1" applyFont="1" applyFill="1" applyBorder="1" applyAlignment="1">
      <alignment horizontal="center" vertical="center"/>
    </xf>
    <xf numFmtId="3" fontId="24" fillId="0" borderId="9" xfId="0" applyNumberFormat="1" applyFont="1" applyFill="1" applyBorder="1" applyAlignment="1">
      <alignment horizontal="right" vertical="center"/>
    </xf>
    <xf numFmtId="3" fontId="20" fillId="0" borderId="9" xfId="0" applyNumberFormat="1" applyFont="1" applyFill="1" applyBorder="1" applyAlignment="1">
      <alignment horizontal="right" vertical="center"/>
    </xf>
    <xf numFmtId="168" fontId="26" fillId="0" borderId="9" xfId="0" applyNumberFormat="1" applyFont="1" applyFill="1" applyBorder="1" applyAlignment="1">
      <alignment vertical="center"/>
    </xf>
    <xf numFmtId="169" fontId="25" fillId="0" borderId="9" xfId="0" applyNumberFormat="1" applyFont="1" applyFill="1" applyBorder="1" applyAlignment="1">
      <alignment vertical="center"/>
    </xf>
    <xf numFmtId="4" fontId="73" fillId="0" borderId="9" xfId="0" applyNumberFormat="1" applyFont="1" applyFill="1" applyBorder="1" applyAlignment="1">
      <alignment horizontal="right"/>
    </xf>
    <xf numFmtId="3" fontId="73" fillId="0" borderId="9" xfId="0" applyNumberFormat="1" applyFont="1" applyFill="1" applyBorder="1" applyAlignment="1">
      <alignment horizontal="right"/>
    </xf>
    <xf numFmtId="3" fontId="45" fillId="26" borderId="18" xfId="0" applyNumberFormat="1" applyFont="1" applyFill="1" applyBorder="1" applyAlignment="1">
      <alignment horizontal="right"/>
    </xf>
    <xf numFmtId="3" fontId="45" fillId="26" borderId="19" xfId="0" applyNumberFormat="1" applyFont="1" applyFill="1" applyBorder="1" applyAlignment="1">
      <alignment horizontal="right"/>
    </xf>
    <xf numFmtId="3" fontId="47" fillId="26" borderId="0" xfId="0" applyNumberFormat="1" applyFont="1" applyFill="1" applyBorder="1" applyAlignment="1">
      <alignment horizontal="right"/>
    </xf>
    <xf numFmtId="3" fontId="45" fillId="26" borderId="20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5" fillId="26" borderId="0" xfId="0" applyNumberFormat="1" applyFont="1" applyFill="1" applyBorder="1" applyAlignment="1">
      <alignment horizontal="right"/>
    </xf>
    <xf numFmtId="3" fontId="50" fillId="26" borderId="22" xfId="0" applyNumberFormat="1" applyFont="1" applyFill="1" applyBorder="1" applyAlignment="1">
      <alignment horizontal="right"/>
    </xf>
    <xf numFmtId="3" fontId="50" fillId="26" borderId="23" xfId="0" applyNumberFormat="1" applyFont="1" applyFill="1" applyBorder="1" applyAlignment="1">
      <alignment horizontal="right"/>
    </xf>
    <xf numFmtId="3" fontId="41" fillId="0" borderId="9" xfId="0" applyNumberFormat="1" applyFont="1" applyFill="1" applyBorder="1" applyAlignment="1">
      <alignment horizontal="right"/>
    </xf>
    <xf numFmtId="167" fontId="41" fillId="0" borderId="9" xfId="171" applyNumberFormat="1" applyFont="1" applyFill="1" applyBorder="1" applyAlignment="1">
      <alignment horizontal="center"/>
    </xf>
    <xf numFmtId="167" fontId="41" fillId="0" borderId="9" xfId="2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25" fillId="0" borderId="9" xfId="3" applyFont="1" applyFill="1" applyBorder="1" applyAlignment="1">
      <alignment horizontal="center"/>
    </xf>
    <xf numFmtId="0" fontId="69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9649212.5786700007</c:v>
                </c:pt>
                <c:pt idx="1">
                  <c:v>9937765.4625299983</c:v>
                </c:pt>
                <c:pt idx="2">
                  <c:v>10722516.276490003</c:v>
                </c:pt>
                <c:pt idx="3">
                  <c:v>10845272.22858</c:v>
                </c:pt>
                <c:pt idx="4">
                  <c:v>11089833.534680001</c:v>
                </c:pt>
                <c:pt idx="5">
                  <c:v>10434223.72326</c:v>
                </c:pt>
                <c:pt idx="6">
                  <c:v>10539264.669950001</c:v>
                </c:pt>
                <c:pt idx="7">
                  <c:v>9040464.5396699999</c:v>
                </c:pt>
                <c:pt idx="8">
                  <c:v>10953767.508960001</c:v>
                </c:pt>
                <c:pt idx="9">
                  <c:v>10190669.99983</c:v>
                </c:pt>
                <c:pt idx="10">
                  <c:v>10201363.973710001</c:v>
                </c:pt>
                <c:pt idx="11">
                  <c:v>10465708.493579999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8664044.2546899989</c:v>
                </c:pt>
                <c:pt idx="1">
                  <c:v>8525273.5716600008</c:v>
                </c:pt>
                <c:pt idx="2">
                  <c:v>9129180.2177300006</c:v>
                </c:pt>
                <c:pt idx="3">
                  <c:v>9717193.0598100014</c:v>
                </c:pt>
                <c:pt idx="4">
                  <c:v>8811761.7762000002</c:v>
                </c:pt>
                <c:pt idx="5">
                  <c:v>9663465.3309399989</c:v>
                </c:pt>
                <c:pt idx="6">
                  <c:v>8926408.1683499999</c:v>
                </c:pt>
                <c:pt idx="7">
                  <c:v>8664082.0637599993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85200"/>
        <c:axId val="208086880"/>
      </c:lineChart>
      <c:catAx>
        <c:axId val="20808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08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86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085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94328.583759999994</c:v>
                </c:pt>
                <c:pt idx="2">
                  <c:v>98642.964819999994</c:v>
                </c:pt>
                <c:pt idx="3">
                  <c:v>111342.53589</c:v>
                </c:pt>
                <c:pt idx="4">
                  <c:v>85342.528900000005</c:v>
                </c:pt>
                <c:pt idx="5">
                  <c:v>92638.42108</c:v>
                </c:pt>
                <c:pt idx="6">
                  <c:v>76814.647469999996</c:v>
                </c:pt>
                <c:pt idx="7">
                  <c:v>89814.786470000006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116017.89702999999</c:v>
                </c:pt>
                <c:pt idx="1">
                  <c:v>111650.12044</c:v>
                </c:pt>
                <c:pt idx="2">
                  <c:v>105105.68309999999</c:v>
                </c:pt>
                <c:pt idx="3">
                  <c:v>110911.07492</c:v>
                </c:pt>
                <c:pt idx="4">
                  <c:v>108918.62856</c:v>
                </c:pt>
                <c:pt idx="5">
                  <c:v>102183.27776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132209.39449999999</c:v>
                </c:pt>
                <c:pt idx="9">
                  <c:v>194336.86111</c:v>
                </c:pt>
                <c:pt idx="10">
                  <c:v>160589.28497000001</c:v>
                </c:pt>
                <c:pt idx="11">
                  <c:v>135195.34609000001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448848"/>
        <c:axId val="267449408"/>
      </c:lineChart>
      <c:catAx>
        <c:axId val="26744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4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44940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48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245760.43616000001</c:v>
                </c:pt>
                <c:pt idx="1">
                  <c:v>231913.79745000001</c:v>
                </c:pt>
                <c:pt idx="2">
                  <c:v>207489.47111000001</c:v>
                </c:pt>
                <c:pt idx="3">
                  <c:v>243274.68392000001</c:v>
                </c:pt>
                <c:pt idx="4">
                  <c:v>216279.59288000001</c:v>
                </c:pt>
                <c:pt idx="5">
                  <c:v>208183.98618000001</c:v>
                </c:pt>
                <c:pt idx="6">
                  <c:v>227902.51767</c:v>
                </c:pt>
                <c:pt idx="7">
                  <c:v>153949.8327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149029.52598999999</c:v>
                </c:pt>
                <c:pt idx="4">
                  <c:v>141867.42569</c:v>
                </c:pt>
                <c:pt idx="5">
                  <c:v>138269.47837</c:v>
                </c:pt>
                <c:pt idx="6">
                  <c:v>157467.05283999999</c:v>
                </c:pt>
                <c:pt idx="7">
                  <c:v>143440.3285</c:v>
                </c:pt>
                <c:pt idx="8">
                  <c:v>216814.42443000001</c:v>
                </c:pt>
                <c:pt idx="9">
                  <c:v>265869.76663999999</c:v>
                </c:pt>
                <c:pt idx="10">
                  <c:v>292675.99297999998</c:v>
                </c:pt>
                <c:pt idx="11">
                  <c:v>320599.72947000002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452768"/>
        <c:axId val="267453328"/>
      </c:lineChart>
      <c:catAx>
        <c:axId val="2674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5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4533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52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19168.37443</c:v>
                </c:pt>
                <c:pt idx="2">
                  <c:v>19115.16706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17845.953539999999</c:v>
                </c:pt>
                <c:pt idx="6">
                  <c:v>12890.33347</c:v>
                </c:pt>
                <c:pt idx="7">
                  <c:v>10659.29089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535152"/>
        <c:axId val="266535712"/>
      </c:lineChart>
      <c:catAx>
        <c:axId val="26653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53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535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535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109576.34378</c:v>
                </c:pt>
                <c:pt idx="1">
                  <c:v>69920.359270000001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539072"/>
        <c:axId val="266539632"/>
      </c:lineChart>
      <c:catAx>
        <c:axId val="26653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53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53963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539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8839.9764099999993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2450.9150500000001</c:v>
                </c:pt>
                <c:pt idx="6">
                  <c:v>4008.5602800000001</c:v>
                </c:pt>
                <c:pt idx="7">
                  <c:v>5086.7874000000002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13281.129489999999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5832.93804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29808"/>
        <c:axId val="267830368"/>
      </c:lineChart>
      <c:catAx>
        <c:axId val="26782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83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83036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82980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124666.34660999999</c:v>
                </c:pt>
                <c:pt idx="5">
                  <c:v>109761.62934</c:v>
                </c:pt>
                <c:pt idx="6">
                  <c:v>152669.74265999999</c:v>
                </c:pt>
                <c:pt idx="7">
                  <c:v>142637.37309000001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209570.804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175807.64163</c:v>
                </c:pt>
                <c:pt idx="7">
                  <c:v>185391.33327999999</c:v>
                </c:pt>
                <c:pt idx="8">
                  <c:v>192468.72279999999</c:v>
                </c:pt>
                <c:pt idx="9">
                  <c:v>180961.55247</c:v>
                </c:pt>
                <c:pt idx="10">
                  <c:v>195677.55825</c:v>
                </c:pt>
                <c:pt idx="11">
                  <c:v>207575.67099000001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33728"/>
        <c:axId val="267834288"/>
      </c:lineChart>
      <c:catAx>
        <c:axId val="2678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83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83428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8337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316528.95451000001</c:v>
                </c:pt>
                <c:pt idx="1">
                  <c:v>302168.27737000003</c:v>
                </c:pt>
                <c:pt idx="2">
                  <c:v>347425.84661000001</c:v>
                </c:pt>
                <c:pt idx="3">
                  <c:v>363068.31643000001</c:v>
                </c:pt>
                <c:pt idx="4">
                  <c:v>329737.91196</c:v>
                </c:pt>
                <c:pt idx="5">
                  <c:v>354856.73066</c:v>
                </c:pt>
                <c:pt idx="6">
                  <c:v>349056.26101999998</c:v>
                </c:pt>
                <c:pt idx="7">
                  <c:v>346773.04382999998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361374.96237000002</c:v>
                </c:pt>
                <c:pt idx="1">
                  <c:v>344101.19170000002</c:v>
                </c:pt>
                <c:pt idx="2">
                  <c:v>369867.52171</c:v>
                </c:pt>
                <c:pt idx="3">
                  <c:v>394700.91119999997</c:v>
                </c:pt>
                <c:pt idx="4">
                  <c:v>416568.18531999999</c:v>
                </c:pt>
                <c:pt idx="5">
                  <c:v>384169.35709</c:v>
                </c:pt>
                <c:pt idx="6">
                  <c:v>374416.02584999998</c:v>
                </c:pt>
                <c:pt idx="7">
                  <c:v>345848.77266000002</c:v>
                </c:pt>
                <c:pt idx="8">
                  <c:v>388884.40333</c:v>
                </c:pt>
                <c:pt idx="9">
                  <c:v>348697.80014000001</c:v>
                </c:pt>
                <c:pt idx="10">
                  <c:v>379260.78302999999</c:v>
                </c:pt>
                <c:pt idx="11">
                  <c:v>410773.00747000001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37648"/>
        <c:axId val="267838208"/>
      </c:lineChart>
      <c:catAx>
        <c:axId val="2678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8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83820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83764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648480.38275999995</c:v>
                </c:pt>
                <c:pt idx="1">
                  <c:v>609586.90353999997</c:v>
                </c:pt>
                <c:pt idx="2">
                  <c:v>679298.16628</c:v>
                </c:pt>
                <c:pt idx="3">
                  <c:v>724154.69409999996</c:v>
                </c:pt>
                <c:pt idx="4">
                  <c:v>653025.93998999998</c:v>
                </c:pt>
                <c:pt idx="5">
                  <c:v>679652.03891</c:v>
                </c:pt>
                <c:pt idx="6">
                  <c:v>631632.77344000002</c:v>
                </c:pt>
                <c:pt idx="7">
                  <c:v>640571.58293000003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767901.96198000002</c:v>
                </c:pt>
                <c:pt idx="1">
                  <c:v>715678.47450999997</c:v>
                </c:pt>
                <c:pt idx="2">
                  <c:v>770352.71528999996</c:v>
                </c:pt>
                <c:pt idx="3">
                  <c:v>790451.51827</c:v>
                </c:pt>
                <c:pt idx="4">
                  <c:v>768660.15758</c:v>
                </c:pt>
                <c:pt idx="5">
                  <c:v>706518.67402000003</c:v>
                </c:pt>
                <c:pt idx="6">
                  <c:v>702464.95681999996</c:v>
                </c:pt>
                <c:pt idx="7">
                  <c:v>681686.56249000004</c:v>
                </c:pt>
                <c:pt idx="8">
                  <c:v>819784.20947999996</c:v>
                </c:pt>
                <c:pt idx="9">
                  <c:v>756876.24066000001</c:v>
                </c:pt>
                <c:pt idx="10">
                  <c:v>731931.00960999995</c:v>
                </c:pt>
                <c:pt idx="11">
                  <c:v>673660.94935999997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41568"/>
        <c:axId val="267842128"/>
      </c:lineChart>
      <c:catAx>
        <c:axId val="2678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84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8421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8415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112830.07476</c:v>
                </c:pt>
                <c:pt idx="1">
                  <c:v>115694.82902999999</c:v>
                </c:pt>
                <c:pt idx="2">
                  <c:v>144241.97938</c:v>
                </c:pt>
                <c:pt idx="3">
                  <c:v>146214.84834999999</c:v>
                </c:pt>
                <c:pt idx="4">
                  <c:v>117698.29527</c:v>
                </c:pt>
                <c:pt idx="5">
                  <c:v>115734.7188</c:v>
                </c:pt>
                <c:pt idx="6">
                  <c:v>118500.33871</c:v>
                </c:pt>
                <c:pt idx="7">
                  <c:v>134917.84591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123768.50865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166273.72425</c:v>
                </c:pt>
                <c:pt idx="5">
                  <c:v>149427.36395999999</c:v>
                </c:pt>
                <c:pt idx="6">
                  <c:v>168833.38764999999</c:v>
                </c:pt>
                <c:pt idx="7">
                  <c:v>160336.91033000001</c:v>
                </c:pt>
                <c:pt idx="8">
                  <c:v>183114.79130000001</c:v>
                </c:pt>
                <c:pt idx="9">
                  <c:v>144301.07029</c:v>
                </c:pt>
                <c:pt idx="10">
                  <c:v>135290.08074999999</c:v>
                </c:pt>
                <c:pt idx="11">
                  <c:v>178764.54415999999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51408"/>
        <c:axId val="267751968"/>
      </c:lineChart>
      <c:catAx>
        <c:axId val="26775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7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7519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751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143774.74931000001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146444.28667</c:v>
                </c:pt>
                <c:pt idx="7">
                  <c:v>169066.40014000001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203831.74794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221742.83643</c:v>
                </c:pt>
                <c:pt idx="9">
                  <c:v>207601.55914</c:v>
                </c:pt>
                <c:pt idx="10">
                  <c:v>224181.71590000001</c:v>
                </c:pt>
                <c:pt idx="11">
                  <c:v>215432.26869999999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55328"/>
        <c:axId val="267755888"/>
      </c:lineChart>
      <c:catAx>
        <c:axId val="26775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75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755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755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275869.21025</c:v>
                </c:pt>
                <c:pt idx="3">
                  <c:v>348707.56601000001</c:v>
                </c:pt>
                <c:pt idx="4">
                  <c:v>405383.64406000002</c:v>
                </c:pt>
                <c:pt idx="5">
                  <c:v>394192.63231000002</c:v>
                </c:pt>
                <c:pt idx="6">
                  <c:v>373725.40422999999</c:v>
                </c:pt>
                <c:pt idx="7">
                  <c:v>343790.15474000003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1632"/>
        <c:axId val="205052640"/>
      </c:lineChart>
      <c:catAx>
        <c:axId val="20654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50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0526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541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1197797.3372599999</c:v>
                </c:pt>
                <c:pt idx="1">
                  <c:v>1176562.24025</c:v>
                </c:pt>
                <c:pt idx="2">
                  <c:v>1343000.5727500001</c:v>
                </c:pt>
                <c:pt idx="3">
                  <c:v>1440236.1003099999</c:v>
                </c:pt>
                <c:pt idx="4">
                  <c:v>1377907.5763300001</c:v>
                </c:pt>
                <c:pt idx="5">
                  <c:v>1420271.4508799999</c:v>
                </c:pt>
                <c:pt idx="6">
                  <c:v>1320982.1550199999</c:v>
                </c:pt>
                <c:pt idx="7">
                  <c:v>1192968.31828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1394170.43386</c:v>
                </c:pt>
                <c:pt idx="1">
                  <c:v>1444414.4739900001</c:v>
                </c:pt>
                <c:pt idx="2">
                  <c:v>1460149.29752</c:v>
                </c:pt>
                <c:pt idx="3">
                  <c:v>1481200.8717799999</c:v>
                </c:pt>
                <c:pt idx="4">
                  <c:v>1586058.04687</c:v>
                </c:pt>
                <c:pt idx="5">
                  <c:v>1519002.1371299999</c:v>
                </c:pt>
                <c:pt idx="6">
                  <c:v>1570477.1852200001</c:v>
                </c:pt>
                <c:pt idx="7">
                  <c:v>1427899.1423800001</c:v>
                </c:pt>
                <c:pt idx="8">
                  <c:v>1504219.5519600001</c:v>
                </c:pt>
                <c:pt idx="9">
                  <c:v>1493813.3428700001</c:v>
                </c:pt>
                <c:pt idx="10">
                  <c:v>1492215.11708</c:v>
                </c:pt>
                <c:pt idx="11">
                  <c:v>1409458.0280899999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59248"/>
        <c:axId val="267759808"/>
      </c:lineChart>
      <c:catAx>
        <c:axId val="2677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75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75980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759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465881.45263999997</c:v>
                </c:pt>
                <c:pt idx="1">
                  <c:v>432437.32681</c:v>
                </c:pt>
                <c:pt idx="2">
                  <c:v>450437.88010000001</c:v>
                </c:pt>
                <c:pt idx="3">
                  <c:v>492722.37605999998</c:v>
                </c:pt>
                <c:pt idx="4">
                  <c:v>412084.57598000002</c:v>
                </c:pt>
                <c:pt idx="5">
                  <c:v>470070.3958</c:v>
                </c:pt>
                <c:pt idx="6">
                  <c:v>483501.39567</c:v>
                </c:pt>
                <c:pt idx="7">
                  <c:v>435787.11511000001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477187.05618000001</c:v>
                </c:pt>
                <c:pt idx="1">
                  <c:v>471698.59989999997</c:v>
                </c:pt>
                <c:pt idx="2">
                  <c:v>503717.45244000002</c:v>
                </c:pt>
                <c:pt idx="3">
                  <c:v>525178.23048000003</c:v>
                </c:pt>
                <c:pt idx="4">
                  <c:v>544227.77720999997</c:v>
                </c:pt>
                <c:pt idx="5">
                  <c:v>500272.27208000002</c:v>
                </c:pt>
                <c:pt idx="6">
                  <c:v>513988.46567000001</c:v>
                </c:pt>
                <c:pt idx="7">
                  <c:v>456769.85275000002</c:v>
                </c:pt>
                <c:pt idx="8">
                  <c:v>531264.33183000004</c:v>
                </c:pt>
                <c:pt idx="9">
                  <c:v>495882.46275000001</c:v>
                </c:pt>
                <c:pt idx="10">
                  <c:v>471220.12821</c:v>
                </c:pt>
                <c:pt idx="11">
                  <c:v>554512.98097000003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63168"/>
        <c:axId val="267763728"/>
      </c:lineChart>
      <c:catAx>
        <c:axId val="2677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76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76372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7631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1728192.1263900001</c:v>
                </c:pt>
                <c:pt idx="1">
                  <c:v>1703301.9503200001</c:v>
                </c:pt>
                <c:pt idx="2">
                  <c:v>1770635.76615</c:v>
                </c:pt>
                <c:pt idx="3">
                  <c:v>1836101.0291299999</c:v>
                </c:pt>
                <c:pt idx="4">
                  <c:v>1480484.6810000001</c:v>
                </c:pt>
                <c:pt idx="5">
                  <c:v>1970998.54779</c:v>
                </c:pt>
                <c:pt idx="6">
                  <c:v>1643386.2829700001</c:v>
                </c:pt>
                <c:pt idx="7">
                  <c:v>1363693.8585399999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1832639.83987</c:v>
                </c:pt>
                <c:pt idx="2">
                  <c:v>2126496.68334</c:v>
                </c:pt>
                <c:pt idx="3">
                  <c:v>2085969.69022</c:v>
                </c:pt>
                <c:pt idx="4">
                  <c:v>2040798.1582899999</c:v>
                </c:pt>
                <c:pt idx="5">
                  <c:v>2029799.52143</c:v>
                </c:pt>
                <c:pt idx="6">
                  <c:v>1988612.2893000001</c:v>
                </c:pt>
                <c:pt idx="7">
                  <c:v>1266790.6583400001</c:v>
                </c:pt>
                <c:pt idx="8">
                  <c:v>1958581.5900099999</c:v>
                </c:pt>
                <c:pt idx="9">
                  <c:v>1712962.1933899999</c:v>
                </c:pt>
                <c:pt idx="10">
                  <c:v>1839274.63827</c:v>
                </c:pt>
                <c:pt idx="11">
                  <c:v>1802373.6949199999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67088"/>
        <c:axId val="270516176"/>
      </c:lineChart>
      <c:catAx>
        <c:axId val="26776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51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51617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76708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732040.44850000006</c:v>
                </c:pt>
                <c:pt idx="1">
                  <c:v>830885.28148999996</c:v>
                </c:pt>
                <c:pt idx="2">
                  <c:v>838376.19932999997</c:v>
                </c:pt>
                <c:pt idx="3">
                  <c:v>881668.84735000005</c:v>
                </c:pt>
                <c:pt idx="4">
                  <c:v>826226.25954</c:v>
                </c:pt>
                <c:pt idx="5">
                  <c:v>964303.08227999997</c:v>
                </c:pt>
                <c:pt idx="6">
                  <c:v>821597.86120000004</c:v>
                </c:pt>
                <c:pt idx="7">
                  <c:v>835755.33932000003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1056527.4245199999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982463.58187999995</c:v>
                </c:pt>
                <c:pt idx="7">
                  <c:v>852237.63415000006</c:v>
                </c:pt>
                <c:pt idx="8">
                  <c:v>1086149.1598700001</c:v>
                </c:pt>
                <c:pt idx="9">
                  <c:v>1046471.5705800001</c:v>
                </c:pt>
                <c:pt idx="10">
                  <c:v>1003325.23497</c:v>
                </c:pt>
                <c:pt idx="11">
                  <c:v>1145704.2970400001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19536"/>
        <c:axId val="270520096"/>
      </c:lineChart>
      <c:catAx>
        <c:axId val="27051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52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52009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51953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1383634.10363</c:v>
                </c:pt>
                <c:pt idx="1">
                  <c:v>1264233.8875</c:v>
                </c:pt>
                <c:pt idx="2">
                  <c:v>1324785.8443</c:v>
                </c:pt>
                <c:pt idx="3">
                  <c:v>1385232.8261899999</c:v>
                </c:pt>
                <c:pt idx="4">
                  <c:v>1342937.2376399999</c:v>
                </c:pt>
                <c:pt idx="5">
                  <c:v>1458031.96924</c:v>
                </c:pt>
                <c:pt idx="6">
                  <c:v>1493342.9926700001</c:v>
                </c:pt>
                <c:pt idx="7">
                  <c:v>1547075.8930899999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1586676.90065</c:v>
                </c:pt>
                <c:pt idx="1">
                  <c:v>1485368.2324099999</c:v>
                </c:pt>
                <c:pt idx="2">
                  <c:v>1599277.86237</c:v>
                </c:pt>
                <c:pt idx="3">
                  <c:v>1543764.97386</c:v>
                </c:pt>
                <c:pt idx="4">
                  <c:v>1612659.3118</c:v>
                </c:pt>
                <c:pt idx="5">
                  <c:v>1595085.0032800001</c:v>
                </c:pt>
                <c:pt idx="6">
                  <c:v>1719903.31642</c:v>
                </c:pt>
                <c:pt idx="7">
                  <c:v>1552535.55479</c:v>
                </c:pt>
                <c:pt idx="8">
                  <c:v>1664645.7252</c:v>
                </c:pt>
                <c:pt idx="9">
                  <c:v>1499606.82596</c:v>
                </c:pt>
                <c:pt idx="10">
                  <c:v>1504798.5305900001</c:v>
                </c:pt>
                <c:pt idx="11">
                  <c:v>1368074.83852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23456"/>
        <c:axId val="270524016"/>
      </c:lineChart>
      <c:catAx>
        <c:axId val="2705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52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52401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523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487506.19637000002</c:v>
                </c:pt>
                <c:pt idx="1">
                  <c:v>473458.03274</c:v>
                </c:pt>
                <c:pt idx="2">
                  <c:v>531779.47936999996</c:v>
                </c:pt>
                <c:pt idx="3">
                  <c:v>573613.02448000002</c:v>
                </c:pt>
                <c:pt idx="4">
                  <c:v>518788.11118000001</c:v>
                </c:pt>
                <c:pt idx="5">
                  <c:v>543550.66154</c:v>
                </c:pt>
                <c:pt idx="6">
                  <c:v>528633.82940000005</c:v>
                </c:pt>
                <c:pt idx="7">
                  <c:v>516022.39977999998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591640.93646</c:v>
                </c:pt>
                <c:pt idx="1">
                  <c:v>567770.65286999999</c:v>
                </c:pt>
                <c:pt idx="2">
                  <c:v>599424.32551</c:v>
                </c:pt>
                <c:pt idx="3">
                  <c:v>648813.57973999996</c:v>
                </c:pt>
                <c:pt idx="4">
                  <c:v>650683.92787999997</c:v>
                </c:pt>
                <c:pt idx="5">
                  <c:v>592567.68821000005</c:v>
                </c:pt>
                <c:pt idx="6">
                  <c:v>585661.92006999999</c:v>
                </c:pt>
                <c:pt idx="7">
                  <c:v>540784.97158999997</c:v>
                </c:pt>
                <c:pt idx="8">
                  <c:v>609442.44853000005</c:v>
                </c:pt>
                <c:pt idx="9">
                  <c:v>562790.09157000005</c:v>
                </c:pt>
                <c:pt idx="10">
                  <c:v>566799.05356000003</c:v>
                </c:pt>
                <c:pt idx="11">
                  <c:v>587619.20197000005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27376"/>
        <c:axId val="270527936"/>
      </c:lineChart>
      <c:catAx>
        <c:axId val="27052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52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5279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5273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201065.27963</c:v>
                </c:pt>
                <c:pt idx="1">
                  <c:v>214653.21849999999</c:v>
                </c:pt>
                <c:pt idx="2">
                  <c:v>255301.96463</c:v>
                </c:pt>
                <c:pt idx="3">
                  <c:v>264138.07659000001</c:v>
                </c:pt>
                <c:pt idx="4">
                  <c:v>243127.74314999999</c:v>
                </c:pt>
                <c:pt idx="5">
                  <c:v>238601.72923999999</c:v>
                </c:pt>
                <c:pt idx="6">
                  <c:v>230540.446</c:v>
                </c:pt>
                <c:pt idx="7">
                  <c:v>222233.73154000001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243550.06326</c:v>
                </c:pt>
                <c:pt idx="1">
                  <c:v>245731.55110000001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289417.06945000001</c:v>
                </c:pt>
                <c:pt idx="5">
                  <c:v>278037.88287999999</c:v>
                </c:pt>
                <c:pt idx="6">
                  <c:v>265000.48866999999</c:v>
                </c:pt>
                <c:pt idx="7">
                  <c:v>245319.79096000001</c:v>
                </c:pt>
                <c:pt idx="8">
                  <c:v>259601.06393999999</c:v>
                </c:pt>
                <c:pt idx="9">
                  <c:v>245621.88080000001</c:v>
                </c:pt>
                <c:pt idx="10">
                  <c:v>250740.23084</c:v>
                </c:pt>
                <c:pt idx="11">
                  <c:v>253370.11129999999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31296"/>
        <c:axId val="270531856"/>
      </c:lineChart>
      <c:catAx>
        <c:axId val="2705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53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05318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053129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286982.08713</c:v>
                </c:pt>
                <c:pt idx="1">
                  <c:v>143560.63587</c:v>
                </c:pt>
                <c:pt idx="2">
                  <c:v>159554.72958000001</c:v>
                </c:pt>
                <c:pt idx="3">
                  <c:v>249043.75786000001</c:v>
                </c:pt>
                <c:pt idx="4">
                  <c:v>345707.65922999999</c:v>
                </c:pt>
                <c:pt idx="5">
                  <c:v>233281.84069000001</c:v>
                </c:pt>
                <c:pt idx="6">
                  <c:v>151171.25093000001</c:v>
                </c:pt>
                <c:pt idx="7">
                  <c:v>246725.88015000001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194226.73190000001</c:v>
                </c:pt>
                <c:pt idx="1">
                  <c:v>181236.58134</c:v>
                </c:pt>
                <c:pt idx="2">
                  <c:v>211983.93565</c:v>
                </c:pt>
                <c:pt idx="3">
                  <c:v>207718.04477000001</c:v>
                </c:pt>
                <c:pt idx="4">
                  <c:v>202629.9241</c:v>
                </c:pt>
                <c:pt idx="5">
                  <c:v>147771.88811999999</c:v>
                </c:pt>
                <c:pt idx="6">
                  <c:v>122982.57956</c:v>
                </c:pt>
                <c:pt idx="7">
                  <c:v>196394.12959999999</c:v>
                </c:pt>
                <c:pt idx="8">
                  <c:v>403316.90872000001</c:v>
                </c:pt>
                <c:pt idx="9">
                  <c:v>328914.59093000001</c:v>
                </c:pt>
                <c:pt idx="10">
                  <c:v>519737.42723999999</c:v>
                </c:pt>
                <c:pt idx="11">
                  <c:v>389224.96304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129120"/>
        <c:axId val="271129680"/>
      </c:lineChart>
      <c:catAx>
        <c:axId val="2711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12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12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129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955054.74150999996</c:v>
                </c:pt>
                <c:pt idx="3">
                  <c:v>975048.96007000003</c:v>
                </c:pt>
                <c:pt idx="4">
                  <c:v>790998.14436999999</c:v>
                </c:pt>
                <c:pt idx="5">
                  <c:v>830846.87086999998</c:v>
                </c:pt>
                <c:pt idx="6">
                  <c:v>800963.61895000003</c:v>
                </c:pt>
                <c:pt idx="7">
                  <c:v>799239.05385999999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1105473.24608</c:v>
                </c:pt>
                <c:pt idx="1">
                  <c:v>1189080.6092699999</c:v>
                </c:pt>
                <c:pt idx="2">
                  <c:v>1173025.9663199999</c:v>
                </c:pt>
                <c:pt idx="3">
                  <c:v>1200628.00716</c:v>
                </c:pt>
                <c:pt idx="4">
                  <c:v>1272871.9844800001</c:v>
                </c:pt>
                <c:pt idx="5">
                  <c:v>1063909.97597</c:v>
                </c:pt>
                <c:pt idx="6">
                  <c:v>1042741.5051299999</c:v>
                </c:pt>
                <c:pt idx="7">
                  <c:v>955689.37344</c:v>
                </c:pt>
                <c:pt idx="8">
                  <c:v>1084771.4235100001</c:v>
                </c:pt>
                <c:pt idx="9">
                  <c:v>1041217.60412</c:v>
                </c:pt>
                <c:pt idx="10">
                  <c:v>892262.93495000002</c:v>
                </c:pt>
                <c:pt idx="11">
                  <c:v>1182518.4947599999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133040"/>
        <c:axId val="271133600"/>
      </c:lineChart>
      <c:catAx>
        <c:axId val="27113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13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13360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13304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275869.21025</c:v>
                </c:pt>
                <c:pt idx="3">
                  <c:v>348707.56601000001</c:v>
                </c:pt>
                <c:pt idx="4">
                  <c:v>405383.64406000002</c:v>
                </c:pt>
                <c:pt idx="5">
                  <c:v>394192.63231000002</c:v>
                </c:pt>
                <c:pt idx="6">
                  <c:v>373725.40422999999</c:v>
                </c:pt>
                <c:pt idx="7">
                  <c:v>343790.15474000003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136960"/>
        <c:axId val="271137520"/>
      </c:lineChart>
      <c:catAx>
        <c:axId val="271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13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13752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13696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İHR'!$C$75:$N$75</c:f>
              <c:numCache>
                <c:formatCode>#,##0</c:formatCode>
                <c:ptCount val="12"/>
                <c:pt idx="0">
                  <c:v>12303598.118000001</c:v>
                </c:pt>
                <c:pt idx="1">
                  <c:v>12233405.897</c:v>
                </c:pt>
                <c:pt idx="2">
                  <c:v>12524154.947000001</c:v>
                </c:pt>
                <c:pt idx="3">
                  <c:v>13356418.975</c:v>
                </c:pt>
                <c:pt idx="4">
                  <c:v>11086503.282</c:v>
                </c:pt>
                <c:pt idx="5">
                  <c:v>11967329.606000001</c:v>
                </c:pt>
                <c:pt idx="6">
                  <c:v>11181326.482999999</c:v>
                </c:pt>
                <c:pt idx="7">
                  <c:v>10482986.52266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94800"/>
        <c:axId val="269695360"/>
      </c:lineChart>
      <c:catAx>
        <c:axId val="26969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69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6953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694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117014.65793</c:v>
                </c:pt>
                <c:pt idx="5">
                  <c:v>53595.19154</c:v>
                </c:pt>
                <c:pt idx="6">
                  <c:v>148862.53343000001</c:v>
                </c:pt>
                <c:pt idx="7">
                  <c:v>123179.15759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122443.44491999999</c:v>
                </c:pt>
                <c:pt idx="7">
                  <c:v>109595.07594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164063.21474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140880"/>
        <c:axId val="271141440"/>
      </c:lineChart>
      <c:catAx>
        <c:axId val="27114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14144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1408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128042.47478</c:v>
                </c:pt>
                <c:pt idx="4">
                  <c:v>110325.70848</c:v>
                </c:pt>
                <c:pt idx="5">
                  <c:v>159703.81526999999</c:v>
                </c:pt>
                <c:pt idx="6">
                  <c:v>97950.266870000007</c:v>
                </c:pt>
                <c:pt idx="7">
                  <c:v>142957.12294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154855.01276000001</c:v>
                </c:pt>
                <c:pt idx="9">
                  <c:v>118892.01910999999</c:v>
                </c:pt>
                <c:pt idx="10">
                  <c:v>147785.28448</c:v>
                </c:pt>
                <c:pt idx="11">
                  <c:v>175131.80995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374240"/>
        <c:axId val="271374800"/>
      </c:lineChart>
      <c:catAx>
        <c:axId val="2713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37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3748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374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274745.19952999998</c:v>
                </c:pt>
                <c:pt idx="1">
                  <c:v>295517.68037999998</c:v>
                </c:pt>
                <c:pt idx="2">
                  <c:v>315283.80124</c:v>
                </c:pt>
                <c:pt idx="3">
                  <c:v>327619.82285</c:v>
                </c:pt>
                <c:pt idx="4">
                  <c:v>295932.38863</c:v>
                </c:pt>
                <c:pt idx="5">
                  <c:v>321852.53696</c:v>
                </c:pt>
                <c:pt idx="6">
                  <c:v>301707.53204000002</c:v>
                </c:pt>
                <c:pt idx="7">
                  <c:v>286293.51789000002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329794.63932000002</c:v>
                </c:pt>
                <c:pt idx="1">
                  <c:v>355763.90454999998</c:v>
                </c:pt>
                <c:pt idx="2">
                  <c:v>399128.70760000002</c:v>
                </c:pt>
                <c:pt idx="3">
                  <c:v>393690.34301999997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389898.46036000003</c:v>
                </c:pt>
                <c:pt idx="7">
                  <c:v>328196.93328</c:v>
                </c:pt>
                <c:pt idx="8">
                  <c:v>381069.14622</c:v>
                </c:pt>
                <c:pt idx="9">
                  <c:v>350459.74690000003</c:v>
                </c:pt>
                <c:pt idx="10">
                  <c:v>351254.24349999998</c:v>
                </c:pt>
                <c:pt idx="11">
                  <c:v>357697.40938999999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378160"/>
        <c:axId val="271378720"/>
      </c:lineChart>
      <c:catAx>
        <c:axId val="27137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37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137872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7137816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1927049.30174</c:v>
                </c:pt>
                <c:pt idx="1">
                  <c:v>1795433.6926500001</c:v>
                </c:pt>
                <c:pt idx="2">
                  <c:v>1887616.1530599999</c:v>
                </c:pt>
                <c:pt idx="3">
                  <c:v>1849448.0303700001</c:v>
                </c:pt>
                <c:pt idx="4">
                  <c:v>1808453.76923</c:v>
                </c:pt>
                <c:pt idx="5">
                  <c:v>1669541.4984600001</c:v>
                </c:pt>
                <c:pt idx="6">
                  <c:v>1529491.9659299999</c:v>
                </c:pt>
                <c:pt idx="7">
                  <c:v>1606238.6817599998</c:v>
                </c:pt>
                <c:pt idx="8">
                  <c:v>1902126.0463999999</c:v>
                </c:pt>
                <c:pt idx="9">
                  <c:v>2007526.50126</c:v>
                </c:pt>
                <c:pt idx="10">
                  <c:v>2194256.8385899998</c:v>
                </c:pt>
                <c:pt idx="11">
                  <c:v>2307954.4551599999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1818057.33623</c:v>
                </c:pt>
                <c:pt idx="1">
                  <c:v>1657117.4526499999</c:v>
                </c:pt>
                <c:pt idx="2">
                  <c:v>1772130.0351400003</c:v>
                </c:pt>
                <c:pt idx="3">
                  <c:v>1710055.2461800002</c:v>
                </c:pt>
                <c:pt idx="4">
                  <c:v>1571023.9825899999</c:v>
                </c:pt>
                <c:pt idx="5">
                  <c:v>1613377.0578299998</c:v>
                </c:pt>
                <c:pt idx="6">
                  <c:v>1531730.1286999998</c:v>
                </c:pt>
                <c:pt idx="7">
                  <c:v>1475114.3041599998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82320"/>
        <c:axId val="206582880"/>
      </c:lineChart>
      <c:catAx>
        <c:axId val="20658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58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58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582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'2002-2015 AYLIK İHR'!$C$75:$N$75</c:f>
              <c:numCache>
                <c:formatCode>#,##0</c:formatCode>
                <c:ptCount val="12"/>
                <c:pt idx="0">
                  <c:v>12303598.118000001</c:v>
                </c:pt>
                <c:pt idx="1">
                  <c:v>12233405.897</c:v>
                </c:pt>
                <c:pt idx="2">
                  <c:v>12524154.947000001</c:v>
                </c:pt>
                <c:pt idx="3">
                  <c:v>13356418.975</c:v>
                </c:pt>
                <c:pt idx="4">
                  <c:v>11086503.282</c:v>
                </c:pt>
                <c:pt idx="5">
                  <c:v>11967329.606000001</c:v>
                </c:pt>
                <c:pt idx="6">
                  <c:v>11181326.482999999</c:v>
                </c:pt>
                <c:pt idx="7">
                  <c:v>10482986.52266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87792"/>
        <c:axId val="269085552"/>
      </c:lineChart>
      <c:catAx>
        <c:axId val="26908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08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08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90877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95135723.83066</c:v>
                </c:pt>
              </c:numCache>
            </c:numRef>
          </c:val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336544"/>
        <c:axId val="267038656"/>
      </c:barChart>
      <c:catAx>
        <c:axId val="2663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03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03865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33654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566166.71128000005</c:v>
                </c:pt>
                <c:pt idx="1">
                  <c:v>491881.25361999997</c:v>
                </c:pt>
                <c:pt idx="2">
                  <c:v>554762.93662000005</c:v>
                </c:pt>
                <c:pt idx="3">
                  <c:v>487581.34564999997</c:v>
                </c:pt>
                <c:pt idx="4">
                  <c:v>480858.48021000001</c:v>
                </c:pt>
                <c:pt idx="5">
                  <c:v>481068.80047000002</c:v>
                </c:pt>
                <c:pt idx="6">
                  <c:v>430763.26961999998</c:v>
                </c:pt>
                <c:pt idx="7">
                  <c:v>460561.53240999999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610687.35260999994</c:v>
                </c:pt>
                <c:pt idx="4">
                  <c:v>542968.32842999999</c:v>
                </c:pt>
                <c:pt idx="5">
                  <c:v>495849.45386000001</c:v>
                </c:pt>
                <c:pt idx="6">
                  <c:v>444851.1041</c:v>
                </c:pt>
                <c:pt idx="7">
                  <c:v>483695.93664000003</c:v>
                </c:pt>
                <c:pt idx="8">
                  <c:v>552501.56553999998</c:v>
                </c:pt>
                <c:pt idx="9">
                  <c:v>564232.83424999996</c:v>
                </c:pt>
                <c:pt idx="10">
                  <c:v>601804.46646000003</c:v>
                </c:pt>
                <c:pt idx="11">
                  <c:v>651456.22444000002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042016"/>
        <c:axId val="267550688"/>
      </c:lineChart>
      <c:catAx>
        <c:axId val="26704201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5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55068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0420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218501.91409999999</c:v>
                </c:pt>
                <c:pt idx="1">
                  <c:v>155554.29676</c:v>
                </c:pt>
                <c:pt idx="2">
                  <c:v>152638.65632000001</c:v>
                </c:pt>
                <c:pt idx="3">
                  <c:v>124860.84912</c:v>
                </c:pt>
                <c:pt idx="4">
                  <c:v>161378.32816</c:v>
                </c:pt>
                <c:pt idx="5">
                  <c:v>181289.62383999999</c:v>
                </c:pt>
                <c:pt idx="6">
                  <c:v>93847.975210000004</c:v>
                </c:pt>
                <c:pt idx="7">
                  <c:v>73438.730450000003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192353.52622999999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94589.399080000003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212448.55926000001</c:v>
                </c:pt>
                <c:pt idx="10">
                  <c:v>338058.44446999999</c:v>
                </c:pt>
                <c:pt idx="11">
                  <c:v>338041.30245999998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54048"/>
        <c:axId val="267816944"/>
      </c:lineChart>
      <c:catAx>
        <c:axId val="2675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81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8169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540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93040.151490000004</c:v>
                </c:pt>
                <c:pt idx="1">
                  <c:v>98736.69425</c:v>
                </c:pt>
                <c:pt idx="2">
                  <c:v>104076.11655000001</c:v>
                </c:pt>
                <c:pt idx="3">
                  <c:v>105965.83722</c:v>
                </c:pt>
                <c:pt idx="4">
                  <c:v>96206.019320000007</c:v>
                </c:pt>
                <c:pt idx="5">
                  <c:v>110344.7925</c:v>
                </c:pt>
                <c:pt idx="6">
                  <c:v>110655.8716</c:v>
                </c:pt>
                <c:pt idx="7">
                  <c:v>110252.24959000001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112348.27525000001</c:v>
                </c:pt>
                <c:pt idx="2">
                  <c:v>119768.88486999999</c:v>
                </c:pt>
                <c:pt idx="3">
                  <c:v>121026.58252</c:v>
                </c:pt>
                <c:pt idx="4">
                  <c:v>109161.33497</c:v>
                </c:pt>
                <c:pt idx="5">
                  <c:v>108378.79994</c:v>
                </c:pt>
                <c:pt idx="6">
                  <c:v>106723.63373</c:v>
                </c:pt>
                <c:pt idx="7">
                  <c:v>119251.82182</c:v>
                </c:pt>
                <c:pt idx="8">
                  <c:v>134477.10582</c:v>
                </c:pt>
                <c:pt idx="9">
                  <c:v>125772.73337</c:v>
                </c:pt>
                <c:pt idx="10">
                  <c:v>129613.56435</c:v>
                </c:pt>
                <c:pt idx="11">
                  <c:v>118555.26717000001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7440"/>
        <c:axId val="208084640"/>
      </c:lineChart>
      <c:catAx>
        <c:axId val="20808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08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846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087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80" zoomScaleNormal="80" workbookViewId="0">
      <pane xSplit="1" ySplit="7" topLeftCell="B23" activePane="bottomRight" state="frozen"/>
      <selection activeCell="B16" sqref="B16"/>
      <selection pane="topRight" activeCell="B16" sqref="B16"/>
      <selection pane="bottomLeft" activeCell="B16" sqref="B16"/>
      <selection pane="bottomRight" activeCell="G46" sqref="G46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1" t="s">
        <v>208</v>
      </c>
      <c r="C1" s="151"/>
      <c r="D1" s="151"/>
      <c r="E1" s="151"/>
      <c r="F1" s="151"/>
      <c r="G1" s="151"/>
      <c r="H1" s="151"/>
      <c r="I1" s="151"/>
      <c r="J1" s="151"/>
      <c r="K1" s="118"/>
      <c r="L1" s="118"/>
      <c r="M1" s="11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8" t="s">
        <v>193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3"/>
      <c r="B6" s="147" t="s">
        <v>171</v>
      </c>
      <c r="C6" s="147"/>
      <c r="D6" s="147"/>
      <c r="E6" s="147"/>
      <c r="F6" s="147" t="s">
        <v>209</v>
      </c>
      <c r="G6" s="147"/>
      <c r="H6" s="147"/>
      <c r="I6" s="147"/>
      <c r="J6" s="147" t="s">
        <v>173</v>
      </c>
      <c r="K6" s="147"/>
      <c r="L6" s="147"/>
      <c r="M6" s="147"/>
    </row>
    <row r="7" spans="1:13" ht="28.2" x14ac:dyDescent="0.3">
      <c r="A7" s="4" t="s">
        <v>1</v>
      </c>
      <c r="B7" s="5">
        <v>2014</v>
      </c>
      <c r="C7" s="6">
        <v>2015</v>
      </c>
      <c r="D7" s="7" t="s">
        <v>181</v>
      </c>
      <c r="E7" s="7" t="s">
        <v>182</v>
      </c>
      <c r="F7" s="5">
        <v>2014</v>
      </c>
      <c r="G7" s="6">
        <v>2015</v>
      </c>
      <c r="H7" s="7" t="s">
        <v>181</v>
      </c>
      <c r="I7" s="7" t="s">
        <v>182</v>
      </c>
      <c r="J7" s="5" t="s">
        <v>174</v>
      </c>
      <c r="K7" s="5" t="s">
        <v>184</v>
      </c>
      <c r="L7" s="7" t="s">
        <v>181</v>
      </c>
      <c r="M7" s="7" t="s">
        <v>182</v>
      </c>
    </row>
    <row r="8" spans="1:13" ht="16.8" x14ac:dyDescent="0.3">
      <c r="A8" s="49" t="s">
        <v>2</v>
      </c>
      <c r="B8" s="50">
        <v>1605952.5616899999</v>
      </c>
      <c r="C8" s="50">
        <v>1475114.3041599998</v>
      </c>
      <c r="D8" s="48">
        <f t="shared" ref="D8:D44" si="0">(C8-B8)/B8*100</f>
        <v>-8.1470810938720639</v>
      </c>
      <c r="E8" s="48">
        <f>C8/C$44*100</f>
        <v>14.071508162024211</v>
      </c>
      <c r="F8" s="50">
        <v>14071969.556869999</v>
      </c>
      <c r="G8" s="50">
        <v>13148605.543480001</v>
      </c>
      <c r="H8" s="48">
        <f t="shared" ref="H8:H45" si="1">(G8-F8)/F8*100</f>
        <v>-6.5617254902261131</v>
      </c>
      <c r="I8" s="48">
        <f>G8/G$46*100</f>
        <v>13.820891894283896</v>
      </c>
      <c r="J8" s="50">
        <v>22176349.581780002</v>
      </c>
      <c r="K8" s="50">
        <v>21552899.55404</v>
      </c>
      <c r="L8" s="48">
        <f t="shared" ref="L8:L45" si="2">(K8-J8)/J8*100</f>
        <v>-2.8113284625176802</v>
      </c>
      <c r="M8" s="48">
        <f>K8/K$46*100</f>
        <v>14.567977592985345</v>
      </c>
    </row>
    <row r="9" spans="1:13" ht="15.6" x14ac:dyDescent="0.3">
      <c r="A9" s="9" t="s">
        <v>3</v>
      </c>
      <c r="B9" s="50">
        <v>1074712.45575</v>
      </c>
      <c r="C9" s="50">
        <v>985703.88724000007</v>
      </c>
      <c r="D9" s="48">
        <f t="shared" si="0"/>
        <v>-8.2820821545130681</v>
      </c>
      <c r="E9" s="48">
        <f t="shared" ref="E9:E46" si="3">C9/C$44*100</f>
        <v>9.4028918677831435</v>
      </c>
      <c r="F9" s="50">
        <v>9582758.5274199992</v>
      </c>
      <c r="G9" s="50">
        <v>9226018.3528400008</v>
      </c>
      <c r="H9" s="48">
        <f t="shared" si="1"/>
        <v>-3.7227294579032346</v>
      </c>
      <c r="I9" s="48">
        <f t="shared" ref="I9:I46" si="4">G9/G$46*100</f>
        <v>9.6977433726810744</v>
      </c>
      <c r="J9" s="50">
        <v>15308415.403520001</v>
      </c>
      <c r="K9" s="50">
        <v>15326767.508159999</v>
      </c>
      <c r="L9" s="48">
        <f t="shared" si="2"/>
        <v>0.11988245782628712</v>
      </c>
      <c r="M9" s="48">
        <f t="shared" ref="M9:M46" si="5">K9/K$46*100</f>
        <v>10.359627254418204</v>
      </c>
    </row>
    <row r="10" spans="1:13" ht="13.8" x14ac:dyDescent="0.25">
      <c r="A10" s="11" t="s">
        <v>4</v>
      </c>
      <c r="B10" s="12">
        <v>483636.63264000003</v>
      </c>
      <c r="C10" s="12">
        <v>460561.53240999999</v>
      </c>
      <c r="D10" s="13">
        <f t="shared" si="0"/>
        <v>-4.7711646870174604</v>
      </c>
      <c r="E10" s="13">
        <f t="shared" si="3"/>
        <v>4.3934191026045033</v>
      </c>
      <c r="F10" s="12">
        <v>4346419.7700500004</v>
      </c>
      <c r="G10" s="12">
        <v>3953644.3298800001</v>
      </c>
      <c r="H10" s="13">
        <f t="shared" si="1"/>
        <v>-9.0367580894167041</v>
      </c>
      <c r="I10" s="13">
        <f t="shared" si="4"/>
        <v>4.1557936080009448</v>
      </c>
      <c r="J10" s="12">
        <v>6777470.1236899998</v>
      </c>
      <c r="K10" s="12">
        <v>6322190.0442399997</v>
      </c>
      <c r="L10" s="13">
        <f t="shared" si="2"/>
        <v>-6.7175519941963593</v>
      </c>
      <c r="M10" s="13">
        <f t="shared" si="5"/>
        <v>4.2732776011021363</v>
      </c>
    </row>
    <row r="11" spans="1:13" ht="13.8" x14ac:dyDescent="0.25">
      <c r="A11" s="11" t="s">
        <v>5</v>
      </c>
      <c r="B11" s="12">
        <v>104381.06547</v>
      </c>
      <c r="C11" s="12">
        <v>73438.730450000003</v>
      </c>
      <c r="D11" s="13">
        <f t="shared" si="0"/>
        <v>-29.643628258319598</v>
      </c>
      <c r="E11" s="13">
        <f t="shared" si="3"/>
        <v>0.70055160608339051</v>
      </c>
      <c r="F11" s="12">
        <v>1344365.3626999999</v>
      </c>
      <c r="G11" s="12">
        <v>1161510.37396</v>
      </c>
      <c r="H11" s="13">
        <f t="shared" si="1"/>
        <v>-13.601584347037713</v>
      </c>
      <c r="I11" s="13">
        <f t="shared" si="4"/>
        <v>1.2208982359008158</v>
      </c>
      <c r="J11" s="12">
        <v>2387566.9627499999</v>
      </c>
      <c r="K11" s="12">
        <v>2211459.77941</v>
      </c>
      <c r="L11" s="13">
        <f t="shared" si="2"/>
        <v>-7.3760102266266792</v>
      </c>
      <c r="M11" s="13">
        <f t="shared" si="5"/>
        <v>1.4947639148716929</v>
      </c>
    </row>
    <row r="12" spans="1:13" ht="13.8" x14ac:dyDescent="0.25">
      <c r="A12" s="11" t="s">
        <v>6</v>
      </c>
      <c r="B12" s="12">
        <v>119251.82182</v>
      </c>
      <c r="C12" s="12">
        <v>110252.24959000001</v>
      </c>
      <c r="D12" s="13">
        <f t="shared" si="0"/>
        <v>-7.5466958010788661</v>
      </c>
      <c r="E12" s="13">
        <f t="shared" si="3"/>
        <v>1.0517255683929287</v>
      </c>
      <c r="F12" s="12">
        <v>908113.53455999994</v>
      </c>
      <c r="G12" s="12">
        <v>829277.73251999996</v>
      </c>
      <c r="H12" s="13">
        <f t="shared" si="1"/>
        <v>-8.6812715634942688</v>
      </c>
      <c r="I12" s="13">
        <f t="shared" si="4"/>
        <v>0.87167858626492445</v>
      </c>
      <c r="J12" s="12">
        <v>1422428.9645400001</v>
      </c>
      <c r="K12" s="12">
        <v>1336849.4813600001</v>
      </c>
      <c r="L12" s="13">
        <f t="shared" si="2"/>
        <v>-6.0164328281711814</v>
      </c>
      <c r="M12" s="13">
        <f t="shared" si="5"/>
        <v>0.90359968693845738</v>
      </c>
    </row>
    <row r="13" spans="1:13" ht="13.8" x14ac:dyDescent="0.25">
      <c r="A13" s="11" t="s">
        <v>7</v>
      </c>
      <c r="B13" s="12">
        <v>94078.269539999994</v>
      </c>
      <c r="C13" s="12">
        <v>89814.786470000006</v>
      </c>
      <c r="D13" s="13">
        <f t="shared" si="0"/>
        <v>-4.5318468237633232</v>
      </c>
      <c r="E13" s="13">
        <f t="shared" si="3"/>
        <v>0.85676716530977659</v>
      </c>
      <c r="F13" s="12">
        <v>837126.14188999997</v>
      </c>
      <c r="G13" s="12">
        <v>746737.36679</v>
      </c>
      <c r="H13" s="13">
        <f t="shared" si="1"/>
        <v>-10.797509548074444</v>
      </c>
      <c r="I13" s="13">
        <f t="shared" si="4"/>
        <v>0.7849179432525053</v>
      </c>
      <c r="J13" s="12">
        <v>1443059.59409</v>
      </c>
      <c r="K13" s="12">
        <v>1368253.24129</v>
      </c>
      <c r="L13" s="13">
        <f t="shared" si="2"/>
        <v>-5.1838713457411449</v>
      </c>
      <c r="M13" s="13">
        <f t="shared" si="5"/>
        <v>0.92482603144253028</v>
      </c>
    </row>
    <row r="14" spans="1:13" ht="13.8" x14ac:dyDescent="0.25">
      <c r="A14" s="11" t="s">
        <v>8</v>
      </c>
      <c r="B14" s="12">
        <v>143213.51243</v>
      </c>
      <c r="C14" s="12">
        <v>153949.8327</v>
      </c>
      <c r="D14" s="13">
        <f t="shared" si="0"/>
        <v>7.4967229612832114</v>
      </c>
      <c r="E14" s="13">
        <f t="shared" si="3"/>
        <v>1.4685684500998106</v>
      </c>
      <c r="F14" s="12">
        <v>1220366.8797299999</v>
      </c>
      <c r="G14" s="12">
        <v>1734754.31807</v>
      </c>
      <c r="H14" s="13">
        <f t="shared" si="1"/>
        <v>42.15022931905574</v>
      </c>
      <c r="I14" s="13">
        <f t="shared" si="4"/>
        <v>1.8234520621904697</v>
      </c>
      <c r="J14" s="12">
        <v>1976797.2984</v>
      </c>
      <c r="K14" s="12">
        <v>2827650.2033899999</v>
      </c>
      <c r="L14" s="13">
        <f t="shared" si="2"/>
        <v>43.041990480190954</v>
      </c>
      <c r="M14" s="13">
        <f t="shared" si="5"/>
        <v>1.91125768022542</v>
      </c>
    </row>
    <row r="15" spans="1:13" ht="13.8" x14ac:dyDescent="0.25">
      <c r="A15" s="11" t="s">
        <v>9</v>
      </c>
      <c r="B15" s="12">
        <v>13367.26571</v>
      </c>
      <c r="C15" s="12">
        <v>10659.29089</v>
      </c>
      <c r="D15" s="13">
        <f t="shared" si="0"/>
        <v>-20.258255343680151</v>
      </c>
      <c r="E15" s="13">
        <f t="shared" si="3"/>
        <v>0.1016818143089176</v>
      </c>
      <c r="F15" s="12">
        <v>157649.73905999999</v>
      </c>
      <c r="G15" s="12">
        <v>131700.23628000001</v>
      </c>
      <c r="H15" s="13">
        <f t="shared" si="1"/>
        <v>-16.460225646249782</v>
      </c>
      <c r="I15" s="13">
        <f t="shared" si="4"/>
        <v>0.1384340508245086</v>
      </c>
      <c r="J15" s="12">
        <v>264433.92868999997</v>
      </c>
      <c r="K15" s="12">
        <v>202087.92269000001</v>
      </c>
      <c r="L15" s="13">
        <f t="shared" si="2"/>
        <v>-23.577158312800762</v>
      </c>
      <c r="M15" s="13">
        <f t="shared" si="5"/>
        <v>0.13659472231006767</v>
      </c>
    </row>
    <row r="16" spans="1:13" ht="13.8" x14ac:dyDescent="0.25">
      <c r="A16" s="11" t="s">
        <v>10</v>
      </c>
      <c r="B16" s="12">
        <v>111508.17037000001</v>
      </c>
      <c r="C16" s="12">
        <v>81940.677330000006</v>
      </c>
      <c r="D16" s="13">
        <f t="shared" si="0"/>
        <v>-26.515987969214134</v>
      </c>
      <c r="E16" s="13">
        <f t="shared" si="3"/>
        <v>0.7816539413923429</v>
      </c>
      <c r="F16" s="12">
        <v>707771.43599999999</v>
      </c>
      <c r="G16" s="12">
        <v>613672.72062000004</v>
      </c>
      <c r="H16" s="13">
        <f t="shared" si="1"/>
        <v>-13.29507106302605</v>
      </c>
      <c r="I16" s="13">
        <f t="shared" si="4"/>
        <v>0.64504972045235842</v>
      </c>
      <c r="J16" s="12">
        <v>952361.12875000003</v>
      </c>
      <c r="K16" s="12">
        <v>981462.72235000005</v>
      </c>
      <c r="L16" s="13">
        <f t="shared" si="2"/>
        <v>3.0557309324664121</v>
      </c>
      <c r="M16" s="13">
        <f t="shared" si="5"/>
        <v>0.66338762966420051</v>
      </c>
    </row>
    <row r="17" spans="1:13" ht="13.8" x14ac:dyDescent="0.25">
      <c r="A17" s="11" t="s">
        <v>11</v>
      </c>
      <c r="B17" s="12">
        <v>5275.7177700000002</v>
      </c>
      <c r="C17" s="12">
        <v>5086.7874000000002</v>
      </c>
      <c r="D17" s="13">
        <f t="shared" si="0"/>
        <v>-3.5811311036071594</v>
      </c>
      <c r="E17" s="13">
        <f t="shared" si="3"/>
        <v>4.8524219591472448E-2</v>
      </c>
      <c r="F17" s="12">
        <v>60945.663430000001</v>
      </c>
      <c r="G17" s="12">
        <v>54721.274720000001</v>
      </c>
      <c r="H17" s="13">
        <f t="shared" si="1"/>
        <v>-10.213013296916701</v>
      </c>
      <c r="I17" s="13">
        <f t="shared" si="4"/>
        <v>5.7519165794547335E-2</v>
      </c>
      <c r="J17" s="12">
        <v>84297.402610000005</v>
      </c>
      <c r="K17" s="12">
        <v>76814.113429999998</v>
      </c>
      <c r="L17" s="13">
        <f t="shared" si="2"/>
        <v>-8.8772476355188221</v>
      </c>
      <c r="M17" s="13">
        <f t="shared" si="5"/>
        <v>5.1919987863698738E-2</v>
      </c>
    </row>
    <row r="18" spans="1:13" ht="15.6" x14ac:dyDescent="0.3">
      <c r="A18" s="9" t="s">
        <v>12</v>
      </c>
      <c r="B18" s="50">
        <v>185391.33327999999</v>
      </c>
      <c r="C18" s="50">
        <v>142637.37309000001</v>
      </c>
      <c r="D18" s="48">
        <f t="shared" si="0"/>
        <v>-23.06146648475087</v>
      </c>
      <c r="E18" s="48">
        <f t="shared" si="3"/>
        <v>1.360655885435657</v>
      </c>
      <c r="F18" s="50">
        <v>1498481.59558</v>
      </c>
      <c r="G18" s="50">
        <v>1212971.84825</v>
      </c>
      <c r="H18" s="48">
        <f t="shared" si="1"/>
        <v>-19.053270201793236</v>
      </c>
      <c r="I18" s="48">
        <f t="shared" si="4"/>
        <v>1.2749909281281862</v>
      </c>
      <c r="J18" s="50">
        <v>2220520.91915</v>
      </c>
      <c r="K18" s="50">
        <v>1989114.1943000001</v>
      </c>
      <c r="L18" s="48">
        <f t="shared" si="2"/>
        <v>-10.421281009078752</v>
      </c>
      <c r="M18" s="48">
        <f t="shared" si="5"/>
        <v>1.3444766881502872</v>
      </c>
    </row>
    <row r="19" spans="1:13" ht="13.8" x14ac:dyDescent="0.25">
      <c r="A19" s="11" t="s">
        <v>13</v>
      </c>
      <c r="B19" s="12">
        <v>185391.33327999999</v>
      </c>
      <c r="C19" s="12">
        <v>142637.37309000001</v>
      </c>
      <c r="D19" s="13">
        <f t="shared" si="0"/>
        <v>-23.06146648475087</v>
      </c>
      <c r="E19" s="13">
        <f t="shared" si="3"/>
        <v>1.360655885435657</v>
      </c>
      <c r="F19" s="12">
        <v>1498481.59558</v>
      </c>
      <c r="G19" s="12">
        <v>1212971.84825</v>
      </c>
      <c r="H19" s="13">
        <f t="shared" si="1"/>
        <v>-19.053270201793236</v>
      </c>
      <c r="I19" s="13">
        <f t="shared" si="4"/>
        <v>1.2749909281281862</v>
      </c>
      <c r="J19" s="12">
        <v>2220520.91915</v>
      </c>
      <c r="K19" s="12">
        <v>1989114.1943000001</v>
      </c>
      <c r="L19" s="13">
        <f t="shared" si="2"/>
        <v>-10.421281009078752</v>
      </c>
      <c r="M19" s="13">
        <f t="shared" si="5"/>
        <v>1.3444766881502872</v>
      </c>
    </row>
    <row r="20" spans="1:13" ht="15.6" x14ac:dyDescent="0.3">
      <c r="A20" s="9" t="s">
        <v>188</v>
      </c>
      <c r="B20" s="8">
        <v>345848.77266000002</v>
      </c>
      <c r="C20" s="8">
        <v>346773.04382999998</v>
      </c>
      <c r="D20" s="10">
        <f t="shared" si="0"/>
        <v>0.26724720255364443</v>
      </c>
      <c r="E20" s="10">
        <f t="shared" si="3"/>
        <v>3.3079604088054118</v>
      </c>
      <c r="F20" s="8">
        <v>2990729.4338699998</v>
      </c>
      <c r="G20" s="8">
        <v>2709615.3423899999</v>
      </c>
      <c r="H20" s="10">
        <f t="shared" si="1"/>
        <v>-9.399515994204755</v>
      </c>
      <c r="I20" s="10">
        <f t="shared" si="4"/>
        <v>2.8481575934746339</v>
      </c>
      <c r="J20" s="8">
        <v>4647413.25911</v>
      </c>
      <c r="K20" s="8">
        <v>4237017.8515799996</v>
      </c>
      <c r="L20" s="10">
        <f t="shared" si="2"/>
        <v>-8.8306200599985569</v>
      </c>
      <c r="M20" s="10">
        <f t="shared" si="5"/>
        <v>2.8638736504168554</v>
      </c>
    </row>
    <row r="21" spans="1:13" ht="13.8" x14ac:dyDescent="0.25">
      <c r="A21" s="11" t="s">
        <v>186</v>
      </c>
      <c r="B21" s="12">
        <v>345848.77266000002</v>
      </c>
      <c r="C21" s="12">
        <v>346773.04382999998</v>
      </c>
      <c r="D21" s="13">
        <f t="shared" si="0"/>
        <v>0.26724720255364443</v>
      </c>
      <c r="E21" s="13">
        <f t="shared" si="3"/>
        <v>3.3079604088054118</v>
      </c>
      <c r="F21" s="12">
        <v>2990729.4338699998</v>
      </c>
      <c r="G21" s="12">
        <v>2709615.3423899999</v>
      </c>
      <c r="H21" s="13">
        <f t="shared" si="1"/>
        <v>-9.399515994204755</v>
      </c>
      <c r="I21" s="13">
        <f t="shared" si="4"/>
        <v>2.8481575934746339</v>
      </c>
      <c r="J21" s="12">
        <v>4647413.25911</v>
      </c>
      <c r="K21" s="12">
        <v>4237017.8515799996</v>
      </c>
      <c r="L21" s="13">
        <f t="shared" si="2"/>
        <v>-8.8306200599985569</v>
      </c>
      <c r="M21" s="13">
        <f t="shared" si="5"/>
        <v>2.8638736504168554</v>
      </c>
    </row>
    <row r="22" spans="1:13" ht="16.8" x14ac:dyDescent="0.3">
      <c r="A22" s="49" t="s">
        <v>14</v>
      </c>
      <c r="B22" s="50">
        <v>9040285.1106599998</v>
      </c>
      <c r="C22" s="50">
        <v>8664082.0637599993</v>
      </c>
      <c r="D22" s="48">
        <f t="shared" si="0"/>
        <v>-4.1614068836877109</v>
      </c>
      <c r="E22" s="48">
        <f t="shared" si="3"/>
        <v>82.648986002526456</v>
      </c>
      <c r="F22" s="50">
        <v>82254988.537799984</v>
      </c>
      <c r="G22" s="50">
        <v>72101408.443140015</v>
      </c>
      <c r="H22" s="48">
        <f t="shared" si="1"/>
        <v>-12.34402955389621</v>
      </c>
      <c r="I22" s="48">
        <f t="shared" si="4"/>
        <v>75.787943308739955</v>
      </c>
      <c r="J22" s="50">
        <v>123510878.05689001</v>
      </c>
      <c r="K22" s="50">
        <v>113884271.52244997</v>
      </c>
      <c r="L22" s="48">
        <f t="shared" si="2"/>
        <v>-7.794136586095644</v>
      </c>
      <c r="M22" s="48">
        <f t="shared" si="5"/>
        <v>76.976348893229357</v>
      </c>
    </row>
    <row r="23" spans="1:13" ht="15.6" x14ac:dyDescent="0.3">
      <c r="A23" s="9" t="s">
        <v>15</v>
      </c>
      <c r="B23" s="50">
        <v>1001440.3088499999</v>
      </c>
      <c r="C23" s="50">
        <v>944555.82898000011</v>
      </c>
      <c r="D23" s="48">
        <f t="shared" si="0"/>
        <v>-5.6802666486755342</v>
      </c>
      <c r="E23" s="48">
        <f t="shared" si="3"/>
        <v>9.0103695825445396</v>
      </c>
      <c r="F23" s="50">
        <v>8600910.7742800005</v>
      </c>
      <c r="G23" s="50">
        <v>7586625.4570899997</v>
      </c>
      <c r="H23" s="48">
        <f t="shared" si="1"/>
        <v>-11.792766415192915</v>
      </c>
      <c r="I23" s="48">
        <f t="shared" si="4"/>
        <v>7.9745285489119384</v>
      </c>
      <c r="J23" s="50">
        <v>13080951.398370001</v>
      </c>
      <c r="K23" s="50">
        <v>12078120.640010001</v>
      </c>
      <c r="L23" s="48">
        <f t="shared" si="2"/>
        <v>-7.6663441963782661</v>
      </c>
      <c r="M23" s="48">
        <f t="shared" si="5"/>
        <v>8.1638106468165557</v>
      </c>
    </row>
    <row r="24" spans="1:13" ht="13.8" x14ac:dyDescent="0.25">
      <c r="A24" s="11" t="s">
        <v>16</v>
      </c>
      <c r="B24" s="12">
        <v>681658.98228</v>
      </c>
      <c r="C24" s="12">
        <v>640571.58293000003</v>
      </c>
      <c r="D24" s="13">
        <f t="shared" si="0"/>
        <v>-6.027559295495764</v>
      </c>
      <c r="E24" s="13">
        <f t="shared" si="3"/>
        <v>6.1105829101787164</v>
      </c>
      <c r="F24" s="12">
        <v>5903367.0667000003</v>
      </c>
      <c r="G24" s="12">
        <v>5266402.4819499999</v>
      </c>
      <c r="H24" s="13">
        <f t="shared" si="1"/>
        <v>-10.789852258095573</v>
      </c>
      <c r="I24" s="13">
        <f t="shared" si="4"/>
        <v>5.5356728996187679</v>
      </c>
      <c r="J24" s="12">
        <v>8840169.3459200002</v>
      </c>
      <c r="K24" s="12">
        <v>8247792.1730599999</v>
      </c>
      <c r="L24" s="13">
        <f t="shared" si="2"/>
        <v>-6.7009708714844907</v>
      </c>
      <c r="M24" s="13">
        <f t="shared" si="5"/>
        <v>5.5748253856737211</v>
      </c>
    </row>
    <row r="25" spans="1:13" ht="13.8" x14ac:dyDescent="0.25">
      <c r="A25" s="11" t="s">
        <v>17</v>
      </c>
      <c r="B25" s="12">
        <v>160336.91033000001</v>
      </c>
      <c r="C25" s="12">
        <v>134917.84591</v>
      </c>
      <c r="D25" s="13">
        <f t="shared" si="0"/>
        <v>-15.853532644282186</v>
      </c>
      <c r="E25" s="13">
        <f t="shared" si="3"/>
        <v>1.2870172599989695</v>
      </c>
      <c r="F25" s="12">
        <v>1211890.64402</v>
      </c>
      <c r="G25" s="12">
        <v>1005832.93021</v>
      </c>
      <c r="H25" s="13">
        <f t="shared" si="1"/>
        <v>-17.002995676778191</v>
      </c>
      <c r="I25" s="13">
        <f t="shared" si="4"/>
        <v>1.0572610263630997</v>
      </c>
      <c r="J25" s="12">
        <v>1947080.2953900001</v>
      </c>
      <c r="K25" s="12">
        <v>1647033.5221200001</v>
      </c>
      <c r="L25" s="13">
        <f t="shared" si="2"/>
        <v>-15.410087297396261</v>
      </c>
      <c r="M25" s="13">
        <f t="shared" si="5"/>
        <v>1.1132584451098753</v>
      </c>
    </row>
    <row r="26" spans="1:13" ht="13.8" x14ac:dyDescent="0.25">
      <c r="A26" s="11" t="s">
        <v>18</v>
      </c>
      <c r="B26" s="12">
        <v>159444.41623999999</v>
      </c>
      <c r="C26" s="12">
        <v>169066.40014000001</v>
      </c>
      <c r="D26" s="13">
        <f t="shared" si="0"/>
        <v>6.0346948026808001</v>
      </c>
      <c r="E26" s="13">
        <f t="shared" si="3"/>
        <v>1.6127694123668526</v>
      </c>
      <c r="F26" s="12">
        <v>1485653.0635599999</v>
      </c>
      <c r="G26" s="12">
        <v>1314390.0449300001</v>
      </c>
      <c r="H26" s="13">
        <f t="shared" si="1"/>
        <v>-11.527793589952314</v>
      </c>
      <c r="I26" s="13">
        <f t="shared" si="4"/>
        <v>1.3815946229300702</v>
      </c>
      <c r="J26" s="12">
        <v>2293701.7570600002</v>
      </c>
      <c r="K26" s="12">
        <v>2183294.9448299999</v>
      </c>
      <c r="L26" s="13">
        <f t="shared" si="2"/>
        <v>-4.8134772487385842</v>
      </c>
      <c r="M26" s="13">
        <f t="shared" si="5"/>
        <v>1.4757268160329584</v>
      </c>
    </row>
    <row r="27" spans="1:13" ht="15.6" x14ac:dyDescent="0.3">
      <c r="A27" s="9" t="s">
        <v>19</v>
      </c>
      <c r="B27" s="50">
        <v>1427809.3044400001</v>
      </c>
      <c r="C27" s="50">
        <v>1192968.31828</v>
      </c>
      <c r="D27" s="48">
        <f t="shared" si="0"/>
        <v>-16.447643633482755</v>
      </c>
      <c r="E27" s="48">
        <f t="shared" si="3"/>
        <v>11.380042468825867</v>
      </c>
      <c r="F27" s="50">
        <v>11881105.343119999</v>
      </c>
      <c r="G27" s="50">
        <v>10469725.751080001</v>
      </c>
      <c r="H27" s="48">
        <f t="shared" si="1"/>
        <v>-11.879194328137888</v>
      </c>
      <c r="I27" s="48">
        <f t="shared" si="4"/>
        <v>11.005041355144296</v>
      </c>
      <c r="J27" s="50">
        <v>17841511.775619999</v>
      </c>
      <c r="K27" s="50">
        <v>16367793.09502</v>
      </c>
      <c r="L27" s="48">
        <f t="shared" si="2"/>
        <v>-8.2600549725489074</v>
      </c>
      <c r="M27" s="48">
        <f t="shared" si="5"/>
        <v>11.063274454419105</v>
      </c>
    </row>
    <row r="28" spans="1:13" ht="13.8" x14ac:dyDescent="0.25">
      <c r="A28" s="11" t="s">
        <v>20</v>
      </c>
      <c r="B28" s="12">
        <v>1427809.3044400001</v>
      </c>
      <c r="C28" s="12">
        <v>1192968.31828</v>
      </c>
      <c r="D28" s="13">
        <f t="shared" si="0"/>
        <v>-16.447643633482755</v>
      </c>
      <c r="E28" s="13">
        <f t="shared" si="3"/>
        <v>11.380042468825867</v>
      </c>
      <c r="F28" s="12">
        <v>11881105.343119999</v>
      </c>
      <c r="G28" s="12">
        <v>10469725.751080001</v>
      </c>
      <c r="H28" s="13">
        <f t="shared" si="1"/>
        <v>-11.879194328137888</v>
      </c>
      <c r="I28" s="13">
        <f t="shared" si="4"/>
        <v>11.005041355144296</v>
      </c>
      <c r="J28" s="12">
        <v>17841511.775619999</v>
      </c>
      <c r="K28" s="12">
        <v>16367793.09502</v>
      </c>
      <c r="L28" s="13">
        <f t="shared" si="2"/>
        <v>-8.2600549725489074</v>
      </c>
      <c r="M28" s="13">
        <f t="shared" si="5"/>
        <v>11.063274454419105</v>
      </c>
    </row>
    <row r="29" spans="1:13" ht="15.6" x14ac:dyDescent="0.3">
      <c r="A29" s="9" t="s">
        <v>21</v>
      </c>
      <c r="B29" s="50">
        <v>6611035.49737</v>
      </c>
      <c r="C29" s="50">
        <v>6526557.9164999994</v>
      </c>
      <c r="D29" s="48">
        <f t="shared" si="0"/>
        <v>-1.2778267625942636</v>
      </c>
      <c r="E29" s="48">
        <f t="shared" si="3"/>
        <v>62.258573951156059</v>
      </c>
      <c r="F29" s="50">
        <v>61772972.420399994</v>
      </c>
      <c r="G29" s="50">
        <v>54045057.234970011</v>
      </c>
      <c r="H29" s="48">
        <f t="shared" si="1"/>
        <v>-12.510188327731992</v>
      </c>
      <c r="I29" s="48">
        <f t="shared" si="4"/>
        <v>56.808373404683721</v>
      </c>
      <c r="J29" s="50">
        <v>92588414.882900015</v>
      </c>
      <c r="K29" s="50">
        <v>85438357.787419975</v>
      </c>
      <c r="L29" s="48">
        <f t="shared" si="2"/>
        <v>-7.7224100925833756</v>
      </c>
      <c r="M29" s="48">
        <f t="shared" si="5"/>
        <v>57.749263791993698</v>
      </c>
    </row>
    <row r="30" spans="1:13" ht="13.8" x14ac:dyDescent="0.25">
      <c r="A30" s="11" t="s">
        <v>22</v>
      </c>
      <c r="B30" s="12">
        <v>1552560.4097800001</v>
      </c>
      <c r="C30" s="12">
        <v>1547075.8930899999</v>
      </c>
      <c r="D30" s="13">
        <f t="shared" si="0"/>
        <v>-0.35325625047835379</v>
      </c>
      <c r="E30" s="13">
        <f t="shared" si="3"/>
        <v>14.757968921793843</v>
      </c>
      <c r="F30" s="12">
        <v>12695441.54434</v>
      </c>
      <c r="G30" s="12">
        <v>11199274.75426</v>
      </c>
      <c r="H30" s="13">
        <f t="shared" si="1"/>
        <v>-11.785070923720923</v>
      </c>
      <c r="I30" s="13">
        <f t="shared" si="4"/>
        <v>11.771892096174643</v>
      </c>
      <c r="J30" s="12">
        <v>18622775.410730001</v>
      </c>
      <c r="K30" s="12">
        <v>17232985.373810001</v>
      </c>
      <c r="L30" s="13">
        <f t="shared" si="2"/>
        <v>-7.4628513004524333</v>
      </c>
      <c r="M30" s="13">
        <f t="shared" si="5"/>
        <v>11.648072880238059</v>
      </c>
    </row>
    <row r="31" spans="1:13" ht="13.8" x14ac:dyDescent="0.25">
      <c r="A31" s="11" t="s">
        <v>23</v>
      </c>
      <c r="B31" s="12">
        <v>1266764.6727400001</v>
      </c>
      <c r="C31" s="12">
        <v>1363693.8585399999</v>
      </c>
      <c r="D31" s="13">
        <f t="shared" si="0"/>
        <v>7.6517121045334289</v>
      </c>
      <c r="E31" s="13">
        <f t="shared" si="3"/>
        <v>13.008638860617081</v>
      </c>
      <c r="F31" s="12">
        <v>14956907.201130001</v>
      </c>
      <c r="G31" s="12">
        <v>13496794.242289999</v>
      </c>
      <c r="H31" s="13">
        <f t="shared" si="1"/>
        <v>-9.7621315637345738</v>
      </c>
      <c r="I31" s="13">
        <f t="shared" si="4"/>
        <v>14.186883432257339</v>
      </c>
      <c r="J31" s="12">
        <v>22501630.753989998</v>
      </c>
      <c r="K31" s="12">
        <v>20809837.604320001</v>
      </c>
      <c r="L31" s="13">
        <f t="shared" si="2"/>
        <v>-7.518535737104334</v>
      </c>
      <c r="M31" s="13">
        <f t="shared" si="5"/>
        <v>14.06572916898191</v>
      </c>
    </row>
    <row r="32" spans="1:13" ht="13.8" x14ac:dyDescent="0.25">
      <c r="A32" s="11" t="s">
        <v>24</v>
      </c>
      <c r="B32" s="12">
        <v>109595.07594</v>
      </c>
      <c r="C32" s="12">
        <v>123179.15759</v>
      </c>
      <c r="D32" s="13">
        <f t="shared" si="0"/>
        <v>12.394791949810667</v>
      </c>
      <c r="E32" s="13">
        <f t="shared" si="3"/>
        <v>1.1750387861678178</v>
      </c>
      <c r="F32" s="12">
        <v>794765.65344000002</v>
      </c>
      <c r="G32" s="12">
        <v>715245.29177000001</v>
      </c>
      <c r="H32" s="13">
        <f t="shared" si="1"/>
        <v>-10.005510596212915</v>
      </c>
      <c r="I32" s="13">
        <f t="shared" si="4"/>
        <v>0.75181568286916556</v>
      </c>
      <c r="J32" s="12">
        <v>1126410.1411900001</v>
      </c>
      <c r="K32" s="12">
        <v>1192357.0806799999</v>
      </c>
      <c r="L32" s="13">
        <f t="shared" si="2"/>
        <v>5.8546116621721733</v>
      </c>
      <c r="M32" s="13">
        <f t="shared" si="5"/>
        <v>0.80593477414168546</v>
      </c>
    </row>
    <row r="33" spans="1:13" ht="13.8" x14ac:dyDescent="0.25">
      <c r="A33" s="11" t="s">
        <v>175</v>
      </c>
      <c r="B33" s="12">
        <v>852234.85881000001</v>
      </c>
      <c r="C33" s="12">
        <v>835755.33932000003</v>
      </c>
      <c r="D33" s="13">
        <f t="shared" si="0"/>
        <v>-1.9336828715280203</v>
      </c>
      <c r="E33" s="13">
        <f t="shared" si="3"/>
        <v>7.9724927387193816</v>
      </c>
      <c r="F33" s="12">
        <v>7828963.8051899998</v>
      </c>
      <c r="G33" s="12">
        <v>6730853.3190099997</v>
      </c>
      <c r="H33" s="13">
        <f t="shared" si="1"/>
        <v>-14.02625575369294</v>
      </c>
      <c r="I33" s="13">
        <f t="shared" si="4"/>
        <v>7.0750009018597542</v>
      </c>
      <c r="J33" s="12">
        <v>12159036.96094</v>
      </c>
      <c r="K33" s="12">
        <v>11007673.632239999</v>
      </c>
      <c r="L33" s="13">
        <f t="shared" si="2"/>
        <v>-9.4691983616685214</v>
      </c>
      <c r="M33" s="13">
        <f t="shared" si="5"/>
        <v>7.4402769995422364</v>
      </c>
    </row>
    <row r="34" spans="1:13" ht="13.8" x14ac:dyDescent="0.25">
      <c r="A34" s="11" t="s">
        <v>25</v>
      </c>
      <c r="B34" s="12">
        <v>456751.19858000003</v>
      </c>
      <c r="C34" s="12">
        <v>435787.11511000001</v>
      </c>
      <c r="D34" s="13">
        <f t="shared" si="0"/>
        <v>-4.5898256064079384</v>
      </c>
      <c r="E34" s="13">
        <f t="shared" si="3"/>
        <v>4.1570893386918275</v>
      </c>
      <c r="F34" s="12">
        <v>3992701.5794899999</v>
      </c>
      <c r="G34" s="12">
        <v>3642922.5181700001</v>
      </c>
      <c r="H34" s="13">
        <f t="shared" si="1"/>
        <v>-8.7604609149045949</v>
      </c>
      <c r="I34" s="13">
        <f t="shared" si="4"/>
        <v>3.8291846337915518</v>
      </c>
      <c r="J34" s="12">
        <v>6027949.5583800003</v>
      </c>
      <c r="K34" s="12">
        <v>5691168.79213</v>
      </c>
      <c r="L34" s="13">
        <f t="shared" si="2"/>
        <v>-5.5869871336565975</v>
      </c>
      <c r="M34" s="13">
        <f t="shared" si="5"/>
        <v>3.8467594224975832</v>
      </c>
    </row>
    <row r="35" spans="1:13" ht="13.8" x14ac:dyDescent="0.25">
      <c r="A35" s="11" t="s">
        <v>26</v>
      </c>
      <c r="B35" s="12">
        <v>540784.97158999997</v>
      </c>
      <c r="C35" s="12">
        <v>516022.39977999998</v>
      </c>
      <c r="D35" s="13">
        <f t="shared" si="0"/>
        <v>-4.5790051704273163</v>
      </c>
      <c r="E35" s="13">
        <f t="shared" si="3"/>
        <v>4.9224750853639572</v>
      </c>
      <c r="F35" s="12">
        <v>4777287.3832599996</v>
      </c>
      <c r="G35" s="12">
        <v>4173351.7348600002</v>
      </c>
      <c r="H35" s="13">
        <f t="shared" si="1"/>
        <v>-12.641811135671649</v>
      </c>
      <c r="I35" s="13">
        <f t="shared" si="4"/>
        <v>4.3867346216742895</v>
      </c>
      <c r="J35" s="12">
        <v>7129058.3587699998</v>
      </c>
      <c r="K35" s="12">
        <v>6498943.6126800003</v>
      </c>
      <c r="L35" s="13">
        <f t="shared" si="2"/>
        <v>-8.83868127288995</v>
      </c>
      <c r="M35" s="13">
        <f t="shared" si="5"/>
        <v>4.3927483951852215</v>
      </c>
    </row>
    <row r="36" spans="1:13" ht="13.8" x14ac:dyDescent="0.25">
      <c r="A36" s="11" t="s">
        <v>27</v>
      </c>
      <c r="B36" s="12">
        <v>955673.46998000005</v>
      </c>
      <c r="C36" s="12">
        <v>799239.05385999999</v>
      </c>
      <c r="D36" s="13">
        <f t="shared" si="0"/>
        <v>-16.369023629302369</v>
      </c>
      <c r="E36" s="13">
        <f t="shared" si="3"/>
        <v>7.6241541676350204</v>
      </c>
      <c r="F36" s="12">
        <v>9003394.1188500002</v>
      </c>
      <c r="G36" s="12">
        <v>6942082.32223</v>
      </c>
      <c r="H36" s="13">
        <f t="shared" si="1"/>
        <v>-22.894830209690863</v>
      </c>
      <c r="I36" s="13">
        <f t="shared" si="4"/>
        <v>7.2970300142844238</v>
      </c>
      <c r="J36" s="12">
        <v>13383993.11932</v>
      </c>
      <c r="K36" s="12">
        <v>11142518.594249999</v>
      </c>
      <c r="L36" s="13">
        <f t="shared" si="2"/>
        <v>-16.747427356596571</v>
      </c>
      <c r="M36" s="13">
        <f t="shared" si="5"/>
        <v>7.5314210416774126</v>
      </c>
    </row>
    <row r="37" spans="1:13" ht="13.8" x14ac:dyDescent="0.25">
      <c r="A37" s="14" t="s">
        <v>176</v>
      </c>
      <c r="B37" s="12">
        <v>245296.24368000001</v>
      </c>
      <c r="C37" s="12">
        <v>222233.73154000001</v>
      </c>
      <c r="D37" s="13">
        <f t="shared" si="0"/>
        <v>-9.4019018775053453</v>
      </c>
      <c r="E37" s="13">
        <f t="shared" si="3"/>
        <v>2.1199467447527485</v>
      </c>
      <c r="F37" s="12">
        <v>2147103.4810100002</v>
      </c>
      <c r="G37" s="12">
        <v>1869662.18928</v>
      </c>
      <c r="H37" s="13">
        <f t="shared" si="1"/>
        <v>-12.921654414136174</v>
      </c>
      <c r="I37" s="13">
        <f t="shared" si="4"/>
        <v>1.9652577538674825</v>
      </c>
      <c r="J37" s="12">
        <v>3163886.6252100002</v>
      </c>
      <c r="K37" s="12">
        <v>2878785.1952999998</v>
      </c>
      <c r="L37" s="13">
        <f t="shared" si="2"/>
        <v>-9.0111139772929469</v>
      </c>
      <c r="M37" s="13">
        <f t="shared" si="5"/>
        <v>1.9458207057011605</v>
      </c>
    </row>
    <row r="38" spans="1:13" ht="13.8" x14ac:dyDescent="0.25">
      <c r="A38" s="11" t="s">
        <v>28</v>
      </c>
      <c r="B38" s="12">
        <v>196394.12959999999</v>
      </c>
      <c r="C38" s="12">
        <v>246725.88015000001</v>
      </c>
      <c r="D38" s="13">
        <f t="shared" si="0"/>
        <v>25.627930250518055</v>
      </c>
      <c r="E38" s="13">
        <f t="shared" si="3"/>
        <v>2.3535838724649496</v>
      </c>
      <c r="F38" s="12">
        <v>1464710.9608499999</v>
      </c>
      <c r="G38" s="12">
        <v>1816027.8414400001</v>
      </c>
      <c r="H38" s="13">
        <f t="shared" si="1"/>
        <v>23.985406676148873</v>
      </c>
      <c r="I38" s="13">
        <f t="shared" si="4"/>
        <v>1.9088810893713275</v>
      </c>
      <c r="J38" s="12">
        <v>2290760.1117600002</v>
      </c>
      <c r="K38" s="12">
        <v>3455855.2785800002</v>
      </c>
      <c r="L38" s="13">
        <f t="shared" si="2"/>
        <v>50.860636207116968</v>
      </c>
      <c r="M38" s="13">
        <f t="shared" si="5"/>
        <v>2.3358723561404364</v>
      </c>
    </row>
    <row r="39" spans="1:13" ht="13.8" x14ac:dyDescent="0.25">
      <c r="A39" s="11" t="s">
        <v>177</v>
      </c>
      <c r="B39" s="12">
        <v>98979.868499999997</v>
      </c>
      <c r="C39" s="12">
        <v>142957.12294</v>
      </c>
      <c r="D39" s="13">
        <f>(C39-B39)/B39*100</f>
        <v>44.430504006984009</v>
      </c>
      <c r="E39" s="13">
        <f t="shared" si="3"/>
        <v>1.3637060644023935</v>
      </c>
      <c r="F39" s="12">
        <v>1051198.6431700001</v>
      </c>
      <c r="G39" s="12">
        <v>971524.31325999997</v>
      </c>
      <c r="H39" s="13">
        <f t="shared" si="1"/>
        <v>-7.5793790667131917</v>
      </c>
      <c r="I39" s="13">
        <f t="shared" si="4"/>
        <v>1.0211982146573004</v>
      </c>
      <c r="J39" s="12">
        <v>1568215.52348</v>
      </c>
      <c r="K39" s="12">
        <v>1568154.1047400001</v>
      </c>
      <c r="L39" s="13">
        <f t="shared" si="2"/>
        <v>-3.916473155652995E-3</v>
      </c>
      <c r="M39" s="13">
        <f t="shared" si="5"/>
        <v>1.0599424825843515</v>
      </c>
    </row>
    <row r="40" spans="1:13" ht="13.8" x14ac:dyDescent="0.25">
      <c r="A40" s="11" t="s">
        <v>29</v>
      </c>
      <c r="B40" s="12">
        <v>328196.93328</v>
      </c>
      <c r="C40" s="12">
        <v>286293.51789000002</v>
      </c>
      <c r="D40" s="13">
        <f>(C40-B40)/B40*100</f>
        <v>-12.767765673864551</v>
      </c>
      <c r="E40" s="13">
        <f t="shared" si="3"/>
        <v>2.7310301055061799</v>
      </c>
      <c r="F40" s="12">
        <v>2983501.79507</v>
      </c>
      <c r="G40" s="12">
        <v>2418952.4795200001</v>
      </c>
      <c r="H40" s="13">
        <f t="shared" si="1"/>
        <v>-18.922372243344142</v>
      </c>
      <c r="I40" s="13">
        <f t="shared" si="4"/>
        <v>2.5426331793361823</v>
      </c>
      <c r="J40" s="12">
        <v>4507070.57962</v>
      </c>
      <c r="K40" s="12">
        <v>3858788.7877099998</v>
      </c>
      <c r="L40" s="13">
        <f t="shared" si="2"/>
        <v>-14.383661858800048</v>
      </c>
      <c r="M40" s="13">
        <f t="shared" si="5"/>
        <v>2.6082220842014339</v>
      </c>
    </row>
    <row r="41" spans="1:13" ht="13.8" x14ac:dyDescent="0.25">
      <c r="A41" s="11" t="s">
        <v>30</v>
      </c>
      <c r="B41" s="12">
        <v>7803.66489</v>
      </c>
      <c r="C41" s="12">
        <v>7594.8466900000003</v>
      </c>
      <c r="D41" s="13">
        <f t="shared" si="0"/>
        <v>-2.6758991184717531</v>
      </c>
      <c r="E41" s="13">
        <f t="shared" si="3"/>
        <v>7.2449265040864047E-2</v>
      </c>
      <c r="F41" s="12">
        <v>76996.2546</v>
      </c>
      <c r="G41" s="12">
        <v>68366.228879999995</v>
      </c>
      <c r="H41" s="13">
        <f t="shared" si="1"/>
        <v>-11.208370803013066</v>
      </c>
      <c r="I41" s="13">
        <f t="shared" si="4"/>
        <v>7.186178454025402E-2</v>
      </c>
      <c r="J41" s="12">
        <v>107627.73951</v>
      </c>
      <c r="K41" s="12">
        <v>101289.73097999999</v>
      </c>
      <c r="L41" s="13">
        <f t="shared" si="2"/>
        <v>-5.8888243484953282</v>
      </c>
      <c r="M41" s="13">
        <f t="shared" si="5"/>
        <v>6.846348110222418E-2</v>
      </c>
    </row>
    <row r="42" spans="1:13" ht="15.6" x14ac:dyDescent="0.3">
      <c r="A42" s="51" t="s">
        <v>31</v>
      </c>
      <c r="B42" s="50">
        <v>381295.27629000001</v>
      </c>
      <c r="C42" s="50">
        <v>343790.15474000003</v>
      </c>
      <c r="D42" s="48">
        <f t="shared" si="0"/>
        <v>-9.8362408039576348</v>
      </c>
      <c r="E42" s="48">
        <f t="shared" si="3"/>
        <v>3.2795058354493158</v>
      </c>
      <c r="F42" s="50">
        <v>3158448.3882900001</v>
      </c>
      <c r="G42" s="50">
        <v>2698852.9065999999</v>
      </c>
      <c r="H42" s="48">
        <f t="shared" si="1"/>
        <v>-14.55130574221058</v>
      </c>
      <c r="I42" s="48">
        <f t="shared" si="4"/>
        <v>2.8368448758574782</v>
      </c>
      <c r="J42" s="50">
        <v>4844706.2678100001</v>
      </c>
      <c r="K42" s="50">
        <v>4181954.1264</v>
      </c>
      <c r="L42" s="48">
        <f t="shared" si="2"/>
        <v>-13.679924122821804</v>
      </c>
      <c r="M42" s="48">
        <f t="shared" si="5"/>
        <v>2.826655126171556</v>
      </c>
    </row>
    <row r="43" spans="1:13" ht="13.8" x14ac:dyDescent="0.25">
      <c r="A43" s="11" t="s">
        <v>32</v>
      </c>
      <c r="B43" s="12">
        <v>381295.27629000001</v>
      </c>
      <c r="C43" s="12">
        <v>343790.15474000003</v>
      </c>
      <c r="D43" s="13">
        <f t="shared" si="0"/>
        <v>-9.8362408039576348</v>
      </c>
      <c r="E43" s="13">
        <f t="shared" si="3"/>
        <v>3.2795058354493158</v>
      </c>
      <c r="F43" s="12">
        <v>3158448.3882900001</v>
      </c>
      <c r="G43" s="12">
        <v>2698852.9065999999</v>
      </c>
      <c r="H43" s="13">
        <f t="shared" si="1"/>
        <v>-14.55130574221058</v>
      </c>
      <c r="I43" s="13">
        <f t="shared" si="4"/>
        <v>2.8368448758574782</v>
      </c>
      <c r="J43" s="12">
        <v>4844706.2678100001</v>
      </c>
      <c r="K43" s="12">
        <v>4181954.1264</v>
      </c>
      <c r="L43" s="13">
        <f t="shared" si="2"/>
        <v>-13.679924122821804</v>
      </c>
      <c r="M43" s="13">
        <f t="shared" si="5"/>
        <v>2.826655126171556</v>
      </c>
    </row>
    <row r="44" spans="1:13" ht="15.6" x14ac:dyDescent="0.3">
      <c r="A44" s="9" t="s">
        <v>33</v>
      </c>
      <c r="B44" s="8">
        <v>11027532.94864</v>
      </c>
      <c r="C44" s="8">
        <v>10482986.52266</v>
      </c>
      <c r="D44" s="10">
        <f t="shared" si="0"/>
        <v>-4.9380621079636624</v>
      </c>
      <c r="E44" s="10">
        <f t="shared" si="3"/>
        <v>100</v>
      </c>
      <c r="F44" s="15">
        <v>99485406.482959986</v>
      </c>
      <c r="G44" s="15">
        <v>87948866.893220007</v>
      </c>
      <c r="H44" s="16">
        <f t="shared" si="1"/>
        <v>-11.596212949801812</v>
      </c>
      <c r="I44" s="16">
        <f t="shared" si="4"/>
        <v>92.445680078881338</v>
      </c>
      <c r="J44" s="15">
        <v>150531933.90648001</v>
      </c>
      <c r="K44" s="15">
        <v>139619125.20289001</v>
      </c>
      <c r="L44" s="16">
        <f t="shared" si="2"/>
        <v>-7.2494974457511017</v>
      </c>
      <c r="M44" s="16">
        <f t="shared" si="5"/>
        <v>94.370981612386288</v>
      </c>
    </row>
    <row r="45" spans="1:13" ht="15" x14ac:dyDescent="0.25">
      <c r="A45" s="52" t="s">
        <v>34</v>
      </c>
      <c r="B45" s="53"/>
      <c r="C45" s="53"/>
      <c r="D45" s="54"/>
      <c r="E45" s="54"/>
      <c r="F45" s="55">
        <f>(F46-F44)</f>
        <v>4954084.713680014</v>
      </c>
      <c r="G45" s="55">
        <f>(G46-G44)</f>
        <v>7186856.937439993</v>
      </c>
      <c r="H45" s="56">
        <f t="shared" si="1"/>
        <v>45.069318608833839</v>
      </c>
      <c r="I45" s="56">
        <f t="shared" si="4"/>
        <v>7.5543199211186725</v>
      </c>
      <c r="J45" s="55">
        <f>(J46-J44)</f>
        <v>6397717.778159976</v>
      </c>
      <c r="K45" s="55">
        <f>(K46-K44)</f>
        <v>8327969.1447699964</v>
      </c>
      <c r="L45" s="56">
        <f t="shared" si="2"/>
        <v>30.170936473618141</v>
      </c>
      <c r="M45" s="56">
        <f t="shared" si="5"/>
        <v>5.6290183876137174</v>
      </c>
    </row>
    <row r="46" spans="1:13" s="18" customFormat="1" ht="22.5" customHeight="1" x14ac:dyDescent="0.4">
      <c r="A46" s="17" t="s">
        <v>35</v>
      </c>
      <c r="B46" s="57">
        <v>11027532.94864</v>
      </c>
      <c r="C46" s="57">
        <v>10482986.52266</v>
      </c>
      <c r="D46" s="58">
        <f>(C46-B46)/B46*100</f>
        <v>-4.9380621079636624</v>
      </c>
      <c r="E46" s="58">
        <f t="shared" si="3"/>
        <v>100</v>
      </c>
      <c r="F46" s="110">
        <v>104439491.19664</v>
      </c>
      <c r="G46" s="110">
        <v>95135723.83066</v>
      </c>
      <c r="H46" s="111">
        <f>(G46-F46)/F46*100</f>
        <v>-8.9082848445352418</v>
      </c>
      <c r="I46" s="111">
        <f t="shared" si="4"/>
        <v>100</v>
      </c>
      <c r="J46" s="110">
        <v>156929651.68463999</v>
      </c>
      <c r="K46" s="110">
        <v>147947094.34766001</v>
      </c>
      <c r="L46" s="111">
        <f>(K46-J46)/J46*100</f>
        <v>-5.7239388735985974</v>
      </c>
      <c r="M46" s="111">
        <f t="shared" si="5"/>
        <v>100</v>
      </c>
    </row>
    <row r="47" spans="1:13" ht="20.25" hidden="1" customHeight="1" x14ac:dyDescent="0.25"/>
    <row r="48" spans="1:13" ht="14.4" x14ac:dyDescent="0.25">
      <c r="C48" s="122"/>
    </row>
    <row r="49" spans="1:8" ht="14.4" x14ac:dyDescent="0.25">
      <c r="A49" s="1" t="s">
        <v>210</v>
      </c>
      <c r="C49" s="123"/>
    </row>
    <row r="50" spans="1:8" x14ac:dyDescent="0.25">
      <c r="A50" s="1" t="s">
        <v>190</v>
      </c>
    </row>
    <row r="51" spans="1:8" ht="21" x14ac:dyDescent="0.4">
      <c r="E51" s="120" t="s">
        <v>196</v>
      </c>
      <c r="F51" s="120">
        <f>+F46/1.3644</f>
        <v>76546094.398006439</v>
      </c>
      <c r="G51" s="120">
        <f>+G46/1.1145</f>
        <v>85361797.963804394</v>
      </c>
      <c r="H51" s="121">
        <f>(G51-F51)/F51*100</f>
        <v>11.516856131104646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76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77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78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topLeftCell="A196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3" t="s">
        <v>79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80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topLeftCell="A56" zoomScale="90" zoomScaleNormal="90" workbookViewId="0">
      <selection activeCell="L77" sqref="L77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45" bestFit="1" customWidth="1"/>
    <col min="5" max="5" width="12.33203125" style="46" bestFit="1" customWidth="1"/>
    <col min="6" max="6" width="11" style="46" bestFit="1" customWidth="1"/>
    <col min="7" max="7" width="12.33203125" style="46" bestFit="1" customWidth="1"/>
    <col min="8" max="8" width="11.44140625" style="46" bestFit="1" customWidth="1"/>
    <col min="9" max="9" width="12.33203125" style="46" bestFit="1" customWidth="1"/>
    <col min="10" max="10" width="12.6640625" style="46" bestFit="1" customWidth="1"/>
    <col min="11" max="11" width="12.33203125" style="46" bestFit="1" customWidth="1"/>
    <col min="12" max="12" width="11" style="46" customWidth="1"/>
    <col min="13" max="13" width="12.33203125" style="46" bestFit="1" customWidth="1"/>
    <col min="14" max="14" width="11" style="46" bestFit="1" customWidth="1"/>
    <col min="15" max="15" width="13.5546875" style="45" bestFit="1" customWidth="1"/>
  </cols>
  <sheetData>
    <row r="1" spans="1:15" ht="16.2" thickBot="1" x14ac:dyDescent="0.35">
      <c r="B1" s="34" t="s">
        <v>81</v>
      </c>
      <c r="C1" s="35" t="s">
        <v>56</v>
      </c>
      <c r="D1" s="35" t="s">
        <v>57</v>
      </c>
      <c r="E1" s="35" t="s">
        <v>58</v>
      </c>
      <c r="F1" s="35" t="s">
        <v>59</v>
      </c>
      <c r="G1" s="35" t="s">
        <v>60</v>
      </c>
      <c r="H1" s="35" t="s">
        <v>61</v>
      </c>
      <c r="I1" s="35" t="s">
        <v>0</v>
      </c>
      <c r="J1" s="35" t="s">
        <v>82</v>
      </c>
      <c r="K1" s="35" t="s">
        <v>62</v>
      </c>
      <c r="L1" s="35" t="s">
        <v>63</v>
      </c>
      <c r="M1" s="35" t="s">
        <v>64</v>
      </c>
      <c r="N1" s="35" t="s">
        <v>65</v>
      </c>
      <c r="O1" s="36" t="s">
        <v>54</v>
      </c>
    </row>
    <row r="2" spans="1:15" s="67" customFormat="1" ht="15" thickTop="1" thickBot="1" x14ac:dyDescent="0.3">
      <c r="A2" s="37">
        <v>2015</v>
      </c>
      <c r="B2" s="38" t="s">
        <v>2</v>
      </c>
      <c r="C2" s="136">
        <v>1818057.33623</v>
      </c>
      <c r="D2" s="136">
        <v>1657117.4526499999</v>
      </c>
      <c r="E2" s="136">
        <v>1772130.0351400003</v>
      </c>
      <c r="F2" s="136">
        <v>1710055.2461800002</v>
      </c>
      <c r="G2" s="136">
        <v>1571023.9825899999</v>
      </c>
      <c r="H2" s="136">
        <v>1613377.0578299998</v>
      </c>
      <c r="I2" s="136">
        <v>1531730.1286999998</v>
      </c>
      <c r="J2" s="136">
        <v>1475114.3041599998</v>
      </c>
      <c r="K2" s="136"/>
      <c r="L2" s="136"/>
      <c r="M2" s="136"/>
      <c r="N2" s="136"/>
      <c r="O2" s="137">
        <f t="shared" ref="O2:O33" si="0">SUM(C2:N2)</f>
        <v>13148605.543479998</v>
      </c>
    </row>
    <row r="3" spans="1:15" ht="14.4" thickTop="1" x14ac:dyDescent="0.25">
      <c r="A3" s="39">
        <v>2014</v>
      </c>
      <c r="B3" s="38" t="s">
        <v>2</v>
      </c>
      <c r="C3" s="136">
        <v>1927049.30174</v>
      </c>
      <c r="D3" s="136">
        <v>1795433.6926500001</v>
      </c>
      <c r="E3" s="136">
        <v>1887616.1530599999</v>
      </c>
      <c r="F3" s="136">
        <v>1849448.0303700001</v>
      </c>
      <c r="G3" s="136">
        <v>1808453.76923</v>
      </c>
      <c r="H3" s="136">
        <v>1669541.4984600001</v>
      </c>
      <c r="I3" s="136">
        <v>1529491.9659299999</v>
      </c>
      <c r="J3" s="136">
        <v>1606238.6817599998</v>
      </c>
      <c r="K3" s="136">
        <v>1902126.0463999999</v>
      </c>
      <c r="L3" s="136">
        <v>2007526.50126</v>
      </c>
      <c r="M3" s="136">
        <v>2194256.8385899998</v>
      </c>
      <c r="N3" s="136">
        <v>2307954.4551599999</v>
      </c>
      <c r="O3" s="137">
        <f t="shared" si="0"/>
        <v>22485136.934609998</v>
      </c>
    </row>
    <row r="4" spans="1:15" s="67" customFormat="1" ht="13.8" x14ac:dyDescent="0.25">
      <c r="A4" s="37">
        <v>2015</v>
      </c>
      <c r="B4" s="40" t="s">
        <v>83</v>
      </c>
      <c r="C4" s="138">
        <v>566166.71128000005</v>
      </c>
      <c r="D4" s="138">
        <v>491881.25361999997</v>
      </c>
      <c r="E4" s="138">
        <v>554762.93662000005</v>
      </c>
      <c r="F4" s="138">
        <v>487581.34564999997</v>
      </c>
      <c r="G4" s="138">
        <v>480858.48021000001</v>
      </c>
      <c r="H4" s="138">
        <v>481068.80047000002</v>
      </c>
      <c r="I4" s="138">
        <v>430763.26961999998</v>
      </c>
      <c r="J4" s="138">
        <v>460561.53240999999</v>
      </c>
      <c r="K4" s="138"/>
      <c r="L4" s="138"/>
      <c r="M4" s="138"/>
      <c r="N4" s="138"/>
      <c r="O4" s="139">
        <f t="shared" si="0"/>
        <v>3953644.3298800001</v>
      </c>
    </row>
    <row r="5" spans="1:15" ht="13.8" x14ac:dyDescent="0.25">
      <c r="A5" s="39">
        <v>2014</v>
      </c>
      <c r="B5" s="40" t="s">
        <v>83</v>
      </c>
      <c r="C5" s="138">
        <v>614049.99011000001</v>
      </c>
      <c r="D5" s="138">
        <v>556283.59741000005</v>
      </c>
      <c r="E5" s="138">
        <v>598289.29353000002</v>
      </c>
      <c r="F5" s="138">
        <v>610687.35260999994</v>
      </c>
      <c r="G5" s="138">
        <v>542968.32842999999</v>
      </c>
      <c r="H5" s="138">
        <v>495849.45386000001</v>
      </c>
      <c r="I5" s="138">
        <v>444851.1041</v>
      </c>
      <c r="J5" s="138">
        <v>483695.93664000003</v>
      </c>
      <c r="K5" s="138">
        <v>552501.56553999998</v>
      </c>
      <c r="L5" s="138">
        <v>564232.83424999996</v>
      </c>
      <c r="M5" s="138">
        <v>601804.46646000003</v>
      </c>
      <c r="N5" s="138">
        <v>651456.22444000002</v>
      </c>
      <c r="O5" s="139">
        <f t="shared" si="0"/>
        <v>6716670.14738</v>
      </c>
    </row>
    <row r="6" spans="1:15" s="67" customFormat="1" ht="13.8" x14ac:dyDescent="0.25">
      <c r="A6" s="37">
        <v>2015</v>
      </c>
      <c r="B6" s="40" t="s">
        <v>133</v>
      </c>
      <c r="C6" s="138">
        <v>218501.91409999999</v>
      </c>
      <c r="D6" s="138">
        <v>155554.29676</v>
      </c>
      <c r="E6" s="138">
        <v>152638.65632000001</v>
      </c>
      <c r="F6" s="138">
        <v>124860.84912</v>
      </c>
      <c r="G6" s="138">
        <v>161378.32816</v>
      </c>
      <c r="H6" s="138">
        <v>181289.62383999999</v>
      </c>
      <c r="I6" s="138">
        <v>93847.975210000004</v>
      </c>
      <c r="J6" s="138">
        <v>73438.730450000003</v>
      </c>
      <c r="K6" s="138"/>
      <c r="L6" s="138"/>
      <c r="M6" s="138"/>
      <c r="N6" s="138"/>
      <c r="O6" s="139">
        <f t="shared" si="0"/>
        <v>1161510.37396</v>
      </c>
    </row>
    <row r="7" spans="1:15" ht="13.8" x14ac:dyDescent="0.25">
      <c r="A7" s="39">
        <v>2014</v>
      </c>
      <c r="B7" s="40" t="s">
        <v>133</v>
      </c>
      <c r="C7" s="138">
        <v>219372.68607</v>
      </c>
      <c r="D7" s="138">
        <v>200366.00167999999</v>
      </c>
      <c r="E7" s="138">
        <v>192353.52622999999</v>
      </c>
      <c r="F7" s="138">
        <v>177392.70402</v>
      </c>
      <c r="G7" s="138">
        <v>188104.70172000001</v>
      </c>
      <c r="H7" s="138">
        <v>167816.56338000001</v>
      </c>
      <c r="I7" s="138">
        <v>94589.399080000003</v>
      </c>
      <c r="J7" s="138">
        <v>104381.06547</v>
      </c>
      <c r="K7" s="138">
        <v>162033.47639</v>
      </c>
      <c r="L7" s="138">
        <v>212448.55926000001</v>
      </c>
      <c r="M7" s="138">
        <v>338058.44446999999</v>
      </c>
      <c r="N7" s="138">
        <v>338041.30245999998</v>
      </c>
      <c r="O7" s="139">
        <f t="shared" si="0"/>
        <v>2394958.4302300001</v>
      </c>
    </row>
    <row r="8" spans="1:15" s="67" customFormat="1" ht="13.8" x14ac:dyDescent="0.25">
      <c r="A8" s="37">
        <v>2015</v>
      </c>
      <c r="B8" s="40" t="s">
        <v>84</v>
      </c>
      <c r="C8" s="138">
        <v>93040.151490000004</v>
      </c>
      <c r="D8" s="138">
        <v>98736.69425</v>
      </c>
      <c r="E8" s="138">
        <v>104076.11655000001</v>
      </c>
      <c r="F8" s="138">
        <v>105965.83722</v>
      </c>
      <c r="G8" s="138">
        <v>96206.019320000007</v>
      </c>
      <c r="H8" s="138">
        <v>110344.7925</v>
      </c>
      <c r="I8" s="138">
        <v>110655.8716</v>
      </c>
      <c r="J8" s="138">
        <v>110252.24959000001</v>
      </c>
      <c r="K8" s="138"/>
      <c r="L8" s="138"/>
      <c r="M8" s="138"/>
      <c r="N8" s="138"/>
      <c r="O8" s="139">
        <f t="shared" si="0"/>
        <v>829277.73252000008</v>
      </c>
    </row>
    <row r="9" spans="1:15" ht="13.8" x14ac:dyDescent="0.25">
      <c r="A9" s="39">
        <v>2014</v>
      </c>
      <c r="B9" s="40" t="s">
        <v>84</v>
      </c>
      <c r="C9" s="138">
        <v>111498.51522</v>
      </c>
      <c r="D9" s="138">
        <v>112348.27525000001</v>
      </c>
      <c r="E9" s="138">
        <v>119768.88486999999</v>
      </c>
      <c r="F9" s="138">
        <v>121026.58252</v>
      </c>
      <c r="G9" s="138">
        <v>109161.33497</v>
      </c>
      <c r="H9" s="138">
        <v>108378.79994</v>
      </c>
      <c r="I9" s="138">
        <v>106723.63373</v>
      </c>
      <c r="J9" s="138">
        <v>119251.82182</v>
      </c>
      <c r="K9" s="138">
        <v>134477.10582</v>
      </c>
      <c r="L9" s="138">
        <v>125772.73337</v>
      </c>
      <c r="M9" s="138">
        <v>129613.56435</v>
      </c>
      <c r="N9" s="138">
        <v>118555.26717000001</v>
      </c>
      <c r="O9" s="139">
        <f t="shared" si="0"/>
        <v>1416576.5190300001</v>
      </c>
    </row>
    <row r="10" spans="1:15" s="67" customFormat="1" ht="13.8" x14ac:dyDescent="0.25">
      <c r="A10" s="37">
        <v>2015</v>
      </c>
      <c r="B10" s="40" t="s">
        <v>85</v>
      </c>
      <c r="C10" s="138">
        <v>97812.898400000005</v>
      </c>
      <c r="D10" s="138">
        <v>94328.583759999994</v>
      </c>
      <c r="E10" s="138">
        <v>98642.964819999994</v>
      </c>
      <c r="F10" s="138">
        <v>111342.53589</v>
      </c>
      <c r="G10" s="138">
        <v>85342.528900000005</v>
      </c>
      <c r="H10" s="138">
        <v>92638.42108</v>
      </c>
      <c r="I10" s="138">
        <v>76814.647469999996</v>
      </c>
      <c r="J10" s="138">
        <v>89814.786470000006</v>
      </c>
      <c r="K10" s="138"/>
      <c r="L10" s="138"/>
      <c r="M10" s="138"/>
      <c r="N10" s="138"/>
      <c r="O10" s="139">
        <f t="shared" si="0"/>
        <v>746737.36679</v>
      </c>
    </row>
    <row r="11" spans="1:15" ht="13.8" x14ac:dyDescent="0.25">
      <c r="A11" s="39">
        <v>2014</v>
      </c>
      <c r="B11" s="40" t="s">
        <v>85</v>
      </c>
      <c r="C11" s="138">
        <v>116017.89702999999</v>
      </c>
      <c r="D11" s="138">
        <v>111650.12044</v>
      </c>
      <c r="E11" s="138">
        <v>105105.68309999999</v>
      </c>
      <c r="F11" s="138">
        <v>110911.07492</v>
      </c>
      <c r="G11" s="138">
        <v>108918.62856</v>
      </c>
      <c r="H11" s="138">
        <v>102183.27776</v>
      </c>
      <c r="I11" s="138">
        <v>88391.264150000003</v>
      </c>
      <c r="J11" s="138">
        <v>94078.269539999994</v>
      </c>
      <c r="K11" s="138">
        <v>132209.39449999999</v>
      </c>
      <c r="L11" s="138">
        <v>194336.86111</v>
      </c>
      <c r="M11" s="138">
        <v>160589.28497000001</v>
      </c>
      <c r="N11" s="138">
        <v>135195.34609000001</v>
      </c>
      <c r="O11" s="139">
        <f t="shared" si="0"/>
        <v>1459587.1021699999</v>
      </c>
    </row>
    <row r="12" spans="1:15" s="67" customFormat="1" ht="13.8" x14ac:dyDescent="0.25">
      <c r="A12" s="37">
        <v>2015</v>
      </c>
      <c r="B12" s="40" t="s">
        <v>86</v>
      </c>
      <c r="C12" s="138">
        <v>245760.43616000001</v>
      </c>
      <c r="D12" s="138">
        <v>231913.79745000001</v>
      </c>
      <c r="E12" s="138">
        <v>207489.47111000001</v>
      </c>
      <c r="F12" s="138">
        <v>243274.68392000001</v>
      </c>
      <c r="G12" s="138">
        <v>216279.59288000001</v>
      </c>
      <c r="H12" s="138">
        <v>208183.98618000001</v>
      </c>
      <c r="I12" s="138">
        <v>227902.51767</v>
      </c>
      <c r="J12" s="138">
        <v>153949.8327</v>
      </c>
      <c r="K12" s="138"/>
      <c r="L12" s="138"/>
      <c r="M12" s="138"/>
      <c r="N12" s="138"/>
      <c r="O12" s="139">
        <f t="shared" si="0"/>
        <v>1734754.3180699998</v>
      </c>
    </row>
    <row r="13" spans="1:15" ht="13.8" x14ac:dyDescent="0.25">
      <c r="A13" s="39">
        <v>2014</v>
      </c>
      <c r="B13" s="40" t="s">
        <v>86</v>
      </c>
      <c r="C13" s="138">
        <v>153795.59529999999</v>
      </c>
      <c r="D13" s="138">
        <v>182753.25046000001</v>
      </c>
      <c r="E13" s="138">
        <v>154123.44412</v>
      </c>
      <c r="F13" s="138">
        <v>149029.52598999999</v>
      </c>
      <c r="G13" s="138">
        <v>141867.42569</v>
      </c>
      <c r="H13" s="138">
        <v>138269.47837</v>
      </c>
      <c r="I13" s="138">
        <v>157467.05283999999</v>
      </c>
      <c r="J13" s="138">
        <v>143440.3285</v>
      </c>
      <c r="K13" s="138">
        <v>216814.42443000001</v>
      </c>
      <c r="L13" s="138">
        <v>265869.76663999999</v>
      </c>
      <c r="M13" s="138">
        <v>292675.99297999998</v>
      </c>
      <c r="N13" s="138">
        <v>320599.72947000002</v>
      </c>
      <c r="O13" s="139">
        <f t="shared" si="0"/>
        <v>2316706.0147900004</v>
      </c>
    </row>
    <row r="14" spans="1:15" s="67" customFormat="1" ht="13.8" x14ac:dyDescent="0.25">
      <c r="A14" s="37">
        <v>2015</v>
      </c>
      <c r="B14" s="40" t="s">
        <v>87</v>
      </c>
      <c r="C14" s="138">
        <v>16791.806779999999</v>
      </c>
      <c r="D14" s="138">
        <v>19168.37443</v>
      </c>
      <c r="E14" s="138">
        <v>19115.16706</v>
      </c>
      <c r="F14" s="138">
        <v>18199.15724</v>
      </c>
      <c r="G14" s="138">
        <v>17030.152870000002</v>
      </c>
      <c r="H14" s="138">
        <v>17845.953539999999</v>
      </c>
      <c r="I14" s="138">
        <v>12890.33347</v>
      </c>
      <c r="J14" s="138">
        <v>10659.29089</v>
      </c>
      <c r="K14" s="138"/>
      <c r="L14" s="138"/>
      <c r="M14" s="138"/>
      <c r="N14" s="138"/>
      <c r="O14" s="139">
        <f t="shared" si="0"/>
        <v>131700.23627999998</v>
      </c>
    </row>
    <row r="15" spans="1:15" ht="13.8" x14ac:dyDescent="0.25">
      <c r="A15" s="39">
        <v>2014</v>
      </c>
      <c r="B15" s="40" t="s">
        <v>87</v>
      </c>
      <c r="C15" s="138">
        <v>24433.78167</v>
      </c>
      <c r="D15" s="138">
        <v>23262.337889999999</v>
      </c>
      <c r="E15" s="138">
        <v>22845.745370000001</v>
      </c>
      <c r="F15" s="138">
        <v>19989.729940000001</v>
      </c>
      <c r="G15" s="138">
        <v>19755.836240000001</v>
      </c>
      <c r="H15" s="138">
        <v>19273.121060000001</v>
      </c>
      <c r="I15" s="138">
        <v>14721.921179999999</v>
      </c>
      <c r="J15" s="138">
        <v>13367.26571</v>
      </c>
      <c r="K15" s="138">
        <v>15407.80867</v>
      </c>
      <c r="L15" s="138">
        <v>14895.794110000001</v>
      </c>
      <c r="M15" s="138">
        <v>15889.761500000001</v>
      </c>
      <c r="N15" s="138">
        <v>24194.32213</v>
      </c>
      <c r="O15" s="139">
        <f t="shared" si="0"/>
        <v>228037.42547000002</v>
      </c>
    </row>
    <row r="16" spans="1:15" ht="13.8" x14ac:dyDescent="0.25">
      <c r="A16" s="37">
        <v>2015</v>
      </c>
      <c r="B16" s="40" t="s">
        <v>88</v>
      </c>
      <c r="C16" s="138">
        <v>84587.382100000003</v>
      </c>
      <c r="D16" s="138">
        <v>87419.751180000007</v>
      </c>
      <c r="E16" s="138">
        <v>105669.31832000001</v>
      </c>
      <c r="F16" s="138">
        <v>72638.579329999993</v>
      </c>
      <c r="G16" s="138">
        <v>53359.857490000002</v>
      </c>
      <c r="H16" s="138">
        <v>54936.205170000001</v>
      </c>
      <c r="I16" s="138">
        <v>73120.949699999997</v>
      </c>
      <c r="J16" s="138">
        <v>81940.677330000006</v>
      </c>
      <c r="K16" s="138"/>
      <c r="L16" s="138"/>
      <c r="M16" s="138"/>
      <c r="N16" s="138"/>
      <c r="O16" s="139">
        <f t="shared" si="0"/>
        <v>613672.72062000004</v>
      </c>
    </row>
    <row r="17" spans="1:15" ht="13.8" x14ac:dyDescent="0.25">
      <c r="A17" s="39">
        <v>2014</v>
      </c>
      <c r="B17" s="40" t="s">
        <v>88</v>
      </c>
      <c r="C17" s="138">
        <v>109576.34378</v>
      </c>
      <c r="D17" s="138">
        <v>69920.359270000001</v>
      </c>
      <c r="E17" s="138">
        <v>121384.38855</v>
      </c>
      <c r="F17" s="138">
        <v>48540.4202</v>
      </c>
      <c r="G17" s="138">
        <v>86381.492960000003</v>
      </c>
      <c r="H17" s="138">
        <v>91684.593309999997</v>
      </c>
      <c r="I17" s="138">
        <v>68872.547839999999</v>
      </c>
      <c r="J17" s="138">
        <v>111508.17037000001</v>
      </c>
      <c r="K17" s="138">
        <v>101496.20688</v>
      </c>
      <c r="L17" s="138">
        <v>95956.638160000002</v>
      </c>
      <c r="M17" s="138">
        <v>75721.907399999996</v>
      </c>
      <c r="N17" s="138">
        <v>94615.249290000007</v>
      </c>
      <c r="O17" s="139">
        <f t="shared" si="0"/>
        <v>1075658.31801</v>
      </c>
    </row>
    <row r="18" spans="1:15" ht="13.8" x14ac:dyDescent="0.25">
      <c r="A18" s="37">
        <v>2015</v>
      </c>
      <c r="B18" s="40" t="s">
        <v>137</v>
      </c>
      <c r="C18" s="138">
        <v>6323.2487099999998</v>
      </c>
      <c r="D18" s="138">
        <v>8839.9764099999993</v>
      </c>
      <c r="E18" s="138">
        <v>11241.36759</v>
      </c>
      <c r="F18" s="138">
        <v>10605.65509</v>
      </c>
      <c r="G18" s="138">
        <v>6164.7641899999999</v>
      </c>
      <c r="H18" s="138">
        <v>2450.9150500000001</v>
      </c>
      <c r="I18" s="138">
        <v>4008.5602800000001</v>
      </c>
      <c r="J18" s="138">
        <v>5086.7874000000002</v>
      </c>
      <c r="K18" s="138"/>
      <c r="L18" s="138"/>
      <c r="M18" s="138"/>
      <c r="N18" s="138"/>
      <c r="O18" s="139">
        <f t="shared" si="0"/>
        <v>54721.274720000001</v>
      </c>
    </row>
    <row r="19" spans="1:15" ht="13.8" x14ac:dyDescent="0.25">
      <c r="A19" s="39">
        <v>2014</v>
      </c>
      <c r="B19" s="40" t="s">
        <v>137</v>
      </c>
      <c r="C19" s="138">
        <v>7358.7261900000003</v>
      </c>
      <c r="D19" s="138">
        <v>9166.9882199999993</v>
      </c>
      <c r="E19" s="138">
        <v>10157.391799999999</v>
      </c>
      <c r="F19" s="138">
        <v>13281.129489999999</v>
      </c>
      <c r="G19" s="138">
        <v>8222.47631</v>
      </c>
      <c r="H19" s="138">
        <v>3831.8581199999999</v>
      </c>
      <c r="I19" s="138">
        <v>3651.3755299999998</v>
      </c>
      <c r="J19" s="138">
        <v>5275.7177700000002</v>
      </c>
      <c r="K19" s="138">
        <v>5832.93804</v>
      </c>
      <c r="L19" s="138">
        <v>4353.9617500000004</v>
      </c>
      <c r="M19" s="138">
        <v>4965.0751799999998</v>
      </c>
      <c r="N19" s="138">
        <v>6948.33565</v>
      </c>
      <c r="O19" s="139">
        <f t="shared" si="0"/>
        <v>83045.97404999999</v>
      </c>
    </row>
    <row r="20" spans="1:15" ht="13.8" x14ac:dyDescent="0.25">
      <c r="A20" s="37">
        <v>2015</v>
      </c>
      <c r="B20" s="40" t="s">
        <v>89</v>
      </c>
      <c r="C20" s="140">
        <v>172543.8327</v>
      </c>
      <c r="D20" s="140">
        <v>167106.44742000001</v>
      </c>
      <c r="E20" s="140">
        <v>171068.19013999999</v>
      </c>
      <c r="F20" s="140">
        <v>172518.28628999999</v>
      </c>
      <c r="G20" s="140">
        <v>124666.34660999999</v>
      </c>
      <c r="H20" s="138">
        <v>109761.62934</v>
      </c>
      <c r="I20" s="138">
        <v>152669.74265999999</v>
      </c>
      <c r="J20" s="138">
        <v>142637.37309000001</v>
      </c>
      <c r="K20" s="138"/>
      <c r="L20" s="138"/>
      <c r="M20" s="138"/>
      <c r="N20" s="138"/>
      <c r="O20" s="139">
        <f t="shared" si="0"/>
        <v>1212971.8482499998</v>
      </c>
    </row>
    <row r="21" spans="1:15" ht="13.8" x14ac:dyDescent="0.25">
      <c r="A21" s="39">
        <v>2014</v>
      </c>
      <c r="B21" s="40" t="s">
        <v>89</v>
      </c>
      <c r="C21" s="138">
        <v>209570.804</v>
      </c>
      <c r="D21" s="138">
        <v>185581.57032999999</v>
      </c>
      <c r="E21" s="138">
        <v>193720.27377999999</v>
      </c>
      <c r="F21" s="138">
        <v>203888.59948</v>
      </c>
      <c r="G21" s="138">
        <v>186505.35902999999</v>
      </c>
      <c r="H21" s="138">
        <v>158084.99557</v>
      </c>
      <c r="I21" s="138">
        <v>175807.64163</v>
      </c>
      <c r="J21" s="138">
        <v>185391.33327999999</v>
      </c>
      <c r="K21" s="138">
        <v>192468.72279999999</v>
      </c>
      <c r="L21" s="138">
        <v>180961.55247</v>
      </c>
      <c r="M21" s="138">
        <v>195677.55825</v>
      </c>
      <c r="N21" s="138">
        <v>207575.67099000001</v>
      </c>
      <c r="O21" s="139">
        <f t="shared" si="0"/>
        <v>2275234.0816099998</v>
      </c>
    </row>
    <row r="22" spans="1:15" ht="13.8" x14ac:dyDescent="0.25">
      <c r="A22" s="37">
        <v>2015</v>
      </c>
      <c r="B22" s="40" t="s">
        <v>187</v>
      </c>
      <c r="C22" s="140">
        <v>316528.95451000001</v>
      </c>
      <c r="D22" s="140">
        <v>302168.27737000003</v>
      </c>
      <c r="E22" s="140">
        <v>347425.84661000001</v>
      </c>
      <c r="F22" s="140">
        <v>363068.31643000001</v>
      </c>
      <c r="G22" s="140">
        <v>329737.91196</v>
      </c>
      <c r="H22" s="138">
        <v>354856.73066</v>
      </c>
      <c r="I22" s="138">
        <v>349056.26101999998</v>
      </c>
      <c r="J22" s="138">
        <v>346773.04382999998</v>
      </c>
      <c r="K22" s="138"/>
      <c r="L22" s="138"/>
      <c r="M22" s="138"/>
      <c r="N22" s="138"/>
      <c r="O22" s="139">
        <f t="shared" si="0"/>
        <v>2709615.3423899999</v>
      </c>
    </row>
    <row r="23" spans="1:15" ht="13.8" x14ac:dyDescent="0.25">
      <c r="A23" s="39">
        <v>2014</v>
      </c>
      <c r="B23" s="40" t="s">
        <v>187</v>
      </c>
      <c r="C23" s="138">
        <v>361374.96237000002</v>
      </c>
      <c r="D23" s="140">
        <v>344101.19170000002</v>
      </c>
      <c r="E23" s="138">
        <v>369867.52171</v>
      </c>
      <c r="F23" s="138">
        <v>394700.91119999997</v>
      </c>
      <c r="G23" s="138">
        <v>416568.18531999999</v>
      </c>
      <c r="H23" s="138">
        <v>384169.35709</v>
      </c>
      <c r="I23" s="138">
        <v>374416.02584999998</v>
      </c>
      <c r="J23" s="138">
        <v>345848.77266000002</v>
      </c>
      <c r="K23" s="138">
        <v>388884.40333</v>
      </c>
      <c r="L23" s="138">
        <v>348697.80014000001</v>
      </c>
      <c r="M23" s="138">
        <v>379260.78302999999</v>
      </c>
      <c r="N23" s="138">
        <v>410773.00747000001</v>
      </c>
      <c r="O23" s="139">
        <f t="shared" si="0"/>
        <v>4518662.9218699997</v>
      </c>
    </row>
    <row r="24" spans="1:15" ht="13.8" x14ac:dyDescent="0.25">
      <c r="A24" s="37">
        <v>2015</v>
      </c>
      <c r="B24" s="38" t="s">
        <v>14</v>
      </c>
      <c r="C24" s="141">
        <v>8664044.2546899989</v>
      </c>
      <c r="D24" s="141">
        <v>8525273.5716600008</v>
      </c>
      <c r="E24" s="141">
        <v>9129180.2177300006</v>
      </c>
      <c r="F24" s="141">
        <v>9717193.0598100014</v>
      </c>
      <c r="G24" s="141">
        <v>8811761.7762000002</v>
      </c>
      <c r="H24" s="141">
        <v>9663465.3309399989</v>
      </c>
      <c r="I24" s="141">
        <v>8926408.1683499999</v>
      </c>
      <c r="J24" s="141">
        <v>8664082.0637599993</v>
      </c>
      <c r="K24" s="141"/>
      <c r="L24" s="141"/>
      <c r="M24" s="141"/>
      <c r="N24" s="141"/>
      <c r="O24" s="139">
        <f t="shared" si="0"/>
        <v>72101408.44314</v>
      </c>
    </row>
    <row r="25" spans="1:15" ht="13.8" x14ac:dyDescent="0.25">
      <c r="A25" s="39">
        <v>2014</v>
      </c>
      <c r="B25" s="38" t="s">
        <v>14</v>
      </c>
      <c r="C25" s="141">
        <v>9649212.5786700007</v>
      </c>
      <c r="D25" s="141">
        <v>9937765.4625299983</v>
      </c>
      <c r="E25" s="141">
        <v>10722516.276490003</v>
      </c>
      <c r="F25" s="141">
        <v>10845272.22858</v>
      </c>
      <c r="G25" s="141">
        <v>11089833.534680001</v>
      </c>
      <c r="H25" s="141">
        <v>10434223.72326</v>
      </c>
      <c r="I25" s="141">
        <v>10539264.669950001</v>
      </c>
      <c r="J25" s="141">
        <v>9040464.5396699999</v>
      </c>
      <c r="K25" s="141">
        <v>10953767.508960001</v>
      </c>
      <c r="L25" s="141">
        <v>10190669.99983</v>
      </c>
      <c r="M25" s="141">
        <v>10201363.973710001</v>
      </c>
      <c r="N25" s="141">
        <v>10465708.493579999</v>
      </c>
      <c r="O25" s="139">
        <f t="shared" si="0"/>
        <v>124070062.98991002</v>
      </c>
    </row>
    <row r="26" spans="1:15" ht="13.8" x14ac:dyDescent="0.25">
      <c r="A26" s="37">
        <v>2015</v>
      </c>
      <c r="B26" s="40" t="s">
        <v>90</v>
      </c>
      <c r="C26" s="138">
        <v>648480.38275999995</v>
      </c>
      <c r="D26" s="138">
        <v>609586.90353999997</v>
      </c>
      <c r="E26" s="138">
        <v>679298.16628</v>
      </c>
      <c r="F26" s="138">
        <v>724154.69409999996</v>
      </c>
      <c r="G26" s="138">
        <v>653025.93998999998</v>
      </c>
      <c r="H26" s="138">
        <v>679652.03891</v>
      </c>
      <c r="I26" s="138">
        <v>631632.77344000002</v>
      </c>
      <c r="J26" s="138">
        <v>640571.58293000003</v>
      </c>
      <c r="K26" s="138"/>
      <c r="L26" s="138"/>
      <c r="M26" s="138"/>
      <c r="N26" s="138"/>
      <c r="O26" s="139">
        <f t="shared" si="0"/>
        <v>5266402.4819499999</v>
      </c>
    </row>
    <row r="27" spans="1:15" ht="13.8" x14ac:dyDescent="0.25">
      <c r="A27" s="39">
        <v>2014</v>
      </c>
      <c r="B27" s="40" t="s">
        <v>90</v>
      </c>
      <c r="C27" s="138">
        <v>767901.96198000002</v>
      </c>
      <c r="D27" s="138">
        <v>715678.47450999997</v>
      </c>
      <c r="E27" s="138">
        <v>770352.71528999996</v>
      </c>
      <c r="F27" s="138">
        <v>790451.51827</v>
      </c>
      <c r="G27" s="138">
        <v>768660.15758</v>
      </c>
      <c r="H27" s="138">
        <v>706518.67402000003</v>
      </c>
      <c r="I27" s="138">
        <v>702464.95681999996</v>
      </c>
      <c r="J27" s="138">
        <v>681686.56249000004</v>
      </c>
      <c r="K27" s="138">
        <v>819784.20947999996</v>
      </c>
      <c r="L27" s="138">
        <v>756876.24066000001</v>
      </c>
      <c r="M27" s="138">
        <v>731931.00960999995</v>
      </c>
      <c r="N27" s="138">
        <v>673660.94935999997</v>
      </c>
      <c r="O27" s="139">
        <f t="shared" si="0"/>
        <v>8885967.4300699998</v>
      </c>
    </row>
    <row r="28" spans="1:15" ht="13.8" x14ac:dyDescent="0.25">
      <c r="A28" s="37">
        <v>2015</v>
      </c>
      <c r="B28" s="40" t="s">
        <v>91</v>
      </c>
      <c r="C28" s="138">
        <v>112830.07476</v>
      </c>
      <c r="D28" s="138">
        <v>115694.82902999999</v>
      </c>
      <c r="E28" s="138">
        <v>144241.97938</v>
      </c>
      <c r="F28" s="138">
        <v>146214.84834999999</v>
      </c>
      <c r="G28" s="138">
        <v>117698.29527</v>
      </c>
      <c r="H28" s="138">
        <v>115734.7188</v>
      </c>
      <c r="I28" s="138">
        <v>118500.33871</v>
      </c>
      <c r="J28" s="138">
        <v>134917.84591</v>
      </c>
      <c r="K28" s="138"/>
      <c r="L28" s="138"/>
      <c r="M28" s="138"/>
      <c r="N28" s="138"/>
      <c r="O28" s="139">
        <f t="shared" si="0"/>
        <v>1005832.9302100001</v>
      </c>
    </row>
    <row r="29" spans="1:15" ht="13.8" x14ac:dyDescent="0.25">
      <c r="A29" s="39">
        <v>2014</v>
      </c>
      <c r="B29" s="40" t="s">
        <v>91</v>
      </c>
      <c r="C29" s="138">
        <v>123768.50865</v>
      </c>
      <c r="D29" s="138">
        <v>144819.42416</v>
      </c>
      <c r="E29" s="138">
        <v>143824.89517999999</v>
      </c>
      <c r="F29" s="138">
        <v>154749.45623000001</v>
      </c>
      <c r="G29" s="138">
        <v>166273.72425</v>
      </c>
      <c r="H29" s="138">
        <v>149427.36395999999</v>
      </c>
      <c r="I29" s="138">
        <v>168833.38764999999</v>
      </c>
      <c r="J29" s="138">
        <v>160336.91033000001</v>
      </c>
      <c r="K29" s="138">
        <v>183114.79130000001</v>
      </c>
      <c r="L29" s="138">
        <v>144301.07029</v>
      </c>
      <c r="M29" s="138">
        <v>135290.08074999999</v>
      </c>
      <c r="N29" s="138">
        <v>178764.54415999999</v>
      </c>
      <c r="O29" s="139">
        <f t="shared" si="0"/>
        <v>1853504.1569099999</v>
      </c>
    </row>
    <row r="30" spans="1:15" s="67" customFormat="1" ht="13.8" x14ac:dyDescent="0.25">
      <c r="A30" s="37">
        <v>2015</v>
      </c>
      <c r="B30" s="40" t="s">
        <v>92</v>
      </c>
      <c r="C30" s="138">
        <v>143774.74931000001</v>
      </c>
      <c r="D30" s="138">
        <v>147034.17332999999</v>
      </c>
      <c r="E30" s="138">
        <v>167697.59656999999</v>
      </c>
      <c r="F30" s="138">
        <v>177976.82922000001</v>
      </c>
      <c r="G30" s="138">
        <v>169615.87656999999</v>
      </c>
      <c r="H30" s="138">
        <v>192780.13312000001</v>
      </c>
      <c r="I30" s="138">
        <v>146444.28667</v>
      </c>
      <c r="J30" s="138">
        <v>169066.40014000001</v>
      </c>
      <c r="K30" s="138"/>
      <c r="L30" s="138"/>
      <c r="M30" s="138"/>
      <c r="N30" s="138"/>
      <c r="O30" s="139">
        <f t="shared" si="0"/>
        <v>1314390.0449300001</v>
      </c>
    </row>
    <row r="31" spans="1:15" ht="13.8" x14ac:dyDescent="0.25">
      <c r="A31" s="39">
        <v>2014</v>
      </c>
      <c r="B31" s="40" t="s">
        <v>92</v>
      </c>
      <c r="C31" s="138">
        <v>178356.87951</v>
      </c>
      <c r="D31" s="138">
        <v>177087.6667</v>
      </c>
      <c r="E31" s="138">
        <v>190935.24841999999</v>
      </c>
      <c r="F31" s="138">
        <v>203831.74794</v>
      </c>
      <c r="G31" s="138">
        <v>194613.76462999999</v>
      </c>
      <c r="H31" s="138">
        <v>200165.09778000001</v>
      </c>
      <c r="I31" s="138">
        <v>181218.24234</v>
      </c>
      <c r="J31" s="138">
        <v>159444.41623999999</v>
      </c>
      <c r="K31" s="138">
        <v>221742.83643</v>
      </c>
      <c r="L31" s="138">
        <v>207601.55914</v>
      </c>
      <c r="M31" s="138">
        <v>224181.71590000001</v>
      </c>
      <c r="N31" s="138">
        <v>215432.26869999999</v>
      </c>
      <c r="O31" s="139">
        <f t="shared" si="0"/>
        <v>2354611.4437299999</v>
      </c>
    </row>
    <row r="32" spans="1:15" ht="13.8" x14ac:dyDescent="0.25">
      <c r="A32" s="37">
        <v>2015</v>
      </c>
      <c r="B32" s="40" t="s">
        <v>136</v>
      </c>
      <c r="C32" s="140">
        <v>1197797.3372599999</v>
      </c>
      <c r="D32" s="140">
        <v>1176562.24025</v>
      </c>
      <c r="E32" s="140">
        <v>1343000.5727500001</v>
      </c>
      <c r="F32" s="140">
        <v>1440236.1003099999</v>
      </c>
      <c r="G32" s="140">
        <v>1377907.5763300001</v>
      </c>
      <c r="H32" s="140">
        <v>1420271.4508799999</v>
      </c>
      <c r="I32" s="140">
        <v>1320982.1550199999</v>
      </c>
      <c r="J32" s="140">
        <v>1192968.31828</v>
      </c>
      <c r="K32" s="140"/>
      <c r="L32" s="140"/>
      <c r="M32" s="140"/>
      <c r="N32" s="140"/>
      <c r="O32" s="139">
        <f t="shared" si="0"/>
        <v>10469725.751080001</v>
      </c>
    </row>
    <row r="33" spans="1:15" ht="13.8" x14ac:dyDescent="0.25">
      <c r="A33" s="39">
        <v>2014</v>
      </c>
      <c r="B33" s="40" t="s">
        <v>136</v>
      </c>
      <c r="C33" s="138">
        <v>1394170.43386</v>
      </c>
      <c r="D33" s="138">
        <v>1444414.4739900001</v>
      </c>
      <c r="E33" s="138">
        <v>1460149.29752</v>
      </c>
      <c r="F33" s="140">
        <v>1481200.8717799999</v>
      </c>
      <c r="G33" s="140">
        <v>1586058.04687</v>
      </c>
      <c r="H33" s="140">
        <v>1519002.1371299999</v>
      </c>
      <c r="I33" s="140">
        <v>1570477.1852200001</v>
      </c>
      <c r="J33" s="140">
        <v>1427899.1423800001</v>
      </c>
      <c r="K33" s="140">
        <v>1504219.5519600001</v>
      </c>
      <c r="L33" s="140">
        <v>1493813.3428700001</v>
      </c>
      <c r="M33" s="140">
        <v>1492215.11708</v>
      </c>
      <c r="N33" s="140">
        <v>1409458.0280899999</v>
      </c>
      <c r="O33" s="139">
        <f t="shared" si="0"/>
        <v>17783077.628749996</v>
      </c>
    </row>
    <row r="34" spans="1:15" ht="13.8" x14ac:dyDescent="0.25">
      <c r="A34" s="37">
        <v>2015</v>
      </c>
      <c r="B34" s="40" t="s">
        <v>93</v>
      </c>
      <c r="C34" s="138">
        <v>1383634.10363</v>
      </c>
      <c r="D34" s="138">
        <v>1264233.8875</v>
      </c>
      <c r="E34" s="138">
        <v>1324785.8443</v>
      </c>
      <c r="F34" s="138">
        <v>1385232.8261899999</v>
      </c>
      <c r="G34" s="138">
        <v>1342937.2376399999</v>
      </c>
      <c r="H34" s="138">
        <v>1458031.96924</v>
      </c>
      <c r="I34" s="138">
        <v>1493342.9926700001</v>
      </c>
      <c r="J34" s="138">
        <v>1547075.8930899999</v>
      </c>
      <c r="K34" s="138"/>
      <c r="L34" s="138"/>
      <c r="M34" s="138"/>
      <c r="N34" s="138"/>
      <c r="O34" s="139">
        <f t="shared" ref="O34:O65" si="1">SUM(C34:N34)</f>
        <v>11199274.75426</v>
      </c>
    </row>
    <row r="35" spans="1:15" ht="13.8" x14ac:dyDescent="0.25">
      <c r="A35" s="39">
        <v>2014</v>
      </c>
      <c r="B35" s="40" t="s">
        <v>93</v>
      </c>
      <c r="C35" s="138">
        <v>1586676.90065</v>
      </c>
      <c r="D35" s="138">
        <v>1485368.2324099999</v>
      </c>
      <c r="E35" s="138">
        <v>1599277.86237</v>
      </c>
      <c r="F35" s="138">
        <v>1543764.97386</v>
      </c>
      <c r="G35" s="138">
        <v>1612659.3118</v>
      </c>
      <c r="H35" s="138">
        <v>1595085.0032800001</v>
      </c>
      <c r="I35" s="138">
        <v>1719903.31642</v>
      </c>
      <c r="J35" s="138">
        <v>1552535.55479</v>
      </c>
      <c r="K35" s="138">
        <v>1664645.7252</v>
      </c>
      <c r="L35" s="138">
        <v>1499606.82596</v>
      </c>
      <c r="M35" s="138">
        <v>1504798.5305900001</v>
      </c>
      <c r="N35" s="138">
        <v>1368074.83852</v>
      </c>
      <c r="O35" s="139">
        <f t="shared" si="1"/>
        <v>18732397.075850002</v>
      </c>
    </row>
    <row r="36" spans="1:15" ht="13.8" x14ac:dyDescent="0.25">
      <c r="A36" s="37">
        <v>2015</v>
      </c>
      <c r="B36" s="40" t="s">
        <v>94</v>
      </c>
      <c r="C36" s="138">
        <v>1728192.1263900001</v>
      </c>
      <c r="D36" s="138">
        <v>1703301.9503200001</v>
      </c>
      <c r="E36" s="138">
        <v>1770635.76615</v>
      </c>
      <c r="F36" s="138">
        <v>1836101.0291299999</v>
      </c>
      <c r="G36" s="138">
        <v>1480484.6810000001</v>
      </c>
      <c r="H36" s="138">
        <v>1970998.54779</v>
      </c>
      <c r="I36" s="138">
        <v>1643386.2829700001</v>
      </c>
      <c r="J36" s="138">
        <v>1363693.8585399999</v>
      </c>
      <c r="K36" s="138"/>
      <c r="L36" s="138"/>
      <c r="M36" s="138"/>
      <c r="N36" s="138"/>
      <c r="O36" s="139">
        <f t="shared" si="1"/>
        <v>13496794.242290001</v>
      </c>
    </row>
    <row r="37" spans="1:15" ht="13.8" x14ac:dyDescent="0.25">
      <c r="A37" s="39">
        <v>2014</v>
      </c>
      <c r="B37" s="40" t="s">
        <v>94</v>
      </c>
      <c r="C37" s="138">
        <v>1585958.4298</v>
      </c>
      <c r="D37" s="138">
        <v>1832639.83987</v>
      </c>
      <c r="E37" s="138">
        <v>2126496.68334</v>
      </c>
      <c r="F37" s="138">
        <v>2085969.69022</v>
      </c>
      <c r="G37" s="138">
        <v>2040798.1582899999</v>
      </c>
      <c r="H37" s="138">
        <v>2029799.52143</v>
      </c>
      <c r="I37" s="138">
        <v>1988612.2893000001</v>
      </c>
      <c r="J37" s="138">
        <v>1266790.6583400001</v>
      </c>
      <c r="K37" s="138">
        <v>1958581.5900099999</v>
      </c>
      <c r="L37" s="138">
        <v>1712962.1933899999</v>
      </c>
      <c r="M37" s="138">
        <v>1839274.63827</v>
      </c>
      <c r="N37" s="138">
        <v>1802373.6949199999</v>
      </c>
      <c r="O37" s="139">
        <f t="shared" si="1"/>
        <v>22270257.387180004</v>
      </c>
    </row>
    <row r="38" spans="1:15" ht="13.8" x14ac:dyDescent="0.25">
      <c r="A38" s="37">
        <v>2015</v>
      </c>
      <c r="B38" s="40" t="s">
        <v>95</v>
      </c>
      <c r="C38" s="138">
        <v>43975.630740000001</v>
      </c>
      <c r="D38" s="138">
        <v>77870.873619999998</v>
      </c>
      <c r="E38" s="138">
        <v>46982.886599999998</v>
      </c>
      <c r="F38" s="138">
        <v>103764.36032000001</v>
      </c>
      <c r="G38" s="138">
        <v>117014.65793</v>
      </c>
      <c r="H38" s="138">
        <v>53595.19154</v>
      </c>
      <c r="I38" s="138">
        <v>148862.53343000001</v>
      </c>
      <c r="J38" s="138">
        <v>123179.15759</v>
      </c>
      <c r="K38" s="138"/>
      <c r="L38" s="138"/>
      <c r="M38" s="138"/>
      <c r="N38" s="138"/>
      <c r="O38" s="139">
        <f t="shared" si="1"/>
        <v>715245.29177000001</v>
      </c>
    </row>
    <row r="39" spans="1:15" ht="13.8" x14ac:dyDescent="0.25">
      <c r="A39" s="39">
        <v>2014</v>
      </c>
      <c r="B39" s="40" t="s">
        <v>95</v>
      </c>
      <c r="C39" s="138">
        <v>54471.323920000003</v>
      </c>
      <c r="D39" s="138">
        <v>89236.716050000003</v>
      </c>
      <c r="E39" s="138">
        <v>97135.555219999995</v>
      </c>
      <c r="F39" s="138">
        <v>76354.087700000004</v>
      </c>
      <c r="G39" s="138">
        <v>131933.46765999999</v>
      </c>
      <c r="H39" s="138">
        <v>113595.98203</v>
      </c>
      <c r="I39" s="138">
        <v>122443.44491999999</v>
      </c>
      <c r="J39" s="138">
        <v>109595.07594</v>
      </c>
      <c r="K39" s="138">
        <v>82221.244529999996</v>
      </c>
      <c r="L39" s="138">
        <v>175946.58945</v>
      </c>
      <c r="M39" s="138">
        <v>63880.740189999997</v>
      </c>
      <c r="N39" s="138">
        <v>164063.21474</v>
      </c>
      <c r="O39" s="139">
        <f t="shared" si="1"/>
        <v>1280877.4423500001</v>
      </c>
    </row>
    <row r="40" spans="1:15" ht="13.8" x14ac:dyDescent="0.25">
      <c r="A40" s="37">
        <v>2015</v>
      </c>
      <c r="B40" s="40" t="s">
        <v>135</v>
      </c>
      <c r="C40" s="138">
        <v>732040.44850000006</v>
      </c>
      <c r="D40" s="138">
        <v>830885.28148999996</v>
      </c>
      <c r="E40" s="138">
        <v>838376.19932999997</v>
      </c>
      <c r="F40" s="138">
        <v>881668.84735000005</v>
      </c>
      <c r="G40" s="138">
        <v>826226.25954</v>
      </c>
      <c r="H40" s="138">
        <v>964303.08227999997</v>
      </c>
      <c r="I40" s="138">
        <v>821597.86120000004</v>
      </c>
      <c r="J40" s="138">
        <v>835755.33932000003</v>
      </c>
      <c r="K40" s="138"/>
      <c r="L40" s="138"/>
      <c r="M40" s="138"/>
      <c r="N40" s="138"/>
      <c r="O40" s="139">
        <f t="shared" si="1"/>
        <v>6730853.3190100007</v>
      </c>
    </row>
    <row r="41" spans="1:15" ht="13.8" x14ac:dyDescent="0.25">
      <c r="A41" s="39">
        <v>2014</v>
      </c>
      <c r="B41" s="40" t="s">
        <v>135</v>
      </c>
      <c r="C41" s="138">
        <v>902952.54943999997</v>
      </c>
      <c r="D41" s="138">
        <v>921008.47631000006</v>
      </c>
      <c r="E41" s="138">
        <v>1056527.4245199999</v>
      </c>
      <c r="F41" s="138">
        <v>1079057.3352000001</v>
      </c>
      <c r="G41" s="138">
        <v>1064518.9659500001</v>
      </c>
      <c r="H41" s="138">
        <v>970317.53755000001</v>
      </c>
      <c r="I41" s="138">
        <v>982463.58187999995</v>
      </c>
      <c r="J41" s="138">
        <v>852237.63415000006</v>
      </c>
      <c r="K41" s="138">
        <v>1086149.1598700001</v>
      </c>
      <c r="L41" s="138">
        <v>1046471.5705800001</v>
      </c>
      <c r="M41" s="138">
        <v>1003325.23497</v>
      </c>
      <c r="N41" s="138">
        <v>1145704.2970400001</v>
      </c>
      <c r="O41" s="139">
        <f t="shared" si="1"/>
        <v>12110733.767460002</v>
      </c>
    </row>
    <row r="42" spans="1:15" ht="13.8" x14ac:dyDescent="0.25">
      <c r="A42" s="37">
        <v>2015</v>
      </c>
      <c r="B42" s="40" t="s">
        <v>96</v>
      </c>
      <c r="C42" s="138">
        <v>465881.45263999997</v>
      </c>
      <c r="D42" s="138">
        <v>432437.32681</v>
      </c>
      <c r="E42" s="138">
        <v>450437.88010000001</v>
      </c>
      <c r="F42" s="138">
        <v>492722.37605999998</v>
      </c>
      <c r="G42" s="138">
        <v>412084.57598000002</v>
      </c>
      <c r="H42" s="138">
        <v>470070.3958</v>
      </c>
      <c r="I42" s="138">
        <v>483501.39567</v>
      </c>
      <c r="J42" s="138">
        <v>435787.11511000001</v>
      </c>
      <c r="K42" s="138"/>
      <c r="L42" s="138"/>
      <c r="M42" s="138"/>
      <c r="N42" s="138"/>
      <c r="O42" s="139">
        <f t="shared" si="1"/>
        <v>3642922.5181700001</v>
      </c>
    </row>
    <row r="43" spans="1:15" ht="13.8" x14ac:dyDescent="0.25">
      <c r="A43" s="39">
        <v>2014</v>
      </c>
      <c r="B43" s="40" t="s">
        <v>96</v>
      </c>
      <c r="C43" s="138">
        <v>477187.05618000001</v>
      </c>
      <c r="D43" s="138">
        <v>471698.59989999997</v>
      </c>
      <c r="E43" s="138">
        <v>503717.45244000002</v>
      </c>
      <c r="F43" s="138">
        <v>525178.23048000003</v>
      </c>
      <c r="G43" s="138">
        <v>544227.77720999997</v>
      </c>
      <c r="H43" s="138">
        <v>500272.27208000002</v>
      </c>
      <c r="I43" s="138">
        <v>513988.46567000001</v>
      </c>
      <c r="J43" s="138">
        <v>456769.85275000002</v>
      </c>
      <c r="K43" s="138">
        <v>531264.33183000004</v>
      </c>
      <c r="L43" s="138">
        <v>495882.46275000001</v>
      </c>
      <c r="M43" s="138">
        <v>471220.12821</v>
      </c>
      <c r="N43" s="138">
        <v>554512.98097000003</v>
      </c>
      <c r="O43" s="139">
        <f t="shared" si="1"/>
        <v>6045919.6104699997</v>
      </c>
    </row>
    <row r="44" spans="1:15" ht="13.8" x14ac:dyDescent="0.25">
      <c r="A44" s="37">
        <v>2015</v>
      </c>
      <c r="B44" s="40" t="s">
        <v>97</v>
      </c>
      <c r="C44" s="138">
        <v>487506.19637000002</v>
      </c>
      <c r="D44" s="138">
        <v>473458.03274</v>
      </c>
      <c r="E44" s="138">
        <v>531779.47936999996</v>
      </c>
      <c r="F44" s="138">
        <v>573613.02448000002</v>
      </c>
      <c r="G44" s="138">
        <v>518788.11118000001</v>
      </c>
      <c r="H44" s="138">
        <v>543550.66154</v>
      </c>
      <c r="I44" s="138">
        <v>528633.82940000005</v>
      </c>
      <c r="J44" s="138">
        <v>516022.39977999998</v>
      </c>
      <c r="K44" s="138"/>
      <c r="L44" s="138"/>
      <c r="M44" s="138"/>
      <c r="N44" s="138"/>
      <c r="O44" s="139">
        <f t="shared" si="1"/>
        <v>4173351.7348600007</v>
      </c>
    </row>
    <row r="45" spans="1:15" ht="13.8" x14ac:dyDescent="0.25">
      <c r="A45" s="39">
        <v>2014</v>
      </c>
      <c r="B45" s="40" t="s">
        <v>97</v>
      </c>
      <c r="C45" s="138">
        <v>591640.93646</v>
      </c>
      <c r="D45" s="138">
        <v>567770.65286999999</v>
      </c>
      <c r="E45" s="138">
        <v>599424.32551</v>
      </c>
      <c r="F45" s="138">
        <v>648813.57973999996</v>
      </c>
      <c r="G45" s="138">
        <v>650683.92787999997</v>
      </c>
      <c r="H45" s="138">
        <v>592567.68821000005</v>
      </c>
      <c r="I45" s="138">
        <v>585661.92006999999</v>
      </c>
      <c r="J45" s="138">
        <v>540784.97158999997</v>
      </c>
      <c r="K45" s="138">
        <v>609442.44853000005</v>
      </c>
      <c r="L45" s="138">
        <v>562790.09157000005</v>
      </c>
      <c r="M45" s="138">
        <v>566799.05356000003</v>
      </c>
      <c r="N45" s="138">
        <v>587619.20197000005</v>
      </c>
      <c r="O45" s="139">
        <f t="shared" si="1"/>
        <v>7103998.7979599992</v>
      </c>
    </row>
    <row r="46" spans="1:15" ht="13.8" x14ac:dyDescent="0.25">
      <c r="A46" s="37">
        <v>2015</v>
      </c>
      <c r="B46" s="40" t="s">
        <v>98</v>
      </c>
      <c r="C46" s="138">
        <v>851959.67770999996</v>
      </c>
      <c r="D46" s="138">
        <v>937971.25488999998</v>
      </c>
      <c r="E46" s="138">
        <v>955054.74150999996</v>
      </c>
      <c r="F46" s="138">
        <v>975048.96007000003</v>
      </c>
      <c r="G46" s="138">
        <v>790998.14436999999</v>
      </c>
      <c r="H46" s="138">
        <v>830846.87086999998</v>
      </c>
      <c r="I46" s="138">
        <v>800963.61895000003</v>
      </c>
      <c r="J46" s="138">
        <v>799239.05385999999</v>
      </c>
      <c r="K46" s="138"/>
      <c r="L46" s="138"/>
      <c r="M46" s="138"/>
      <c r="N46" s="138"/>
      <c r="O46" s="139">
        <f t="shared" si="1"/>
        <v>6942082.32223</v>
      </c>
    </row>
    <row r="47" spans="1:15" ht="13.8" x14ac:dyDescent="0.25">
      <c r="A47" s="39">
        <v>2014</v>
      </c>
      <c r="B47" s="40" t="s">
        <v>98</v>
      </c>
      <c r="C47" s="138">
        <v>1105473.24608</v>
      </c>
      <c r="D47" s="138">
        <v>1189080.6092699999</v>
      </c>
      <c r="E47" s="138">
        <v>1173025.9663199999</v>
      </c>
      <c r="F47" s="138">
        <v>1200628.00716</v>
      </c>
      <c r="G47" s="138">
        <v>1272871.9844800001</v>
      </c>
      <c r="H47" s="138">
        <v>1063909.97597</v>
      </c>
      <c r="I47" s="138">
        <v>1042741.5051299999</v>
      </c>
      <c r="J47" s="138">
        <v>955689.37344</v>
      </c>
      <c r="K47" s="138">
        <v>1084771.4235100001</v>
      </c>
      <c r="L47" s="138">
        <v>1041217.60412</v>
      </c>
      <c r="M47" s="138">
        <v>892262.93495000002</v>
      </c>
      <c r="N47" s="138">
        <v>1182518.4947599999</v>
      </c>
      <c r="O47" s="139">
        <f t="shared" si="1"/>
        <v>13204191.125189997</v>
      </c>
    </row>
    <row r="48" spans="1:15" ht="13.8" x14ac:dyDescent="0.25">
      <c r="A48" s="37">
        <v>2015</v>
      </c>
      <c r="B48" s="40" t="s">
        <v>134</v>
      </c>
      <c r="C48" s="138">
        <v>201065.27963</v>
      </c>
      <c r="D48" s="138">
        <v>214653.21849999999</v>
      </c>
      <c r="E48" s="138">
        <v>255301.96463</v>
      </c>
      <c r="F48" s="138">
        <v>264138.07659000001</v>
      </c>
      <c r="G48" s="138">
        <v>243127.74314999999</v>
      </c>
      <c r="H48" s="138">
        <v>238601.72923999999</v>
      </c>
      <c r="I48" s="138">
        <v>230540.446</v>
      </c>
      <c r="J48" s="138">
        <v>222233.73154000001</v>
      </c>
      <c r="K48" s="138"/>
      <c r="L48" s="138"/>
      <c r="M48" s="138"/>
      <c r="N48" s="138"/>
      <c r="O48" s="139">
        <f t="shared" si="1"/>
        <v>1869662.18928</v>
      </c>
    </row>
    <row r="49" spans="1:15" ht="13.8" x14ac:dyDescent="0.25">
      <c r="A49" s="39">
        <v>2014</v>
      </c>
      <c r="B49" s="40" t="s">
        <v>134</v>
      </c>
      <c r="C49" s="138">
        <v>243550.06326</v>
      </c>
      <c r="D49" s="138">
        <v>245731.55110000001</v>
      </c>
      <c r="E49" s="138">
        <v>271914.17346000002</v>
      </c>
      <c r="F49" s="138">
        <v>308165.53119000001</v>
      </c>
      <c r="G49" s="138">
        <v>289417.06945000001</v>
      </c>
      <c r="H49" s="138">
        <v>278037.88287999999</v>
      </c>
      <c r="I49" s="138">
        <v>265000.48866999999</v>
      </c>
      <c r="J49" s="138">
        <v>245319.79096000001</v>
      </c>
      <c r="K49" s="138">
        <v>259601.06393999999</v>
      </c>
      <c r="L49" s="138">
        <v>245621.88080000001</v>
      </c>
      <c r="M49" s="138">
        <v>250740.23084</v>
      </c>
      <c r="N49" s="138">
        <v>253370.11129999999</v>
      </c>
      <c r="O49" s="139">
        <f t="shared" si="1"/>
        <v>3156469.8378499993</v>
      </c>
    </row>
    <row r="50" spans="1:15" ht="13.8" x14ac:dyDescent="0.25">
      <c r="A50" s="37">
        <v>2015</v>
      </c>
      <c r="B50" s="40" t="s">
        <v>99</v>
      </c>
      <c r="C50" s="138">
        <v>286982.08713</v>
      </c>
      <c r="D50" s="138">
        <v>143560.63587</v>
      </c>
      <c r="E50" s="138">
        <v>159554.72958000001</v>
      </c>
      <c r="F50" s="138">
        <v>249043.75786000001</v>
      </c>
      <c r="G50" s="138">
        <v>345707.65922999999</v>
      </c>
      <c r="H50" s="138">
        <v>233281.84069000001</v>
      </c>
      <c r="I50" s="138">
        <v>151171.25093000001</v>
      </c>
      <c r="J50" s="138">
        <v>246725.88015000001</v>
      </c>
      <c r="K50" s="138"/>
      <c r="L50" s="138"/>
      <c r="M50" s="138"/>
      <c r="N50" s="138"/>
      <c r="O50" s="139">
        <f t="shared" si="1"/>
        <v>1816027.8414400001</v>
      </c>
    </row>
    <row r="51" spans="1:15" ht="13.8" x14ac:dyDescent="0.25">
      <c r="A51" s="39">
        <v>2014</v>
      </c>
      <c r="B51" s="40" t="s">
        <v>99</v>
      </c>
      <c r="C51" s="138">
        <v>194226.73190000001</v>
      </c>
      <c r="D51" s="138">
        <v>181236.58134</v>
      </c>
      <c r="E51" s="138">
        <v>211983.93565</v>
      </c>
      <c r="F51" s="138">
        <v>207718.04477000001</v>
      </c>
      <c r="G51" s="138">
        <v>202629.9241</v>
      </c>
      <c r="H51" s="138">
        <v>147771.88811999999</v>
      </c>
      <c r="I51" s="138">
        <v>122982.57956</v>
      </c>
      <c r="J51" s="138">
        <v>196394.12959999999</v>
      </c>
      <c r="K51" s="138">
        <v>403316.90872000001</v>
      </c>
      <c r="L51" s="138">
        <v>328914.59093000001</v>
      </c>
      <c r="M51" s="138">
        <v>519737.42723999999</v>
      </c>
      <c r="N51" s="138">
        <v>389224.96304</v>
      </c>
      <c r="O51" s="139">
        <f t="shared" si="1"/>
        <v>3106137.7049700003</v>
      </c>
    </row>
    <row r="52" spans="1:15" ht="13.8" x14ac:dyDescent="0.25">
      <c r="A52" s="37">
        <v>2015</v>
      </c>
      <c r="B52" s="40" t="s">
        <v>100</v>
      </c>
      <c r="C52" s="138">
        <v>99405.476550000007</v>
      </c>
      <c r="D52" s="138">
        <v>97020.904750000002</v>
      </c>
      <c r="E52" s="138">
        <v>136118.54362000001</v>
      </c>
      <c r="F52" s="138">
        <v>128042.47478</v>
      </c>
      <c r="G52" s="138">
        <v>110325.70848</v>
      </c>
      <c r="H52" s="138">
        <v>159703.81526999999</v>
      </c>
      <c r="I52" s="138">
        <v>97950.266870000007</v>
      </c>
      <c r="J52" s="138">
        <v>142957.12294</v>
      </c>
      <c r="K52" s="138"/>
      <c r="L52" s="138"/>
      <c r="M52" s="138"/>
      <c r="N52" s="138"/>
      <c r="O52" s="139">
        <f t="shared" si="1"/>
        <v>971524.31326000008</v>
      </c>
    </row>
    <row r="53" spans="1:15" ht="13.8" x14ac:dyDescent="0.25">
      <c r="A53" s="39">
        <v>2014</v>
      </c>
      <c r="B53" s="40" t="s">
        <v>100</v>
      </c>
      <c r="C53" s="138">
        <v>106122.3558</v>
      </c>
      <c r="D53" s="138">
        <v>107443.26114</v>
      </c>
      <c r="E53" s="138">
        <v>107438.48701</v>
      </c>
      <c r="F53" s="138">
        <v>133668.08908999999</v>
      </c>
      <c r="G53" s="138">
        <v>142827.79947</v>
      </c>
      <c r="H53" s="138">
        <v>180261.73568000001</v>
      </c>
      <c r="I53" s="138">
        <v>174457.04647999999</v>
      </c>
      <c r="J53" s="138">
        <v>98979.868499999997</v>
      </c>
      <c r="K53" s="138">
        <v>154855.01276000001</v>
      </c>
      <c r="L53" s="138">
        <v>118892.01910999999</v>
      </c>
      <c r="M53" s="138">
        <v>147785.28448</v>
      </c>
      <c r="N53" s="138">
        <v>175131.80995</v>
      </c>
      <c r="O53" s="139">
        <f t="shared" si="1"/>
        <v>1647862.7694699999</v>
      </c>
    </row>
    <row r="54" spans="1:15" ht="13.8" x14ac:dyDescent="0.25">
      <c r="A54" s="37">
        <v>2015</v>
      </c>
      <c r="B54" s="40" t="s">
        <v>116</v>
      </c>
      <c r="C54" s="138">
        <v>274745.19952999998</v>
      </c>
      <c r="D54" s="138">
        <v>295517.68037999998</v>
      </c>
      <c r="E54" s="138">
        <v>315283.80124</v>
      </c>
      <c r="F54" s="138">
        <v>327619.82285</v>
      </c>
      <c r="G54" s="138">
        <v>295932.38863</v>
      </c>
      <c r="H54" s="138">
        <v>321852.53696</v>
      </c>
      <c r="I54" s="138">
        <v>301707.53204000002</v>
      </c>
      <c r="J54" s="138">
        <v>286293.51789000002</v>
      </c>
      <c r="K54" s="138"/>
      <c r="L54" s="138"/>
      <c r="M54" s="138"/>
      <c r="N54" s="138"/>
      <c r="O54" s="139">
        <f t="shared" si="1"/>
        <v>2418952.4795199996</v>
      </c>
    </row>
    <row r="55" spans="1:15" ht="13.8" x14ac:dyDescent="0.25">
      <c r="A55" s="39">
        <v>2014</v>
      </c>
      <c r="B55" s="40" t="s">
        <v>116</v>
      </c>
      <c r="C55" s="138">
        <v>329794.63932000002</v>
      </c>
      <c r="D55" s="138">
        <v>355763.90454999998</v>
      </c>
      <c r="E55" s="138">
        <v>399128.70760000002</v>
      </c>
      <c r="F55" s="138">
        <v>393690.34301999997</v>
      </c>
      <c r="G55" s="138">
        <v>411021.45890999999</v>
      </c>
      <c r="H55" s="138">
        <v>376015.99783000001</v>
      </c>
      <c r="I55" s="138">
        <v>389898.46036000003</v>
      </c>
      <c r="J55" s="138">
        <v>328196.93328</v>
      </c>
      <c r="K55" s="138">
        <v>381069.14622</v>
      </c>
      <c r="L55" s="138">
        <v>350459.74690000003</v>
      </c>
      <c r="M55" s="138">
        <v>351254.24349999998</v>
      </c>
      <c r="N55" s="138">
        <v>357697.40938999999</v>
      </c>
      <c r="O55" s="139">
        <f t="shared" si="1"/>
        <v>4423990.9908800004</v>
      </c>
    </row>
    <row r="56" spans="1:15" ht="13.8" x14ac:dyDescent="0.25">
      <c r="A56" s="37">
        <v>2015</v>
      </c>
      <c r="B56" s="40" t="s">
        <v>101</v>
      </c>
      <c r="C56" s="138">
        <v>5774.0317800000003</v>
      </c>
      <c r="D56" s="138">
        <v>5484.3786399999999</v>
      </c>
      <c r="E56" s="138">
        <v>10630.06632</v>
      </c>
      <c r="F56" s="138">
        <v>11615.032149999999</v>
      </c>
      <c r="G56" s="138">
        <v>9886.9209100000007</v>
      </c>
      <c r="H56" s="138">
        <v>10190.34801</v>
      </c>
      <c r="I56" s="138">
        <v>7190.6043799999998</v>
      </c>
      <c r="J56" s="138">
        <v>7594.8466900000003</v>
      </c>
      <c r="K56" s="138"/>
      <c r="L56" s="138"/>
      <c r="M56" s="138"/>
      <c r="N56" s="138"/>
      <c r="O56" s="139">
        <f t="shared" si="1"/>
        <v>68366.228879999995</v>
      </c>
    </row>
    <row r="57" spans="1:15" ht="13.8" x14ac:dyDescent="0.25">
      <c r="A57" s="39">
        <v>2014</v>
      </c>
      <c r="B57" s="40" t="s">
        <v>101</v>
      </c>
      <c r="C57" s="138">
        <v>6960.5618599999998</v>
      </c>
      <c r="D57" s="138">
        <v>8786.9983599999996</v>
      </c>
      <c r="E57" s="138">
        <v>11183.54664</v>
      </c>
      <c r="F57" s="138">
        <v>12030.72193</v>
      </c>
      <c r="G57" s="138">
        <v>10637.996150000001</v>
      </c>
      <c r="H57" s="138">
        <v>11474.96531</v>
      </c>
      <c r="I57" s="138">
        <v>8117.7994600000002</v>
      </c>
      <c r="J57" s="138">
        <v>7803.66489</v>
      </c>
      <c r="K57" s="138">
        <v>8988.0646699999998</v>
      </c>
      <c r="L57" s="138">
        <v>9312.2113100000006</v>
      </c>
      <c r="M57" s="138">
        <v>6667.6035700000002</v>
      </c>
      <c r="N57" s="138">
        <v>8101.68667</v>
      </c>
      <c r="O57" s="139">
        <f t="shared" si="1"/>
        <v>110065.82082000001</v>
      </c>
    </row>
    <row r="58" spans="1:15" ht="13.8" x14ac:dyDescent="0.25">
      <c r="A58" s="37">
        <v>2015</v>
      </c>
      <c r="B58" s="38" t="s">
        <v>31</v>
      </c>
      <c r="C58" s="141">
        <v>275912.26405</v>
      </c>
      <c r="D58" s="141">
        <v>281272.03094999999</v>
      </c>
      <c r="E58" s="141">
        <v>275869.21025</v>
      </c>
      <c r="F58" s="141">
        <v>348707.56601000001</v>
      </c>
      <c r="G58" s="141">
        <v>405383.64406000002</v>
      </c>
      <c r="H58" s="141">
        <v>394192.63231000002</v>
      </c>
      <c r="I58" s="141">
        <v>373725.40422999999</v>
      </c>
      <c r="J58" s="141">
        <v>343790.15474000003</v>
      </c>
      <c r="K58" s="141"/>
      <c r="L58" s="141"/>
      <c r="M58" s="141"/>
      <c r="N58" s="141"/>
      <c r="O58" s="139">
        <f t="shared" si="1"/>
        <v>2698852.9066000003</v>
      </c>
    </row>
    <row r="59" spans="1:15" ht="13.8" x14ac:dyDescent="0.25">
      <c r="A59" s="39">
        <v>2014</v>
      </c>
      <c r="B59" s="38" t="s">
        <v>31</v>
      </c>
      <c r="C59" s="141">
        <v>400471.49515999999</v>
      </c>
      <c r="D59" s="141">
        <v>327055.84641</v>
      </c>
      <c r="E59" s="141">
        <v>363215.16344999999</v>
      </c>
      <c r="F59" s="141">
        <v>412230.92872999999</v>
      </c>
      <c r="G59" s="141">
        <v>465271.46278</v>
      </c>
      <c r="H59" s="141">
        <v>404052.15821000002</v>
      </c>
      <c r="I59" s="141">
        <v>404536.06842000003</v>
      </c>
      <c r="J59" s="141">
        <v>381295.27629000001</v>
      </c>
      <c r="K59" s="141">
        <v>387297.02367999998</v>
      </c>
      <c r="L59" s="141">
        <v>341645.56133</v>
      </c>
      <c r="M59" s="141">
        <v>392037.30781999999</v>
      </c>
      <c r="N59" s="141">
        <v>366506.55362999998</v>
      </c>
      <c r="O59" s="139">
        <f t="shared" si="1"/>
        <v>4645614.8459099997</v>
      </c>
    </row>
    <row r="60" spans="1:15" ht="13.8" x14ac:dyDescent="0.25">
      <c r="A60" s="37">
        <v>2015</v>
      </c>
      <c r="B60" s="40" t="s">
        <v>102</v>
      </c>
      <c r="C60" s="138">
        <v>275912.26405</v>
      </c>
      <c r="D60" s="138">
        <v>281272.03094999999</v>
      </c>
      <c r="E60" s="138">
        <v>275869.21025</v>
      </c>
      <c r="F60" s="138">
        <v>348707.56601000001</v>
      </c>
      <c r="G60" s="138">
        <v>405383.64406000002</v>
      </c>
      <c r="H60" s="138">
        <v>394192.63231000002</v>
      </c>
      <c r="I60" s="138">
        <v>373725.40422999999</v>
      </c>
      <c r="J60" s="138">
        <v>343790.15474000003</v>
      </c>
      <c r="K60" s="138"/>
      <c r="L60" s="138"/>
      <c r="M60" s="138"/>
      <c r="N60" s="138"/>
      <c r="O60" s="139">
        <f t="shared" si="1"/>
        <v>2698852.9066000003</v>
      </c>
    </row>
    <row r="61" spans="1:15" ht="14.4" thickBot="1" x14ac:dyDescent="0.3">
      <c r="A61" s="39">
        <v>2014</v>
      </c>
      <c r="B61" s="40" t="s">
        <v>102</v>
      </c>
      <c r="C61" s="138">
        <v>400471.49515999999</v>
      </c>
      <c r="D61" s="138">
        <v>327055.84641</v>
      </c>
      <c r="E61" s="138">
        <v>363215.16344999999</v>
      </c>
      <c r="F61" s="138">
        <v>412230.92872999999</v>
      </c>
      <c r="G61" s="138">
        <v>465271.46278</v>
      </c>
      <c r="H61" s="138">
        <v>404052.15821000002</v>
      </c>
      <c r="I61" s="138">
        <v>404536.06842000003</v>
      </c>
      <c r="J61" s="138">
        <v>381295.27629000001</v>
      </c>
      <c r="K61" s="138">
        <v>387297.02367999998</v>
      </c>
      <c r="L61" s="138">
        <v>341645.56133</v>
      </c>
      <c r="M61" s="138">
        <v>392037.30781999999</v>
      </c>
      <c r="N61" s="138">
        <v>366506.55362999998</v>
      </c>
      <c r="O61" s="139">
        <f t="shared" si="1"/>
        <v>4645614.8459099997</v>
      </c>
    </row>
    <row r="62" spans="1:15" s="43" customFormat="1" ht="15" customHeight="1" thickBot="1" x14ac:dyDescent="0.25">
      <c r="A62" s="41">
        <v>2002</v>
      </c>
      <c r="B62" s="42" t="s">
        <v>40</v>
      </c>
      <c r="C62" s="142">
        <v>2607319.6610000003</v>
      </c>
      <c r="D62" s="142">
        <v>2383772.9540000013</v>
      </c>
      <c r="E62" s="142">
        <v>2918943.5210000011</v>
      </c>
      <c r="F62" s="142">
        <v>2742857.9220000007</v>
      </c>
      <c r="G62" s="142">
        <v>3000325.2429999989</v>
      </c>
      <c r="H62" s="142">
        <v>2770693.8810000005</v>
      </c>
      <c r="I62" s="142">
        <v>3103851.8620000011</v>
      </c>
      <c r="J62" s="142">
        <v>2975888.9740000009</v>
      </c>
      <c r="K62" s="142">
        <v>3218206.861000001</v>
      </c>
      <c r="L62" s="142">
        <v>3501128.02</v>
      </c>
      <c r="M62" s="142">
        <v>3593604.8959999993</v>
      </c>
      <c r="N62" s="142">
        <v>3242495.2339999988</v>
      </c>
      <c r="O62" s="143">
        <f t="shared" si="1"/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42">
        <v>3533705.5820000004</v>
      </c>
      <c r="D63" s="142">
        <v>2923460.39</v>
      </c>
      <c r="E63" s="142">
        <v>3908255.9910000004</v>
      </c>
      <c r="F63" s="142">
        <v>3662183.4490000019</v>
      </c>
      <c r="G63" s="142">
        <v>3860471.3</v>
      </c>
      <c r="H63" s="142">
        <v>3796113.5220000003</v>
      </c>
      <c r="I63" s="142">
        <v>4236114.2640000004</v>
      </c>
      <c r="J63" s="142">
        <v>3828726.17</v>
      </c>
      <c r="K63" s="142">
        <v>4114677.5230000005</v>
      </c>
      <c r="L63" s="142">
        <v>4824388.2590000024</v>
      </c>
      <c r="M63" s="142">
        <v>3969697.458000001</v>
      </c>
      <c r="N63" s="142">
        <v>4595042.3939999985</v>
      </c>
      <c r="O63" s="143">
        <f t="shared" si="1"/>
        <v>47252836.302000016</v>
      </c>
    </row>
    <row r="64" spans="1:15" s="43" customFormat="1" ht="15" customHeight="1" thickBot="1" x14ac:dyDescent="0.25">
      <c r="A64" s="41">
        <v>2004</v>
      </c>
      <c r="B64" s="42" t="s">
        <v>40</v>
      </c>
      <c r="C64" s="142">
        <v>4619660.84</v>
      </c>
      <c r="D64" s="142">
        <v>3664503.0430000005</v>
      </c>
      <c r="E64" s="142">
        <v>5218042.1769999983</v>
      </c>
      <c r="F64" s="142">
        <v>5072462.9939999972</v>
      </c>
      <c r="G64" s="142">
        <v>5170061.6049999986</v>
      </c>
      <c r="H64" s="142">
        <v>5284383.2859999994</v>
      </c>
      <c r="I64" s="142">
        <v>5632138.7980000004</v>
      </c>
      <c r="J64" s="142">
        <v>4707491.2839999991</v>
      </c>
      <c r="K64" s="142">
        <v>5656283.5209999988</v>
      </c>
      <c r="L64" s="142">
        <v>5867342.1210000003</v>
      </c>
      <c r="M64" s="142">
        <v>5733908.9759999998</v>
      </c>
      <c r="N64" s="142">
        <v>6540874.1749999989</v>
      </c>
      <c r="O64" s="143">
        <f t="shared" si="1"/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42">
        <v>4997279.7240000004</v>
      </c>
      <c r="D65" s="142">
        <v>5651741.2519999975</v>
      </c>
      <c r="E65" s="142">
        <v>6591859.2179999994</v>
      </c>
      <c r="F65" s="142">
        <v>6128131.8779999986</v>
      </c>
      <c r="G65" s="142">
        <v>5977226.2170000002</v>
      </c>
      <c r="H65" s="142">
        <v>6038534.3669999996</v>
      </c>
      <c r="I65" s="142">
        <v>5763466.3530000011</v>
      </c>
      <c r="J65" s="142">
        <v>5552867.2119999984</v>
      </c>
      <c r="K65" s="142">
        <v>6814268.9409999987</v>
      </c>
      <c r="L65" s="142">
        <v>6772178.5690000001</v>
      </c>
      <c r="M65" s="142">
        <v>5942575.7820000006</v>
      </c>
      <c r="N65" s="142">
        <v>7246278.6300000018</v>
      </c>
      <c r="O65" s="143">
        <f t="shared" si="1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42">
        <v>5133048.8809999982</v>
      </c>
      <c r="D66" s="142">
        <v>6058251.2790000001</v>
      </c>
      <c r="E66" s="142">
        <v>7411101.6589999972</v>
      </c>
      <c r="F66" s="142">
        <v>6456090.2610000009</v>
      </c>
      <c r="G66" s="142">
        <v>7041543.2469999986</v>
      </c>
      <c r="H66" s="142">
        <v>7815434.6219999995</v>
      </c>
      <c r="I66" s="142">
        <v>7067411.4789999994</v>
      </c>
      <c r="J66" s="142">
        <v>6811202.4100000011</v>
      </c>
      <c r="K66" s="142">
        <v>7606551.0949999997</v>
      </c>
      <c r="L66" s="142">
        <v>6888812.5490000006</v>
      </c>
      <c r="M66" s="142">
        <v>8641474.5560000036</v>
      </c>
      <c r="N66" s="142">
        <v>8603753.4799999986</v>
      </c>
      <c r="O66" s="143">
        <f t="shared" ref="O66:O74" si="2">SUM(C66:N66)</f>
        <v>85534675.518000007</v>
      </c>
    </row>
    <row r="67" spans="1:15" s="43" customFormat="1" ht="15" customHeight="1" thickBot="1" x14ac:dyDescent="0.25">
      <c r="A67" s="41">
        <v>2007</v>
      </c>
      <c r="B67" s="42" t="s">
        <v>40</v>
      </c>
      <c r="C67" s="142">
        <v>6564559.7930000005</v>
      </c>
      <c r="D67" s="142">
        <v>7656951.608</v>
      </c>
      <c r="E67" s="142">
        <v>8957851.6210000049</v>
      </c>
      <c r="F67" s="142">
        <v>8313312.004999998</v>
      </c>
      <c r="G67" s="142">
        <v>9147620.0420000013</v>
      </c>
      <c r="H67" s="142">
        <v>8980247.4370000008</v>
      </c>
      <c r="I67" s="142">
        <v>8937741.5910000019</v>
      </c>
      <c r="J67" s="142">
        <v>8736689.092000002</v>
      </c>
      <c r="K67" s="142">
        <v>9038743.8959999997</v>
      </c>
      <c r="L67" s="142">
        <v>9895216.6219999995</v>
      </c>
      <c r="M67" s="142">
        <v>11318798.219999997</v>
      </c>
      <c r="N67" s="142">
        <v>9724017.9770000037</v>
      </c>
      <c r="O67" s="143">
        <f t="shared" si="2"/>
        <v>107271749.904</v>
      </c>
    </row>
    <row r="68" spans="1:15" s="43" customFormat="1" ht="15" customHeight="1" thickBot="1" x14ac:dyDescent="0.25">
      <c r="A68" s="41">
        <v>2008</v>
      </c>
      <c r="B68" s="42" t="s">
        <v>40</v>
      </c>
      <c r="C68" s="142">
        <v>10632207.040999999</v>
      </c>
      <c r="D68" s="142">
        <v>11077899.120000005</v>
      </c>
      <c r="E68" s="142">
        <v>11428587.234000001</v>
      </c>
      <c r="F68" s="142">
        <v>11363963.502999999</v>
      </c>
      <c r="G68" s="142">
        <v>12477968.699999999</v>
      </c>
      <c r="H68" s="142">
        <v>11770634.384000003</v>
      </c>
      <c r="I68" s="142">
        <v>12595426.862999996</v>
      </c>
      <c r="J68" s="142">
        <v>11046830.085999999</v>
      </c>
      <c r="K68" s="142">
        <v>12793148.033999996</v>
      </c>
      <c r="L68" s="142">
        <v>9722708.7899999991</v>
      </c>
      <c r="M68" s="142">
        <v>9395872.8970000036</v>
      </c>
      <c r="N68" s="142">
        <v>7721948.9740000013</v>
      </c>
      <c r="O68" s="143">
        <f t="shared" si="2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42">
        <v>7884493.5240000021</v>
      </c>
      <c r="D69" s="142">
        <v>8435115.8340000007</v>
      </c>
      <c r="E69" s="142">
        <v>8155485.0810000002</v>
      </c>
      <c r="F69" s="142">
        <v>7561696.282999998</v>
      </c>
      <c r="G69" s="142">
        <v>7346407.5280000027</v>
      </c>
      <c r="H69" s="142">
        <v>8329692.782999998</v>
      </c>
      <c r="I69" s="142">
        <v>9055733.6709999945</v>
      </c>
      <c r="J69" s="142">
        <v>7839908.8419999983</v>
      </c>
      <c r="K69" s="142">
        <v>8480708.3870000001</v>
      </c>
      <c r="L69" s="142">
        <v>10095768.030000005</v>
      </c>
      <c r="M69" s="142">
        <v>8903010.773</v>
      </c>
      <c r="N69" s="142">
        <v>10054591.867000001</v>
      </c>
      <c r="O69" s="143">
        <f t="shared" si="2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42">
        <v>7828748.0580000002</v>
      </c>
      <c r="D70" s="142">
        <v>8263237.8140000002</v>
      </c>
      <c r="E70" s="142">
        <v>9886488.1710000001</v>
      </c>
      <c r="F70" s="142">
        <v>9396006.6539999992</v>
      </c>
      <c r="G70" s="142">
        <v>9799958.1170000006</v>
      </c>
      <c r="H70" s="142">
        <v>9542907.6439999994</v>
      </c>
      <c r="I70" s="142">
        <v>9564682.5449999999</v>
      </c>
      <c r="J70" s="142">
        <v>8523451.9729999993</v>
      </c>
      <c r="K70" s="142">
        <v>8909230.5209999997</v>
      </c>
      <c r="L70" s="142">
        <v>10963586.27</v>
      </c>
      <c r="M70" s="142">
        <v>9382369.7180000003</v>
      </c>
      <c r="N70" s="142">
        <v>11822551.698999999</v>
      </c>
      <c r="O70" s="143">
        <f t="shared" si="2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42">
        <v>9551084.6390000004</v>
      </c>
      <c r="D71" s="142">
        <v>10059126.307</v>
      </c>
      <c r="E71" s="142">
        <v>11811085.16</v>
      </c>
      <c r="F71" s="142">
        <v>11873269.447000001</v>
      </c>
      <c r="G71" s="142">
        <v>10943364.372</v>
      </c>
      <c r="H71" s="142">
        <v>11349953.558</v>
      </c>
      <c r="I71" s="142">
        <v>11860004.271</v>
      </c>
      <c r="J71" s="142">
        <v>11245124.657</v>
      </c>
      <c r="K71" s="142">
        <v>10750626.098999999</v>
      </c>
      <c r="L71" s="142">
        <v>11907219.297</v>
      </c>
      <c r="M71" s="142">
        <v>11078524.743000001</v>
      </c>
      <c r="N71" s="142">
        <v>12477486.279999999</v>
      </c>
      <c r="O71" s="143">
        <f t="shared" si="2"/>
        <v>134906868.83000001</v>
      </c>
    </row>
    <row r="72" spans="1:15" ht="13.8" thickBot="1" x14ac:dyDescent="0.3">
      <c r="A72" s="41">
        <v>2012</v>
      </c>
      <c r="B72" s="42" t="s">
        <v>40</v>
      </c>
      <c r="C72" s="142">
        <v>10348187.165999999</v>
      </c>
      <c r="D72" s="142">
        <v>11748000.124</v>
      </c>
      <c r="E72" s="142">
        <v>13208572.977</v>
      </c>
      <c r="F72" s="142">
        <v>12630226.718</v>
      </c>
      <c r="G72" s="142">
        <v>13131530.960999999</v>
      </c>
      <c r="H72" s="142">
        <v>13231198.687999999</v>
      </c>
      <c r="I72" s="142">
        <v>12830675.307</v>
      </c>
      <c r="J72" s="142">
        <v>12831394.572000001</v>
      </c>
      <c r="K72" s="142">
        <v>12952651.721999999</v>
      </c>
      <c r="L72" s="142">
        <v>13190769.654999999</v>
      </c>
      <c r="M72" s="142">
        <v>13753052.493000001</v>
      </c>
      <c r="N72" s="142">
        <v>12605476.173</v>
      </c>
      <c r="O72" s="143">
        <f t="shared" si="2"/>
        <v>152461736.55599999</v>
      </c>
    </row>
    <row r="73" spans="1:15" ht="13.8" thickBot="1" x14ac:dyDescent="0.3">
      <c r="A73" s="41">
        <v>2013</v>
      </c>
      <c r="B73" s="42" t="s">
        <v>40</v>
      </c>
      <c r="C73" s="142">
        <v>11481521.079</v>
      </c>
      <c r="D73" s="142">
        <v>12385690.909</v>
      </c>
      <c r="E73" s="142">
        <v>13122058.141000001</v>
      </c>
      <c r="F73" s="142">
        <v>12468202.903000001</v>
      </c>
      <c r="G73" s="142">
        <v>13277209.017000001</v>
      </c>
      <c r="H73" s="142">
        <v>12399973.961999999</v>
      </c>
      <c r="I73" s="142">
        <v>13059519.685000001</v>
      </c>
      <c r="J73" s="142">
        <v>11118300.903000001</v>
      </c>
      <c r="K73" s="142">
        <v>13060371.039000001</v>
      </c>
      <c r="L73" s="142">
        <v>12053704.638</v>
      </c>
      <c r="M73" s="142">
        <v>14201227.351</v>
      </c>
      <c r="N73" s="142">
        <v>13174857.460000001</v>
      </c>
      <c r="O73" s="143">
        <f t="shared" si="2"/>
        <v>151802637.08700001</v>
      </c>
    </row>
    <row r="74" spans="1:15" ht="13.8" thickBot="1" x14ac:dyDescent="0.3">
      <c r="A74" s="41">
        <v>2014</v>
      </c>
      <c r="B74" s="42" t="s">
        <v>40</v>
      </c>
      <c r="C74" s="142">
        <v>12399761.948000001</v>
      </c>
      <c r="D74" s="142">
        <v>13053292.493000001</v>
      </c>
      <c r="E74" s="142">
        <v>14680110.779999999</v>
      </c>
      <c r="F74" s="142">
        <v>13371185.664000001</v>
      </c>
      <c r="G74" s="142">
        <v>13681906.159</v>
      </c>
      <c r="H74" s="142">
        <v>12880924.245999999</v>
      </c>
      <c r="I74" s="142">
        <v>13344776.958000001</v>
      </c>
      <c r="J74" s="142">
        <v>11386828.925000001</v>
      </c>
      <c r="K74" s="142">
        <v>13583120.905999999</v>
      </c>
      <c r="L74" s="142">
        <v>12891630.102</v>
      </c>
      <c r="M74" s="142">
        <v>13067348.107000001</v>
      </c>
      <c r="N74" s="142">
        <v>13269271.402000001</v>
      </c>
      <c r="O74" s="143">
        <f t="shared" si="2"/>
        <v>157610157.69</v>
      </c>
    </row>
    <row r="75" spans="1:15" ht="13.8" thickBot="1" x14ac:dyDescent="0.3">
      <c r="A75" s="41">
        <v>2015</v>
      </c>
      <c r="B75" s="42" t="s">
        <v>40</v>
      </c>
      <c r="C75" s="142">
        <v>12303598.118000001</v>
      </c>
      <c r="D75" s="142">
        <v>12233405.897</v>
      </c>
      <c r="E75" s="142">
        <v>12524154.947000001</v>
      </c>
      <c r="F75" s="142">
        <v>13356418.975</v>
      </c>
      <c r="G75" s="142">
        <v>11086503.282</v>
      </c>
      <c r="H75" s="142">
        <v>11967329.606000001</v>
      </c>
      <c r="I75" s="142">
        <v>11181326.482999999</v>
      </c>
      <c r="J75" s="142">
        <v>10482986.52266</v>
      </c>
      <c r="K75" s="142"/>
      <c r="L75" s="142"/>
      <c r="M75" s="142"/>
      <c r="N75" s="142"/>
      <c r="O75" s="143">
        <f>SUM(C75:N75)</f>
        <v>95135723.83066</v>
      </c>
    </row>
    <row r="76" spans="1:15" x14ac:dyDescent="0.25">
      <c r="B76" s="44" t="s">
        <v>103</v>
      </c>
    </row>
    <row r="78" spans="1:15" x14ac:dyDescent="0.25">
      <c r="C78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>
      <selection activeCell="C14" sqref="C14"/>
    </sheetView>
  </sheetViews>
  <sheetFormatPr defaultColWidth="9.109375" defaultRowHeight="13.2" x14ac:dyDescent="0.25"/>
  <cols>
    <col min="1" max="1" width="29.109375" customWidth="1"/>
    <col min="2" max="3" width="16" style="65" bestFit="1" customWidth="1"/>
    <col min="4" max="4" width="9.33203125" bestFit="1" customWidth="1"/>
  </cols>
  <sheetData>
    <row r="2" spans="1:4" ht="24.6" customHeight="1" x14ac:dyDescent="0.35">
      <c r="A2" s="153" t="s">
        <v>104</v>
      </c>
      <c r="B2" s="153"/>
      <c r="C2" s="153"/>
      <c r="D2" s="153"/>
    </row>
    <row r="3" spans="1:4" ht="15.6" x14ac:dyDescent="0.3">
      <c r="A3" s="152" t="s">
        <v>105</v>
      </c>
      <c r="B3" s="152"/>
      <c r="C3" s="152"/>
      <c r="D3" s="152"/>
    </row>
    <row r="5" spans="1:4" x14ac:dyDescent="0.25">
      <c r="A5" s="59" t="s">
        <v>106</v>
      </c>
      <c r="B5" s="60" t="s">
        <v>211</v>
      </c>
      <c r="C5" s="60" t="s">
        <v>212</v>
      </c>
      <c r="D5" s="61" t="s">
        <v>107</v>
      </c>
    </row>
    <row r="6" spans="1:4" x14ac:dyDescent="0.25">
      <c r="A6" s="62" t="s">
        <v>218</v>
      </c>
      <c r="B6" s="144">
        <v>36531.394549999997</v>
      </c>
      <c r="C6" s="144">
        <v>117949.13094</v>
      </c>
      <c r="D6" s="145">
        <v>2.2287059498526594</v>
      </c>
    </row>
    <row r="7" spans="1:4" x14ac:dyDescent="0.25">
      <c r="A7" s="62" t="s">
        <v>219</v>
      </c>
      <c r="B7" s="144">
        <v>9385.0878100000009</v>
      </c>
      <c r="C7" s="144">
        <v>29150.120800000001</v>
      </c>
      <c r="D7" s="145">
        <v>2.1060040555976425</v>
      </c>
    </row>
    <row r="8" spans="1:4" x14ac:dyDescent="0.25">
      <c r="A8" s="62" t="s">
        <v>207</v>
      </c>
      <c r="B8" s="144">
        <v>5689.5310300000001</v>
      </c>
      <c r="C8" s="144">
        <v>16048.039500000001</v>
      </c>
      <c r="D8" s="145">
        <v>1.8206260613363769</v>
      </c>
    </row>
    <row r="9" spans="1:4" x14ac:dyDescent="0.25">
      <c r="A9" s="62" t="s">
        <v>201</v>
      </c>
      <c r="B9" s="144">
        <v>18917.485560000001</v>
      </c>
      <c r="C9" s="144">
        <v>38562.557840000001</v>
      </c>
      <c r="D9" s="145">
        <v>1.0384610691358709</v>
      </c>
    </row>
    <row r="10" spans="1:4" x14ac:dyDescent="0.25">
      <c r="A10" s="62" t="s">
        <v>220</v>
      </c>
      <c r="B10" s="144">
        <v>30415.432809999998</v>
      </c>
      <c r="C10" s="144">
        <v>56434.218509999999</v>
      </c>
      <c r="D10" s="145">
        <v>0.85544683393246124</v>
      </c>
    </row>
    <row r="11" spans="1:4" x14ac:dyDescent="0.25">
      <c r="A11" s="62" t="s">
        <v>221</v>
      </c>
      <c r="B11" s="144">
        <v>11052.58437</v>
      </c>
      <c r="C11" s="144">
        <v>20453.123339999998</v>
      </c>
      <c r="D11" s="145">
        <v>0.85052858727917557</v>
      </c>
    </row>
    <row r="12" spans="1:4" x14ac:dyDescent="0.25">
      <c r="A12" s="62" t="s">
        <v>222</v>
      </c>
      <c r="B12" s="144">
        <v>13592.70386</v>
      </c>
      <c r="C12" s="144">
        <v>25111.324540000001</v>
      </c>
      <c r="D12" s="145">
        <v>0.8474120232911484</v>
      </c>
    </row>
    <row r="13" spans="1:4" x14ac:dyDescent="0.25">
      <c r="A13" s="62" t="s">
        <v>223</v>
      </c>
      <c r="B13" s="144">
        <v>59341.024539999999</v>
      </c>
      <c r="C13" s="144">
        <v>106805.25539000001</v>
      </c>
      <c r="D13" s="145">
        <v>0.79985526400889484</v>
      </c>
    </row>
    <row r="14" spans="1:4" x14ac:dyDescent="0.25">
      <c r="A14" s="62" t="s">
        <v>206</v>
      </c>
      <c r="B14" s="144">
        <v>15432.36325</v>
      </c>
      <c r="C14" s="144">
        <v>25824.307499999999</v>
      </c>
      <c r="D14" s="145">
        <v>0.67338644649904789</v>
      </c>
    </row>
    <row r="15" spans="1:4" x14ac:dyDescent="0.25">
      <c r="A15" s="62" t="s">
        <v>224</v>
      </c>
      <c r="B15" s="144">
        <v>32803.639150000003</v>
      </c>
      <c r="C15" s="144">
        <v>53139.353260000004</v>
      </c>
      <c r="D15" s="145">
        <v>0.61992250362868651</v>
      </c>
    </row>
    <row r="16" spans="1:4" x14ac:dyDescent="0.25">
      <c r="A16" s="64" t="s">
        <v>108</v>
      </c>
      <c r="D16" s="116"/>
    </row>
    <row r="17" spans="1:4" x14ac:dyDescent="0.25">
      <c r="A17" s="66"/>
    </row>
    <row r="18" spans="1:4" ht="19.2" x14ac:dyDescent="0.35">
      <c r="A18" s="153" t="s">
        <v>109</v>
      </c>
      <c r="B18" s="153"/>
      <c r="C18" s="153"/>
      <c r="D18" s="153"/>
    </row>
    <row r="19" spans="1:4" ht="15.6" x14ac:dyDescent="0.3">
      <c r="A19" s="152" t="s">
        <v>110</v>
      </c>
      <c r="B19" s="152"/>
      <c r="C19" s="152"/>
      <c r="D19" s="152"/>
    </row>
    <row r="20" spans="1:4" x14ac:dyDescent="0.25">
      <c r="A20" s="31"/>
    </row>
    <row r="21" spans="1:4" x14ac:dyDescent="0.25">
      <c r="A21" s="59" t="s">
        <v>106</v>
      </c>
      <c r="B21" s="60" t="s">
        <v>211</v>
      </c>
      <c r="C21" s="60" t="s">
        <v>212</v>
      </c>
      <c r="D21" s="61" t="s">
        <v>107</v>
      </c>
    </row>
    <row r="22" spans="1:4" x14ac:dyDescent="0.25">
      <c r="A22" s="62" t="s">
        <v>66</v>
      </c>
      <c r="B22" s="144">
        <v>1100921.52477</v>
      </c>
      <c r="C22" s="144">
        <v>1011276.78932</v>
      </c>
      <c r="D22" s="145">
        <v>-8.142699859440776E-2</v>
      </c>
    </row>
    <row r="23" spans="1:4" x14ac:dyDescent="0.25">
      <c r="A23" s="62" t="s">
        <v>68</v>
      </c>
      <c r="B23" s="144">
        <v>729693.05538000003</v>
      </c>
      <c r="C23" s="144">
        <v>709513.20969000005</v>
      </c>
      <c r="D23" s="145">
        <v>-2.7655252494476586E-2</v>
      </c>
    </row>
    <row r="24" spans="1:4" x14ac:dyDescent="0.25">
      <c r="A24" s="62" t="s">
        <v>67</v>
      </c>
      <c r="B24" s="144">
        <v>629758.9044</v>
      </c>
      <c r="C24" s="144">
        <v>685057.61838999996</v>
      </c>
      <c r="D24" s="145">
        <v>8.780934037397306E-2</v>
      </c>
    </row>
    <row r="25" spans="1:4" x14ac:dyDescent="0.25">
      <c r="A25" s="62" t="s">
        <v>72</v>
      </c>
      <c r="B25" s="144">
        <v>513234.53010999999</v>
      </c>
      <c r="C25" s="144">
        <v>509683.88545</v>
      </c>
      <c r="D25" s="145">
        <v>-6.9181718136521169E-3</v>
      </c>
    </row>
    <row r="26" spans="1:4" x14ac:dyDescent="0.25">
      <c r="A26" s="62" t="s">
        <v>71</v>
      </c>
      <c r="B26" s="144">
        <v>440167.85360999999</v>
      </c>
      <c r="C26" s="144">
        <v>463826.89588999999</v>
      </c>
      <c r="D26" s="145">
        <v>5.3750045774497907E-2</v>
      </c>
    </row>
    <row r="27" spans="1:4" x14ac:dyDescent="0.25">
      <c r="A27" s="62" t="s">
        <v>70</v>
      </c>
      <c r="B27" s="144">
        <v>409436.58507999999</v>
      </c>
      <c r="C27" s="144">
        <v>413771.1078</v>
      </c>
      <c r="D27" s="145">
        <v>1.0586554494521011E-2</v>
      </c>
    </row>
    <row r="28" spans="1:4" x14ac:dyDescent="0.25">
      <c r="A28" s="62" t="s">
        <v>73</v>
      </c>
      <c r="B28" s="144">
        <v>344314.01841999998</v>
      </c>
      <c r="C28" s="144">
        <v>380220.94228000002</v>
      </c>
      <c r="D28" s="145">
        <v>0.1042853962925209</v>
      </c>
    </row>
    <row r="29" spans="1:4" x14ac:dyDescent="0.25">
      <c r="A29" s="62" t="s">
        <v>69</v>
      </c>
      <c r="B29" s="144">
        <v>496423.53434000001</v>
      </c>
      <c r="C29" s="144">
        <v>310699.37281999999</v>
      </c>
      <c r="D29" s="145">
        <v>-0.37412440924446122</v>
      </c>
    </row>
    <row r="30" spans="1:4" x14ac:dyDescent="0.25">
      <c r="A30" s="62" t="s">
        <v>154</v>
      </c>
      <c r="B30" s="144">
        <v>305460.54074000003</v>
      </c>
      <c r="C30" s="144">
        <v>276935.99920999998</v>
      </c>
      <c r="D30" s="145">
        <v>-9.3382082873608815E-2</v>
      </c>
    </row>
    <row r="31" spans="1:4" x14ac:dyDescent="0.25">
      <c r="A31" s="62" t="s">
        <v>142</v>
      </c>
      <c r="B31" s="144">
        <v>263919.65649000002</v>
      </c>
      <c r="C31" s="144">
        <v>272808.06053999998</v>
      </c>
      <c r="D31" s="145">
        <v>3.3678446570487776E-2</v>
      </c>
    </row>
    <row r="33" spans="1:4" ht="19.2" x14ac:dyDescent="0.35">
      <c r="A33" s="153" t="s">
        <v>111</v>
      </c>
      <c r="B33" s="153"/>
      <c r="C33" s="153"/>
      <c r="D33" s="153"/>
    </row>
    <row r="34" spans="1:4" ht="15.6" x14ac:dyDescent="0.3">
      <c r="A34" s="152" t="s">
        <v>112</v>
      </c>
      <c r="B34" s="152"/>
      <c r="C34" s="152"/>
      <c r="D34" s="152"/>
    </row>
    <row r="36" spans="1:4" x14ac:dyDescent="0.25">
      <c r="A36" s="59" t="s">
        <v>113</v>
      </c>
      <c r="B36" s="60" t="s">
        <v>211</v>
      </c>
      <c r="C36" s="60" t="s">
        <v>212</v>
      </c>
      <c r="D36" s="61" t="s">
        <v>107</v>
      </c>
    </row>
    <row r="37" spans="1:4" x14ac:dyDescent="0.25">
      <c r="A37" s="62" t="s">
        <v>179</v>
      </c>
      <c r="B37" s="144">
        <v>1552560.4097800001</v>
      </c>
      <c r="C37" s="144">
        <v>1547075.8930899999</v>
      </c>
      <c r="D37" s="145">
        <v>-3.5325625047835378E-3</v>
      </c>
    </row>
    <row r="38" spans="1:4" x14ac:dyDescent="0.25">
      <c r="A38" s="62" t="s">
        <v>94</v>
      </c>
      <c r="B38" s="144">
        <v>1266764.6727400001</v>
      </c>
      <c r="C38" s="144">
        <v>1363693.8585399999</v>
      </c>
      <c r="D38" s="145">
        <v>7.6517121045334285E-2</v>
      </c>
    </row>
    <row r="39" spans="1:4" x14ac:dyDescent="0.25">
      <c r="A39" s="62" t="s">
        <v>130</v>
      </c>
      <c r="B39" s="144">
        <v>1427809.3044400001</v>
      </c>
      <c r="C39" s="144">
        <v>1192968.31828</v>
      </c>
      <c r="D39" s="145">
        <v>-0.16447643633482756</v>
      </c>
    </row>
    <row r="40" spans="1:4" x14ac:dyDescent="0.25">
      <c r="A40" s="62" t="s">
        <v>191</v>
      </c>
      <c r="B40" s="144">
        <v>852234.85881000001</v>
      </c>
      <c r="C40" s="144">
        <v>835755.33932000003</v>
      </c>
      <c r="D40" s="145">
        <v>-1.9336828715280203E-2</v>
      </c>
    </row>
    <row r="41" spans="1:4" x14ac:dyDescent="0.25">
      <c r="A41" s="62" t="s">
        <v>98</v>
      </c>
      <c r="B41" s="144">
        <v>955673.46998000005</v>
      </c>
      <c r="C41" s="144">
        <v>799239.05385999999</v>
      </c>
      <c r="D41" s="145">
        <v>-0.16369023629302368</v>
      </c>
    </row>
    <row r="42" spans="1:4" x14ac:dyDescent="0.25">
      <c r="A42" s="62" t="s">
        <v>90</v>
      </c>
      <c r="B42" s="144">
        <v>681658.98228</v>
      </c>
      <c r="C42" s="144">
        <v>640571.58293000003</v>
      </c>
      <c r="D42" s="145">
        <v>-6.0275592954957644E-2</v>
      </c>
    </row>
    <row r="43" spans="1:4" x14ac:dyDescent="0.25">
      <c r="A43" s="64" t="s">
        <v>132</v>
      </c>
      <c r="B43" s="144">
        <v>540784.97158999997</v>
      </c>
      <c r="C43" s="144">
        <v>516022.39977999998</v>
      </c>
      <c r="D43" s="145">
        <v>-4.5790051704273166E-2</v>
      </c>
    </row>
    <row r="44" spans="1:4" x14ac:dyDescent="0.25">
      <c r="A44" s="62" t="s">
        <v>131</v>
      </c>
      <c r="B44" s="144">
        <v>483636.63264000003</v>
      </c>
      <c r="C44" s="144">
        <v>460561.53240999999</v>
      </c>
      <c r="D44" s="145">
        <v>-4.7711646870174602E-2</v>
      </c>
    </row>
    <row r="45" spans="1:4" x14ac:dyDescent="0.25">
      <c r="A45" s="62" t="s">
        <v>96</v>
      </c>
      <c r="B45" s="144">
        <v>456751.19858000003</v>
      </c>
      <c r="C45" s="144">
        <v>435787.11511000001</v>
      </c>
      <c r="D45" s="145">
        <v>-4.5898256064079379E-2</v>
      </c>
    </row>
    <row r="46" spans="1:4" x14ac:dyDescent="0.25">
      <c r="A46" s="62" t="s">
        <v>203</v>
      </c>
      <c r="B46" s="144">
        <v>345848.77266000002</v>
      </c>
      <c r="C46" s="144">
        <v>346773.04382999998</v>
      </c>
      <c r="D46" s="145">
        <v>2.6724720255364444E-3</v>
      </c>
    </row>
    <row r="48" spans="1:4" ht="19.2" x14ac:dyDescent="0.35">
      <c r="A48" s="153" t="s">
        <v>114</v>
      </c>
      <c r="B48" s="153"/>
      <c r="C48" s="153"/>
      <c r="D48" s="153"/>
    </row>
    <row r="49" spans="1:4" ht="15.6" x14ac:dyDescent="0.3">
      <c r="A49" s="152" t="s">
        <v>115</v>
      </c>
      <c r="B49" s="152"/>
      <c r="C49" s="152"/>
      <c r="D49" s="152"/>
    </row>
    <row r="51" spans="1:4" x14ac:dyDescent="0.25">
      <c r="A51" s="59" t="s">
        <v>113</v>
      </c>
      <c r="B51" s="60" t="s">
        <v>211</v>
      </c>
      <c r="C51" s="60" t="s">
        <v>212</v>
      </c>
      <c r="D51" s="61" t="s">
        <v>107</v>
      </c>
    </row>
    <row r="52" spans="1:4" x14ac:dyDescent="0.25">
      <c r="A52" s="62" t="s">
        <v>100</v>
      </c>
      <c r="B52" s="144">
        <v>98979.868499999997</v>
      </c>
      <c r="C52" s="144">
        <v>142957.12294</v>
      </c>
      <c r="D52" s="145">
        <v>0.44430504006984012</v>
      </c>
    </row>
    <row r="53" spans="1:4" x14ac:dyDescent="0.25">
      <c r="A53" s="62" t="s">
        <v>99</v>
      </c>
      <c r="B53" s="144">
        <v>196394.12959999999</v>
      </c>
      <c r="C53" s="144">
        <v>246725.88015000001</v>
      </c>
      <c r="D53" s="145">
        <v>0.25627930250518055</v>
      </c>
    </row>
    <row r="54" spans="1:4" x14ac:dyDescent="0.25">
      <c r="A54" s="62" t="s">
        <v>95</v>
      </c>
      <c r="B54" s="144">
        <v>109595.07594</v>
      </c>
      <c r="C54" s="144">
        <v>123179.15759</v>
      </c>
      <c r="D54" s="145">
        <v>0.12394791949810667</v>
      </c>
    </row>
    <row r="55" spans="1:4" x14ac:dyDescent="0.25">
      <c r="A55" s="62" t="s">
        <v>94</v>
      </c>
      <c r="B55" s="144">
        <v>1266764.6727400001</v>
      </c>
      <c r="C55" s="144">
        <v>1363693.8585399999</v>
      </c>
      <c r="D55" s="145">
        <v>7.6517121045334285E-2</v>
      </c>
    </row>
    <row r="56" spans="1:4" x14ac:dyDescent="0.25">
      <c r="A56" s="62" t="s">
        <v>180</v>
      </c>
      <c r="B56" s="144">
        <v>143213.51243</v>
      </c>
      <c r="C56" s="144">
        <v>153949.8327</v>
      </c>
      <c r="D56" s="145">
        <v>7.4967229612832115E-2</v>
      </c>
    </row>
    <row r="57" spans="1:4" x14ac:dyDescent="0.25">
      <c r="A57" s="62" t="s">
        <v>233</v>
      </c>
      <c r="B57" s="144">
        <v>159444.41623999999</v>
      </c>
      <c r="C57" s="144">
        <v>169066.40014000001</v>
      </c>
      <c r="D57" s="145">
        <v>6.0346948026807998E-2</v>
      </c>
    </row>
    <row r="58" spans="1:4" x14ac:dyDescent="0.25">
      <c r="A58" s="62" t="s">
        <v>203</v>
      </c>
      <c r="B58" s="144">
        <v>345848.77266000002</v>
      </c>
      <c r="C58" s="144">
        <v>346773.04382999998</v>
      </c>
      <c r="D58" s="145">
        <v>2.6724720255364444E-3</v>
      </c>
    </row>
    <row r="59" spans="1:4" x14ac:dyDescent="0.25">
      <c r="A59" s="62" t="s">
        <v>179</v>
      </c>
      <c r="B59" s="144">
        <v>1552560.4097800001</v>
      </c>
      <c r="C59" s="144">
        <v>1547075.8930899999</v>
      </c>
      <c r="D59" s="145">
        <v>-3.5325625047835378E-3</v>
      </c>
    </row>
    <row r="60" spans="1:4" x14ac:dyDescent="0.25">
      <c r="A60" s="62" t="s">
        <v>191</v>
      </c>
      <c r="B60" s="144">
        <v>852234.85881000001</v>
      </c>
      <c r="C60" s="144">
        <v>835755.33932000003</v>
      </c>
      <c r="D60" s="145">
        <v>-1.9336828715280203E-2</v>
      </c>
    </row>
    <row r="61" spans="1:4" x14ac:dyDescent="0.25">
      <c r="A61" s="62" t="s">
        <v>202</v>
      </c>
      <c r="B61" s="144">
        <v>5275.7177700000002</v>
      </c>
      <c r="C61" s="144">
        <v>5086.7874000000002</v>
      </c>
      <c r="D61" s="145">
        <v>-3.5811311036071596E-2</v>
      </c>
    </row>
    <row r="63" spans="1:4" ht="19.2" x14ac:dyDescent="0.35">
      <c r="A63" s="153" t="s">
        <v>117</v>
      </c>
      <c r="B63" s="153"/>
      <c r="C63" s="153"/>
      <c r="D63" s="153"/>
    </row>
    <row r="64" spans="1:4" ht="15.6" x14ac:dyDescent="0.3">
      <c r="A64" s="152" t="s">
        <v>118</v>
      </c>
      <c r="B64" s="152"/>
      <c r="C64" s="152"/>
      <c r="D64" s="152"/>
    </row>
    <row r="66" spans="1:4" x14ac:dyDescent="0.25">
      <c r="A66" s="59" t="s">
        <v>119</v>
      </c>
      <c r="B66" s="60" t="s">
        <v>211</v>
      </c>
      <c r="C66" s="60" t="s">
        <v>212</v>
      </c>
      <c r="D66" s="61" t="s">
        <v>107</v>
      </c>
    </row>
    <row r="67" spans="1:4" x14ac:dyDescent="0.25">
      <c r="A67" s="62" t="s">
        <v>120</v>
      </c>
      <c r="B67" s="63">
        <v>5132867.15864</v>
      </c>
      <c r="C67" s="63">
        <v>4932602.2572999997</v>
      </c>
      <c r="D67" s="145">
        <v>-3.9016186304938846E-2</v>
      </c>
    </row>
    <row r="68" spans="1:4" x14ac:dyDescent="0.25">
      <c r="A68" s="62" t="s">
        <v>122</v>
      </c>
      <c r="B68" s="63">
        <v>872841.02153000003</v>
      </c>
      <c r="C68" s="63">
        <v>763621.69805999997</v>
      </c>
      <c r="D68" s="145">
        <v>-0.12513083227750901</v>
      </c>
    </row>
    <row r="69" spans="1:4" x14ac:dyDescent="0.25">
      <c r="A69" s="62" t="s">
        <v>121</v>
      </c>
      <c r="B69" s="63">
        <v>747169.21461999998</v>
      </c>
      <c r="C69" s="63">
        <v>751965.24479999999</v>
      </c>
      <c r="D69" s="145">
        <v>6.4189344075681661E-3</v>
      </c>
    </row>
    <row r="70" spans="1:4" x14ac:dyDescent="0.25">
      <c r="A70" s="62" t="s">
        <v>123</v>
      </c>
      <c r="B70" s="63">
        <v>724151.87546999997</v>
      </c>
      <c r="C70" s="63">
        <v>665537.79437999998</v>
      </c>
      <c r="D70" s="145">
        <v>-8.0941696176589195E-2</v>
      </c>
    </row>
    <row r="71" spans="1:4" x14ac:dyDescent="0.25">
      <c r="A71" s="62" t="s">
        <v>125</v>
      </c>
      <c r="B71" s="63">
        <v>480275.48774999997</v>
      </c>
      <c r="C71" s="63">
        <v>526356.16260000004</v>
      </c>
      <c r="D71" s="145">
        <v>9.5946339185202512E-2</v>
      </c>
    </row>
    <row r="72" spans="1:4" x14ac:dyDescent="0.25">
      <c r="A72" s="62" t="s">
        <v>124</v>
      </c>
      <c r="B72" s="63">
        <v>561558.03319999995</v>
      </c>
      <c r="C72" s="63">
        <v>514148.53412000003</v>
      </c>
      <c r="D72" s="145">
        <v>-8.4424932557442267E-2</v>
      </c>
    </row>
    <row r="73" spans="1:4" x14ac:dyDescent="0.25">
      <c r="A73" s="62" t="s">
        <v>126</v>
      </c>
      <c r="B73" s="63">
        <v>337753.52928000002</v>
      </c>
      <c r="C73" s="63">
        <v>311144.65508</v>
      </c>
      <c r="D73" s="145">
        <v>-7.8781927924551992E-2</v>
      </c>
    </row>
    <row r="74" spans="1:4" x14ac:dyDescent="0.25">
      <c r="A74" s="62" t="s">
        <v>127</v>
      </c>
      <c r="B74" s="63">
        <v>248353.16810000001</v>
      </c>
      <c r="C74" s="63">
        <v>207094.64142</v>
      </c>
      <c r="D74" s="145">
        <v>-0.16612844923881609</v>
      </c>
    </row>
    <row r="75" spans="1:4" x14ac:dyDescent="0.25">
      <c r="A75" s="62" t="s">
        <v>231</v>
      </c>
      <c r="B75" s="63">
        <v>143979.90865999999</v>
      </c>
      <c r="C75" s="63">
        <v>132714.66505000001</v>
      </c>
      <c r="D75" s="145">
        <v>-7.8241774945156967E-2</v>
      </c>
    </row>
    <row r="76" spans="1:4" x14ac:dyDescent="0.25">
      <c r="A76" s="62" t="s">
        <v>232</v>
      </c>
      <c r="B76" s="63">
        <v>116901.06921</v>
      </c>
      <c r="C76" s="63">
        <v>132120.98826000001</v>
      </c>
      <c r="D76" s="145">
        <v>0.13019486607653766</v>
      </c>
    </row>
    <row r="78" spans="1:4" ht="19.2" x14ac:dyDescent="0.35">
      <c r="A78" s="153" t="s">
        <v>128</v>
      </c>
      <c r="B78" s="153"/>
      <c r="C78" s="153"/>
      <c r="D78" s="153"/>
    </row>
    <row r="79" spans="1:4" ht="15.6" x14ac:dyDescent="0.3">
      <c r="A79" s="152" t="s">
        <v>129</v>
      </c>
      <c r="B79" s="152"/>
      <c r="C79" s="152"/>
      <c r="D79" s="152"/>
    </row>
    <row r="81" spans="1:4" x14ac:dyDescent="0.25">
      <c r="A81" s="59" t="s">
        <v>119</v>
      </c>
      <c r="B81" s="60" t="s">
        <v>211</v>
      </c>
      <c r="C81" s="60" t="s">
        <v>212</v>
      </c>
      <c r="D81" s="61" t="s">
        <v>107</v>
      </c>
    </row>
    <row r="82" spans="1:4" x14ac:dyDescent="0.25">
      <c r="A82" s="62" t="s">
        <v>198</v>
      </c>
      <c r="B82" s="63">
        <v>149.70454000000001</v>
      </c>
      <c r="C82" s="63">
        <v>562.58308</v>
      </c>
      <c r="D82" s="146">
        <v>2.7579560379397976</v>
      </c>
    </row>
    <row r="83" spans="1:4" x14ac:dyDescent="0.25">
      <c r="A83" s="62" t="s">
        <v>225</v>
      </c>
      <c r="B83" s="63">
        <v>746.07038999999997</v>
      </c>
      <c r="C83" s="63">
        <v>1193.9845</v>
      </c>
      <c r="D83" s="146">
        <v>0.60036441065567558</v>
      </c>
    </row>
    <row r="84" spans="1:4" x14ac:dyDescent="0.25">
      <c r="A84" s="62" t="s">
        <v>226</v>
      </c>
      <c r="B84" s="63">
        <v>43.24</v>
      </c>
      <c r="C84" s="63">
        <v>65.400000000000006</v>
      </c>
      <c r="D84" s="146">
        <v>0.51248843663274757</v>
      </c>
    </row>
    <row r="85" spans="1:4" x14ac:dyDescent="0.25">
      <c r="A85" s="62" t="s">
        <v>227</v>
      </c>
      <c r="B85" s="63">
        <v>10984.713170000001</v>
      </c>
      <c r="C85" s="63">
        <v>15589.99451</v>
      </c>
      <c r="D85" s="146">
        <v>0.4192445691324318</v>
      </c>
    </row>
    <row r="86" spans="1:4" x14ac:dyDescent="0.25">
      <c r="A86" s="62" t="s">
        <v>192</v>
      </c>
      <c r="B86" s="63">
        <v>7275.4447499999997</v>
      </c>
      <c r="C86" s="63">
        <v>9883.3423700000003</v>
      </c>
      <c r="D86" s="146">
        <v>0.35845198604525186</v>
      </c>
    </row>
    <row r="87" spans="1:4" x14ac:dyDescent="0.25">
      <c r="A87" s="62" t="s">
        <v>205</v>
      </c>
      <c r="B87" s="63">
        <v>59490.149169999997</v>
      </c>
      <c r="C87" s="63">
        <v>78036.158429999996</v>
      </c>
      <c r="D87" s="146">
        <v>0.31174924787972252</v>
      </c>
    </row>
    <row r="88" spans="1:4" x14ac:dyDescent="0.25">
      <c r="A88" s="62" t="s">
        <v>204</v>
      </c>
      <c r="B88" s="63">
        <v>9645.0832100000007</v>
      </c>
      <c r="C88" s="63">
        <v>12453.346519999999</v>
      </c>
      <c r="D88" s="146">
        <v>0.29116009150531719</v>
      </c>
    </row>
    <row r="89" spans="1:4" x14ac:dyDescent="0.25">
      <c r="A89" s="62" t="s">
        <v>228</v>
      </c>
      <c r="B89" s="63">
        <v>8355.5699700000005</v>
      </c>
      <c r="C89" s="63">
        <v>10585.53407</v>
      </c>
      <c r="D89" s="146">
        <v>0.26688354092018923</v>
      </c>
    </row>
    <row r="90" spans="1:4" x14ac:dyDescent="0.25">
      <c r="A90" s="62" t="s">
        <v>229</v>
      </c>
      <c r="B90" s="63">
        <v>17187.852760000002</v>
      </c>
      <c r="C90" s="63">
        <v>21644.12761</v>
      </c>
      <c r="D90" s="146">
        <v>0.25926885180042686</v>
      </c>
    </row>
    <row r="91" spans="1:4" x14ac:dyDescent="0.25">
      <c r="A91" s="62" t="s">
        <v>230</v>
      </c>
      <c r="B91" s="63">
        <v>4260.67976</v>
      </c>
      <c r="C91" s="63">
        <v>5262.38843</v>
      </c>
      <c r="D91" s="146">
        <v>0.23510536497115192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opLeftCell="A4" zoomScale="80" zoomScaleNormal="80" workbookViewId="0">
      <selection activeCell="D40" sqref="D40"/>
    </sheetView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3.88671875" style="19" bestFit="1" customWidth="1"/>
    <col min="6" max="7" width="14.88671875" style="19" bestFit="1" customWidth="1"/>
    <col min="8" max="8" width="9.5546875" style="19" bestFit="1" customWidth="1"/>
    <col min="9" max="9" width="13.88671875" style="19" bestFit="1" customWidth="1"/>
    <col min="10" max="11" width="14.109375" style="19" bestFit="1" customWidth="1"/>
    <col min="12" max="12" width="9.5546875" style="19" bestFit="1" customWidth="1"/>
    <col min="13" max="13" width="9.44140625" style="19" bestFit="1" customWidth="1"/>
    <col min="14" max="16384" width="9.109375" style="19"/>
  </cols>
  <sheetData>
    <row r="1" spans="1:13" ht="24.6" x14ac:dyDescent="0.4">
      <c r="B1" s="151" t="s">
        <v>213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54" t="s">
        <v>194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70"/>
      <c r="B6" s="147" t="s">
        <v>171</v>
      </c>
      <c r="C6" s="147"/>
      <c r="D6" s="147"/>
      <c r="E6" s="147"/>
      <c r="F6" s="147" t="s">
        <v>209</v>
      </c>
      <c r="G6" s="147"/>
      <c r="H6" s="147"/>
      <c r="I6" s="147"/>
      <c r="J6" s="147" t="s">
        <v>173</v>
      </c>
      <c r="K6" s="147"/>
      <c r="L6" s="147"/>
      <c r="M6" s="147"/>
    </row>
    <row r="7" spans="1:13" ht="28.2" x14ac:dyDescent="0.3">
      <c r="A7" s="71" t="s">
        <v>1</v>
      </c>
      <c r="B7" s="5">
        <v>2014</v>
      </c>
      <c r="C7" s="6">
        <v>2015</v>
      </c>
      <c r="D7" s="7" t="s">
        <v>181</v>
      </c>
      <c r="E7" s="7" t="s">
        <v>182</v>
      </c>
      <c r="F7" s="5">
        <v>2014</v>
      </c>
      <c r="G7" s="6">
        <v>2015</v>
      </c>
      <c r="H7" s="7" t="s">
        <v>181</v>
      </c>
      <c r="I7" s="7" t="s">
        <v>182</v>
      </c>
      <c r="J7" s="5" t="s">
        <v>174</v>
      </c>
      <c r="K7" s="6" t="s">
        <v>184</v>
      </c>
      <c r="L7" s="7" t="s">
        <v>181</v>
      </c>
      <c r="M7" s="7" t="s">
        <v>182</v>
      </c>
    </row>
    <row r="8" spans="1:13" ht="16.8" x14ac:dyDescent="0.3">
      <c r="A8" s="72" t="s">
        <v>2</v>
      </c>
      <c r="B8" s="73">
        <f>'SEKTÖR (U S D)'!B8*2.1583</f>
        <v>3466127.4138955269</v>
      </c>
      <c r="C8" s="73">
        <f>'SEKTÖR (U S D)'!C8*2.8456</f>
        <v>4197585.2639176957</v>
      </c>
      <c r="D8" s="74">
        <f t="shared" ref="D8:D43" si="0">(C8-B8)/B8*100</f>
        <v>21.103028327515943</v>
      </c>
      <c r="E8" s="74">
        <f t="shared" ref="E8:E43" si="1">C8/C$46*100</f>
        <v>14.071508162024211</v>
      </c>
      <c r="F8" s="73">
        <f>'SEKTÖR (U S D)'!F8*2.158</f>
        <v>30367310.303725455</v>
      </c>
      <c r="G8" s="73">
        <f>'SEKTÖR (U S D)'!G8*2.6143</f>
        <v>34374399.472319767</v>
      </c>
      <c r="H8" s="74">
        <f t="shared" ref="H8:H43" si="2">(G8-F8)/F8*100</f>
        <v>13.195403638045358</v>
      </c>
      <c r="I8" s="74">
        <f t="shared" ref="I8:I46" si="3">G8/G$46*100</f>
        <v>13.820891894283896</v>
      </c>
      <c r="J8" s="73">
        <f>'SEKTÖR (U S D)'!J8*2.1134</f>
        <v>46867497.206133857</v>
      </c>
      <c r="K8" s="73">
        <f>'SEKTÖR (U S D)'!K8*2.4907</f>
        <v>53681806.919247426</v>
      </c>
      <c r="L8" s="74">
        <f t="shared" ref="L8:L43" si="4">(K8-J8)/J8*100</f>
        <v>14.53952124463291</v>
      </c>
      <c r="M8" s="74">
        <f t="shared" ref="M8:M46" si="5">K8/K$46*100</f>
        <v>14.567977592985345</v>
      </c>
    </row>
    <row r="9" spans="1:13" s="23" customFormat="1" ht="15.6" x14ac:dyDescent="0.3">
      <c r="A9" s="75" t="s">
        <v>3</v>
      </c>
      <c r="B9" s="76">
        <f>'SEKTÖR (U S D)'!B9*2.1583</f>
        <v>2319551.8932452248</v>
      </c>
      <c r="C9" s="76">
        <f>'SEKTÖR (U S D)'!C9*2.8456</f>
        <v>2804918.9815301443</v>
      </c>
      <c r="D9" s="77">
        <f t="shared" si="0"/>
        <v>20.925036844330091</v>
      </c>
      <c r="E9" s="77">
        <f t="shared" si="1"/>
        <v>9.4028918677831435</v>
      </c>
      <c r="F9" s="76">
        <f>'SEKTÖR (U S D)'!F9*2.158</f>
        <v>20679592.902172357</v>
      </c>
      <c r="G9" s="76">
        <f>'SEKTÖR (U S D)'!G9*2.6143</f>
        <v>24119579.779829614</v>
      </c>
      <c r="H9" s="77">
        <f t="shared" si="2"/>
        <v>16.634693409732897</v>
      </c>
      <c r="I9" s="77">
        <f t="shared" si="3"/>
        <v>9.6977433726810744</v>
      </c>
      <c r="J9" s="76">
        <f>'SEKTÖR (U S D)'!J9*2.1134</f>
        <v>32352805.11379917</v>
      </c>
      <c r="K9" s="76">
        <f>'SEKTÖR (U S D)'!K9*2.4907</f>
        <v>38174379.832574107</v>
      </c>
      <c r="L9" s="77">
        <f t="shared" si="4"/>
        <v>17.994033896899747</v>
      </c>
      <c r="M9" s="77">
        <f t="shared" si="5"/>
        <v>10.359627254418202</v>
      </c>
    </row>
    <row r="10" spans="1:13" ht="13.8" x14ac:dyDescent="0.25">
      <c r="A10" s="14" t="s">
        <v>4</v>
      </c>
      <c r="B10" s="78">
        <f>'SEKTÖR (U S D)'!B10*2.1583</f>
        <v>1043832.9442269121</v>
      </c>
      <c r="C10" s="78">
        <f>'SEKTÖR (U S D)'!C10*2.8456</f>
        <v>1310573.896625896</v>
      </c>
      <c r="D10" s="79">
        <f t="shared" si="0"/>
        <v>25.553988679341661</v>
      </c>
      <c r="E10" s="79">
        <f t="shared" si="1"/>
        <v>4.3934191026045033</v>
      </c>
      <c r="F10" s="78">
        <f>'SEKTÖR (U S D)'!F10*2.158</f>
        <v>9379573.8637679014</v>
      </c>
      <c r="G10" s="78">
        <f>'SEKTÖR (U S D)'!G10*2.6143</f>
        <v>10336012.371605285</v>
      </c>
      <c r="H10" s="79">
        <f t="shared" si="2"/>
        <v>10.197035832640362</v>
      </c>
      <c r="I10" s="79">
        <f t="shared" si="3"/>
        <v>4.1557936080009448</v>
      </c>
      <c r="J10" s="78">
        <f>'SEKTÖR (U S D)'!J10*2.1134</f>
        <v>14323505.359406445</v>
      </c>
      <c r="K10" s="78">
        <f>'SEKTÖR (U S D)'!K10*2.4907</f>
        <v>15746678.743188567</v>
      </c>
      <c r="L10" s="79">
        <f t="shared" si="4"/>
        <v>9.9359294255962602</v>
      </c>
      <c r="M10" s="79">
        <f t="shared" si="5"/>
        <v>4.2732776011021363</v>
      </c>
    </row>
    <row r="11" spans="1:13" ht="13.8" x14ac:dyDescent="0.25">
      <c r="A11" s="14" t="s">
        <v>5</v>
      </c>
      <c r="B11" s="78">
        <f>'SEKTÖR (U S D)'!B11*2.1583</f>
        <v>225285.65360390101</v>
      </c>
      <c r="C11" s="78">
        <f>'SEKTÖR (U S D)'!C11*2.8456</f>
        <v>208977.25136852002</v>
      </c>
      <c r="D11" s="79">
        <f t="shared" si="0"/>
        <v>-7.2389883574453195</v>
      </c>
      <c r="E11" s="79">
        <f t="shared" si="1"/>
        <v>0.70055160608339051</v>
      </c>
      <c r="F11" s="78">
        <f>'SEKTÖR (U S D)'!F11*2.158</f>
        <v>2901140.4527065996</v>
      </c>
      <c r="G11" s="78">
        <f>'SEKTÖR (U S D)'!G11*2.6143</f>
        <v>3036536.570643628</v>
      </c>
      <c r="H11" s="79">
        <f t="shared" si="2"/>
        <v>4.6669963121127589</v>
      </c>
      <c r="I11" s="79">
        <f t="shared" si="3"/>
        <v>1.2208982359008158</v>
      </c>
      <c r="J11" s="78">
        <f>'SEKTÖR (U S D)'!J11*2.1134</f>
        <v>5045884.01907585</v>
      </c>
      <c r="K11" s="78">
        <f>'SEKTÖR (U S D)'!K11*2.4907</f>
        <v>5508082.8725764863</v>
      </c>
      <c r="L11" s="79">
        <f t="shared" si="4"/>
        <v>9.159918296839642</v>
      </c>
      <c r="M11" s="79">
        <f t="shared" si="5"/>
        <v>1.4947639148716929</v>
      </c>
    </row>
    <row r="12" spans="1:13" ht="13.8" x14ac:dyDescent="0.25">
      <c r="A12" s="14" t="s">
        <v>6</v>
      </c>
      <c r="B12" s="78">
        <f>'SEKTÖR (U S D)'!B12*2.1583</f>
        <v>257381.20703410602</v>
      </c>
      <c r="C12" s="78">
        <f>'SEKTÖR (U S D)'!C12*2.8456</f>
        <v>313733.80143330403</v>
      </c>
      <c r="D12" s="79">
        <f t="shared" si="0"/>
        <v>21.894603358407064</v>
      </c>
      <c r="E12" s="79">
        <f t="shared" si="1"/>
        <v>1.0517255683929287</v>
      </c>
      <c r="F12" s="78">
        <f>'SEKTÖR (U S D)'!F12*2.158</f>
        <v>1959709.0075804798</v>
      </c>
      <c r="G12" s="78">
        <f>'SEKTÖR (U S D)'!G12*2.6143</f>
        <v>2167980.7761270357</v>
      </c>
      <c r="H12" s="79">
        <f t="shared" si="2"/>
        <v>10.627688485429527</v>
      </c>
      <c r="I12" s="79">
        <f t="shared" si="3"/>
        <v>0.87167858626492434</v>
      </c>
      <c r="J12" s="78">
        <f>'SEKTÖR (U S D)'!J12*2.1134</f>
        <v>3006161.3736588359</v>
      </c>
      <c r="K12" s="78">
        <f>'SEKTÖR (U S D)'!K12*2.4907</f>
        <v>3329691.0032233521</v>
      </c>
      <c r="L12" s="79">
        <f t="shared" si="4"/>
        <v>10.762217637396637</v>
      </c>
      <c r="M12" s="79">
        <f t="shared" si="5"/>
        <v>0.90359968693845738</v>
      </c>
    </row>
    <row r="13" spans="1:13" ht="13.8" x14ac:dyDescent="0.25">
      <c r="A13" s="14" t="s">
        <v>7</v>
      </c>
      <c r="B13" s="78">
        <f>'SEKTÖR (U S D)'!B13*2.1583</f>
        <v>203049.12914818199</v>
      </c>
      <c r="C13" s="78">
        <f>'SEKTÖR (U S D)'!C13*2.8456</f>
        <v>255576.95637903202</v>
      </c>
      <c r="D13" s="79">
        <f t="shared" si="0"/>
        <v>25.869516136912889</v>
      </c>
      <c r="E13" s="79">
        <f t="shared" si="1"/>
        <v>0.85676716530977659</v>
      </c>
      <c r="F13" s="78">
        <f>'SEKTÖR (U S D)'!F13*2.158</f>
        <v>1806518.2141986198</v>
      </c>
      <c r="G13" s="78">
        <f>'SEKTÖR (U S D)'!G13*2.6143</f>
        <v>1952195.497999097</v>
      </c>
      <c r="H13" s="79">
        <f t="shared" si="2"/>
        <v>8.0639809029050014</v>
      </c>
      <c r="I13" s="79">
        <f t="shared" si="3"/>
        <v>0.78491794325250519</v>
      </c>
      <c r="J13" s="78">
        <f>'SEKTÖR (U S D)'!J13*2.1134</f>
        <v>3049762.1461498057</v>
      </c>
      <c r="K13" s="78">
        <f>'SEKTÖR (U S D)'!K13*2.4907</f>
        <v>3407908.3480810029</v>
      </c>
      <c r="L13" s="79">
        <f t="shared" si="4"/>
        <v>11.743414232593235</v>
      </c>
      <c r="M13" s="79">
        <f t="shared" si="5"/>
        <v>0.92482603144253028</v>
      </c>
    </row>
    <row r="14" spans="1:13" ht="13.8" x14ac:dyDescent="0.25">
      <c r="A14" s="14" t="s">
        <v>8</v>
      </c>
      <c r="B14" s="78">
        <f>'SEKTÖR (U S D)'!B14*2.1583</f>
        <v>309097.72387766902</v>
      </c>
      <c r="C14" s="78">
        <f>'SEKTÖR (U S D)'!C14*2.8456</f>
        <v>438079.64393111999</v>
      </c>
      <c r="D14" s="79">
        <f t="shared" si="0"/>
        <v>41.72852469935944</v>
      </c>
      <c r="E14" s="79">
        <f t="shared" si="1"/>
        <v>1.4685684500998104</v>
      </c>
      <c r="F14" s="78">
        <f>'SEKTÖR (U S D)'!F14*2.158</f>
        <v>2633551.7264573397</v>
      </c>
      <c r="G14" s="78">
        <f>'SEKTÖR (U S D)'!G14*2.6143</f>
        <v>4535168.2137304014</v>
      </c>
      <c r="H14" s="79">
        <f t="shared" si="2"/>
        <v>72.207295879892243</v>
      </c>
      <c r="I14" s="79">
        <f t="shared" si="3"/>
        <v>1.8234520621904697</v>
      </c>
      <c r="J14" s="78">
        <f>'SEKTÖR (U S D)'!J14*2.1134</f>
        <v>4177763.4104385599</v>
      </c>
      <c r="K14" s="78">
        <f>'SEKTÖR (U S D)'!K14*2.4907</f>
        <v>7042828.3615834722</v>
      </c>
      <c r="L14" s="79">
        <f t="shared" si="4"/>
        <v>68.578918183501273</v>
      </c>
      <c r="M14" s="79">
        <f t="shared" si="5"/>
        <v>1.9112576802254195</v>
      </c>
    </row>
    <row r="15" spans="1:13" ht="13.8" x14ac:dyDescent="0.25">
      <c r="A15" s="14" t="s">
        <v>9</v>
      </c>
      <c r="B15" s="78">
        <f>'SEKTÖR (U S D)'!B15*2.1583</f>
        <v>28850.569581893</v>
      </c>
      <c r="C15" s="78">
        <f>'SEKTÖR (U S D)'!C15*2.8456</f>
        <v>30332.078156584001</v>
      </c>
      <c r="D15" s="79">
        <f t="shared" si="0"/>
        <v>5.1351103155371165</v>
      </c>
      <c r="E15" s="79">
        <f t="shared" si="1"/>
        <v>0.1016818143089176</v>
      </c>
      <c r="F15" s="78">
        <f>'SEKTÖR (U S D)'!F15*2.158</f>
        <v>340208.13689147995</v>
      </c>
      <c r="G15" s="78">
        <f>'SEKTÖR (U S D)'!G15*2.6143</f>
        <v>344303.92770680407</v>
      </c>
      <c r="H15" s="79">
        <f t="shared" si="2"/>
        <v>1.2039073646938068</v>
      </c>
      <c r="I15" s="79">
        <f t="shared" si="3"/>
        <v>0.1384340508245086</v>
      </c>
      <c r="J15" s="78">
        <f>'SEKTÖR (U S D)'!J15*2.1134</f>
        <v>558854.66489344591</v>
      </c>
      <c r="K15" s="78">
        <f>'SEKTÖR (U S D)'!K15*2.4907</f>
        <v>503340.38904398301</v>
      </c>
      <c r="L15" s="79">
        <f t="shared" si="4"/>
        <v>-9.9335801124694072</v>
      </c>
      <c r="M15" s="79">
        <f t="shared" si="5"/>
        <v>0.13659472231006767</v>
      </c>
    </row>
    <row r="16" spans="1:13" ht="13.8" x14ac:dyDescent="0.25">
      <c r="A16" s="14" t="s">
        <v>10</v>
      </c>
      <c r="B16" s="78">
        <f>'SEKTÖR (U S D)'!B16*2.1583</f>
        <v>240668.08410957103</v>
      </c>
      <c r="C16" s="78">
        <f>'SEKTÖR (U S D)'!C16*2.8456</f>
        <v>233170.39141024803</v>
      </c>
      <c r="D16" s="79">
        <f t="shared" si="0"/>
        <v>-3.1153664296880601</v>
      </c>
      <c r="E16" s="79">
        <f t="shared" si="1"/>
        <v>0.7816539413923429</v>
      </c>
      <c r="F16" s="78">
        <f>'SEKTÖR (U S D)'!F16*2.158</f>
        <v>1527370.7588879999</v>
      </c>
      <c r="G16" s="78">
        <f>'SEKTÖR (U S D)'!G16*2.6143</f>
        <v>1604324.5935168662</v>
      </c>
      <c r="H16" s="79">
        <f t="shared" si="2"/>
        <v>5.0383205375027877</v>
      </c>
      <c r="I16" s="79">
        <f t="shared" si="3"/>
        <v>0.64504972045235842</v>
      </c>
      <c r="J16" s="78">
        <f>'SEKTÖR (U S D)'!J16*2.1134</f>
        <v>2012720.00950025</v>
      </c>
      <c r="K16" s="78">
        <f>'SEKTÖR (U S D)'!K16*2.4907</f>
        <v>2444529.2025571452</v>
      </c>
      <c r="L16" s="79">
        <f t="shared" si="4"/>
        <v>21.454012034396754</v>
      </c>
      <c r="M16" s="79">
        <f t="shared" si="5"/>
        <v>0.66338762966420051</v>
      </c>
    </row>
    <row r="17" spans="1:13" ht="13.8" x14ac:dyDescent="0.25">
      <c r="A17" s="11" t="s">
        <v>11</v>
      </c>
      <c r="B17" s="78">
        <f>'SEKTÖR (U S D)'!B17*2.1583</f>
        <v>11386.581662991</v>
      </c>
      <c r="C17" s="78">
        <f>'SEKTÖR (U S D)'!C17*2.8456</f>
        <v>14474.962225440002</v>
      </c>
      <c r="D17" s="79">
        <f t="shared" si="0"/>
        <v>27.122982593511324</v>
      </c>
      <c r="E17" s="79">
        <f t="shared" si="1"/>
        <v>4.8524219591472448E-2</v>
      </c>
      <c r="F17" s="78">
        <f>'SEKTÖR (U S D)'!F17*2.158</f>
        <v>131520.74168194001</v>
      </c>
      <c r="G17" s="78">
        <f>'SEKTÖR (U S D)'!G17*2.6143</f>
        <v>143057.82850049602</v>
      </c>
      <c r="H17" s="79">
        <f t="shared" si="2"/>
        <v>8.7720664216268212</v>
      </c>
      <c r="I17" s="79">
        <f t="shared" si="3"/>
        <v>5.7519165794547335E-2</v>
      </c>
      <c r="J17" s="78">
        <f>'SEKTÖR (U S D)'!J17*2.1134</f>
        <v>178154.13067597401</v>
      </c>
      <c r="K17" s="78">
        <f>'SEKTÖR (U S D)'!K17*2.4907</f>
        <v>191320.91232010099</v>
      </c>
      <c r="L17" s="79">
        <f t="shared" si="4"/>
        <v>7.3906687395728534</v>
      </c>
      <c r="M17" s="79">
        <f t="shared" si="5"/>
        <v>5.1919987863698738E-2</v>
      </c>
    </row>
    <row r="18" spans="1:13" s="23" customFormat="1" ht="15.6" x14ac:dyDescent="0.3">
      <c r="A18" s="75" t="s">
        <v>12</v>
      </c>
      <c r="B18" s="76">
        <f>'SEKTÖR (U S D)'!B18*2.1583</f>
        <v>400130.11461822398</v>
      </c>
      <c r="C18" s="76">
        <f>'SEKTÖR (U S D)'!C18*2.8456</f>
        <v>405888.90886490402</v>
      </c>
      <c r="D18" s="77">
        <f t="shared" si="0"/>
        <v>1.4392303993851303</v>
      </c>
      <c r="E18" s="77">
        <f t="shared" si="1"/>
        <v>1.3606558854356567</v>
      </c>
      <c r="F18" s="76">
        <f>'SEKTÖR (U S D)'!F18*2.158</f>
        <v>3233723.28326164</v>
      </c>
      <c r="G18" s="76">
        <f>'SEKTÖR (U S D)'!G18*2.6143</f>
        <v>3171072.3028799752</v>
      </c>
      <c r="H18" s="77">
        <f t="shared" si="2"/>
        <v>-1.9374255275940919</v>
      </c>
      <c r="I18" s="77">
        <f t="shared" si="3"/>
        <v>1.2749909281281862</v>
      </c>
      <c r="J18" s="76">
        <f>'SEKTÖR (U S D)'!J18*2.1134</f>
        <v>4692848.9105316103</v>
      </c>
      <c r="K18" s="76">
        <f>'SEKTÖR (U S D)'!K18*2.4907</f>
        <v>4954286.7237430103</v>
      </c>
      <c r="L18" s="77">
        <f t="shared" si="4"/>
        <v>5.5709829614306541</v>
      </c>
      <c r="M18" s="77">
        <f t="shared" si="5"/>
        <v>1.3444766881502872</v>
      </c>
    </row>
    <row r="19" spans="1:13" ht="13.8" x14ac:dyDescent="0.25">
      <c r="A19" s="14" t="s">
        <v>13</v>
      </c>
      <c r="B19" s="78">
        <f>'SEKTÖR (U S D)'!B19*2.1583</f>
        <v>400130.11461822398</v>
      </c>
      <c r="C19" s="78">
        <f>'SEKTÖR (U S D)'!C19*2.8456</f>
        <v>405888.90886490402</v>
      </c>
      <c r="D19" s="79">
        <f t="shared" si="0"/>
        <v>1.4392303993851303</v>
      </c>
      <c r="E19" s="79">
        <f t="shared" si="1"/>
        <v>1.3606558854356567</v>
      </c>
      <c r="F19" s="78">
        <f>'SEKTÖR (U S D)'!F19*2.158</f>
        <v>3233723.28326164</v>
      </c>
      <c r="G19" s="78">
        <f>'SEKTÖR (U S D)'!G19*2.6143</f>
        <v>3171072.3028799752</v>
      </c>
      <c r="H19" s="79">
        <f t="shared" si="2"/>
        <v>-1.9374255275940919</v>
      </c>
      <c r="I19" s="79">
        <f t="shared" si="3"/>
        <v>1.2749909281281862</v>
      </c>
      <c r="J19" s="78">
        <f>'SEKTÖR (U S D)'!J19*2.1134</f>
        <v>4692848.9105316103</v>
      </c>
      <c r="K19" s="78">
        <f>'SEKTÖR (U S D)'!K19*2.4907</f>
        <v>4954286.7237430103</v>
      </c>
      <c r="L19" s="79">
        <f t="shared" si="4"/>
        <v>5.5709829614306541</v>
      </c>
      <c r="M19" s="79">
        <f t="shared" si="5"/>
        <v>1.3444766881502872</v>
      </c>
    </row>
    <row r="20" spans="1:13" s="23" customFormat="1" ht="15.6" x14ac:dyDescent="0.3">
      <c r="A20" s="75" t="s">
        <v>188</v>
      </c>
      <c r="B20" s="76">
        <f>'SEKTÖR (U S D)'!B20*2.1583</f>
        <v>746445.40603207808</v>
      </c>
      <c r="C20" s="76">
        <f>'SEKTÖR (U S D)'!C20*2.8456</f>
        <v>986777.37352264801</v>
      </c>
      <c r="D20" s="77">
        <f t="shared" si="0"/>
        <v>32.196858008426375</v>
      </c>
      <c r="E20" s="77">
        <f t="shared" si="1"/>
        <v>3.3079604088054118</v>
      </c>
      <c r="F20" s="76">
        <f>'SEKTÖR (U S D)'!F20*2.158</f>
        <v>6453994.118291459</v>
      </c>
      <c r="G20" s="76">
        <f>'SEKTÖR (U S D)'!G20*2.6143</f>
        <v>7083747.3896101769</v>
      </c>
      <c r="H20" s="77">
        <f t="shared" si="2"/>
        <v>9.7575742985869027</v>
      </c>
      <c r="I20" s="77">
        <f t="shared" si="3"/>
        <v>2.8481575934746339</v>
      </c>
      <c r="J20" s="76">
        <f>'SEKTÖR (U S D)'!J20*2.1134</f>
        <v>9821843.1818030737</v>
      </c>
      <c r="K20" s="76">
        <f>'SEKTÖR (U S D)'!K20*2.4907</f>
        <v>10553140.362930305</v>
      </c>
      <c r="L20" s="77">
        <f t="shared" si="4"/>
        <v>7.4456206191736571</v>
      </c>
      <c r="M20" s="77">
        <f t="shared" si="5"/>
        <v>2.8638736504168554</v>
      </c>
    </row>
    <row r="21" spans="1:13" ht="13.8" x14ac:dyDescent="0.25">
      <c r="A21" s="14" t="s">
        <v>186</v>
      </c>
      <c r="B21" s="78">
        <f>'SEKTÖR (U S D)'!B21*2.1583</f>
        <v>746445.40603207808</v>
      </c>
      <c r="C21" s="78">
        <f>'SEKTÖR (U S D)'!C21*2.8456</f>
        <v>986777.37352264801</v>
      </c>
      <c r="D21" s="79">
        <f t="shared" si="0"/>
        <v>32.196858008426375</v>
      </c>
      <c r="E21" s="79">
        <f t="shared" si="1"/>
        <v>3.3079604088054118</v>
      </c>
      <c r="F21" s="78">
        <f>'SEKTÖR (U S D)'!F21*2.158</f>
        <v>6453994.118291459</v>
      </c>
      <c r="G21" s="78">
        <f>'SEKTÖR (U S D)'!G21*2.6143</f>
        <v>7083747.3896101769</v>
      </c>
      <c r="H21" s="79">
        <f t="shared" si="2"/>
        <v>9.7575742985869027</v>
      </c>
      <c r="I21" s="79">
        <f t="shared" si="3"/>
        <v>2.8481575934746339</v>
      </c>
      <c r="J21" s="78">
        <f>'SEKTÖR (U S D)'!J21*2.1134</f>
        <v>9821843.1818030737</v>
      </c>
      <c r="K21" s="78">
        <f>'SEKTÖR (U S D)'!K21*2.4907</f>
        <v>10553140.362930305</v>
      </c>
      <c r="L21" s="79">
        <f t="shared" si="4"/>
        <v>7.4456206191736571</v>
      </c>
      <c r="M21" s="79">
        <f t="shared" si="5"/>
        <v>2.8638736504168554</v>
      </c>
    </row>
    <row r="22" spans="1:13" ht="16.8" x14ac:dyDescent="0.3">
      <c r="A22" s="72" t="s">
        <v>14</v>
      </c>
      <c r="B22" s="73">
        <f>'SEKTÖR (U S D)'!B22*2.1583</f>
        <v>19511647.35433748</v>
      </c>
      <c r="C22" s="73">
        <f>'SEKTÖR (U S D)'!C22*2.8456</f>
        <v>24654511.920635454</v>
      </c>
      <c r="D22" s="80">
        <f t="shared" si="0"/>
        <v>26.357920850566753</v>
      </c>
      <c r="E22" s="80">
        <f t="shared" si="1"/>
        <v>82.648986002526456</v>
      </c>
      <c r="F22" s="73">
        <f>'SEKTÖR (U S D)'!F22*2.158</f>
        <v>177506265.26457235</v>
      </c>
      <c r="G22" s="73">
        <f>'SEKTÖR (U S D)'!G22*2.6143</f>
        <v>188494712.09290093</v>
      </c>
      <c r="H22" s="80">
        <f t="shared" si="2"/>
        <v>6.1904557633221255</v>
      </c>
      <c r="I22" s="80">
        <f t="shared" si="3"/>
        <v>75.787943308739955</v>
      </c>
      <c r="J22" s="73">
        <f>'SEKTÖR (U S D)'!J22*2.1134</f>
        <v>261027889.68543133</v>
      </c>
      <c r="K22" s="73">
        <f>'SEKTÖR (U S D)'!K22*2.4907</f>
        <v>283651555.08096611</v>
      </c>
      <c r="L22" s="80">
        <f t="shared" si="4"/>
        <v>8.6671448873907337</v>
      </c>
      <c r="M22" s="80">
        <f t="shared" si="5"/>
        <v>76.976348893229357</v>
      </c>
    </row>
    <row r="23" spans="1:13" s="23" customFormat="1" ht="15.6" x14ac:dyDescent="0.3">
      <c r="A23" s="75" t="s">
        <v>15</v>
      </c>
      <c r="B23" s="76">
        <f>'SEKTÖR (U S D)'!B23*2.1583</f>
        <v>2161408.6185909547</v>
      </c>
      <c r="C23" s="76">
        <f>'SEKTÖR (U S D)'!C23*2.8456</f>
        <v>2687828.0669454886</v>
      </c>
      <c r="D23" s="77">
        <f t="shared" si="0"/>
        <v>24.355387677583721</v>
      </c>
      <c r="E23" s="77">
        <f t="shared" si="1"/>
        <v>9.0103695825445396</v>
      </c>
      <c r="F23" s="76">
        <f>'SEKTÖR (U S D)'!F23*2.158</f>
        <v>18560765.450896241</v>
      </c>
      <c r="G23" s="76">
        <f>'SEKTÖR (U S D)'!G23*2.6143</f>
        <v>19833714.932470385</v>
      </c>
      <c r="H23" s="77">
        <f t="shared" si="2"/>
        <v>6.8582811681006257</v>
      </c>
      <c r="I23" s="77">
        <f t="shared" si="3"/>
        <v>7.9745285489119366</v>
      </c>
      <c r="J23" s="76">
        <f>'SEKTÖR (U S D)'!J23*2.1134</f>
        <v>27645282.685315162</v>
      </c>
      <c r="K23" s="76">
        <f>'SEKTÖR (U S D)'!K23*2.4907</f>
        <v>30082975.078072909</v>
      </c>
      <c r="L23" s="77">
        <f t="shared" si="4"/>
        <v>8.8177517318447229</v>
      </c>
      <c r="M23" s="77">
        <f t="shared" si="5"/>
        <v>8.1638106468165557</v>
      </c>
    </row>
    <row r="24" spans="1:13" ht="13.8" x14ac:dyDescent="0.25">
      <c r="A24" s="14" t="s">
        <v>16</v>
      </c>
      <c r="B24" s="78">
        <f>'SEKTÖR (U S D)'!B24*2.1583</f>
        <v>1471224.5814549241</v>
      </c>
      <c r="C24" s="78">
        <f>'SEKTÖR (U S D)'!C24*2.8456</f>
        <v>1822810.4963856081</v>
      </c>
      <c r="D24" s="79">
        <f t="shared" si="0"/>
        <v>23.897501398664335</v>
      </c>
      <c r="E24" s="79">
        <f t="shared" si="1"/>
        <v>6.1105829101787155</v>
      </c>
      <c r="F24" s="78">
        <f>'SEKTÖR (U S D)'!F24*2.158</f>
        <v>12739466.129938601</v>
      </c>
      <c r="G24" s="78">
        <f>'SEKTÖR (U S D)'!G24*2.6143</f>
        <v>13767956.008561885</v>
      </c>
      <c r="H24" s="79">
        <f t="shared" si="2"/>
        <v>8.0732572945601238</v>
      </c>
      <c r="I24" s="79">
        <f t="shared" si="3"/>
        <v>5.5356728996187679</v>
      </c>
      <c r="J24" s="78">
        <f>'SEKTÖR (U S D)'!J24*2.1134</f>
        <v>18682813.895667329</v>
      </c>
      <c r="K24" s="78">
        <f>'SEKTÖR (U S D)'!K24*2.4907</f>
        <v>20542775.965440542</v>
      </c>
      <c r="L24" s="79">
        <f t="shared" si="4"/>
        <v>9.9554707345479141</v>
      </c>
      <c r="M24" s="79">
        <f t="shared" si="5"/>
        <v>5.5748253856737202</v>
      </c>
    </row>
    <row r="25" spans="1:13" ht="13.8" x14ac:dyDescent="0.25">
      <c r="A25" s="14" t="s">
        <v>17</v>
      </c>
      <c r="B25" s="78">
        <f>'SEKTÖR (U S D)'!B25*2.1583</f>
        <v>346055.15356523904</v>
      </c>
      <c r="C25" s="78">
        <f>'SEKTÖR (U S D)'!C25*2.8456</f>
        <v>383922.22232149605</v>
      </c>
      <c r="D25" s="79">
        <f t="shared" si="0"/>
        <v>10.94249525433472</v>
      </c>
      <c r="E25" s="79">
        <f t="shared" si="1"/>
        <v>1.2870172599989698</v>
      </c>
      <c r="F25" s="78">
        <f>'SEKTÖR (U S D)'!F25*2.158</f>
        <v>2615260.00979516</v>
      </c>
      <c r="G25" s="78">
        <f>'SEKTÖR (U S D)'!G25*2.6143</f>
        <v>2629549.029448003</v>
      </c>
      <c r="H25" s="79">
        <f t="shared" si="2"/>
        <v>0.54637089999943045</v>
      </c>
      <c r="I25" s="79">
        <f t="shared" si="3"/>
        <v>1.0572610263630997</v>
      </c>
      <c r="J25" s="78">
        <f>'SEKTÖR (U S D)'!J25*2.1134</f>
        <v>4114959.4962772261</v>
      </c>
      <c r="K25" s="78">
        <f>'SEKTÖR (U S D)'!K25*2.4907</f>
        <v>4102266.3935442842</v>
      </c>
      <c r="L25" s="79">
        <f t="shared" si="4"/>
        <v>-0.30846239785410601</v>
      </c>
      <c r="M25" s="79">
        <f t="shared" si="5"/>
        <v>1.1132584451098753</v>
      </c>
    </row>
    <row r="26" spans="1:13" ht="13.8" x14ac:dyDescent="0.25">
      <c r="A26" s="14" t="s">
        <v>18</v>
      </c>
      <c r="B26" s="78">
        <f>'SEKTÖR (U S D)'!B26*2.1583</f>
        <v>344128.88357079198</v>
      </c>
      <c r="C26" s="78">
        <f>'SEKTÖR (U S D)'!C26*2.8456</f>
        <v>481095.34823838406</v>
      </c>
      <c r="D26" s="79">
        <f t="shared" si="0"/>
        <v>39.800920877778111</v>
      </c>
      <c r="E26" s="79">
        <f t="shared" si="1"/>
        <v>1.6127694123668526</v>
      </c>
      <c r="F26" s="78">
        <f>'SEKTÖR (U S D)'!F26*2.158</f>
        <v>3206039.3111624797</v>
      </c>
      <c r="G26" s="78">
        <f>'SEKTÖR (U S D)'!G26*2.6143</f>
        <v>3436209.8944604993</v>
      </c>
      <c r="H26" s="79">
        <f t="shared" si="2"/>
        <v>7.1792813798830775</v>
      </c>
      <c r="I26" s="79">
        <f t="shared" si="3"/>
        <v>1.3815946229300702</v>
      </c>
      <c r="J26" s="78">
        <f>'SEKTÖR (U S D)'!J26*2.1134</f>
        <v>4847509.2933706045</v>
      </c>
      <c r="K26" s="78">
        <f>'SEKTÖR (U S D)'!K26*2.4907</f>
        <v>5437932.7190880803</v>
      </c>
      <c r="L26" s="79">
        <f t="shared" si="4"/>
        <v>12.179933858506095</v>
      </c>
      <c r="M26" s="79">
        <f t="shared" si="5"/>
        <v>1.4757268160329582</v>
      </c>
    </row>
    <row r="27" spans="1:13" s="23" customFormat="1" ht="15.6" x14ac:dyDescent="0.3">
      <c r="A27" s="75" t="s">
        <v>19</v>
      </c>
      <c r="B27" s="76">
        <f>'SEKTÖR (U S D)'!B27*2.1583</f>
        <v>3081640.8217728524</v>
      </c>
      <c r="C27" s="76">
        <f>'SEKTÖR (U S D)'!C27*2.8456</f>
        <v>3394710.6464975681</v>
      </c>
      <c r="D27" s="77">
        <f t="shared" si="0"/>
        <v>10.159192548098716</v>
      </c>
      <c r="E27" s="77">
        <f t="shared" si="1"/>
        <v>11.380042468825867</v>
      </c>
      <c r="F27" s="76">
        <f>'SEKTÖR (U S D)'!F27*2.158</f>
        <v>25639425.330452956</v>
      </c>
      <c r="G27" s="76">
        <f>'SEKTÖR (U S D)'!G27*2.6143</f>
        <v>27371004.031048447</v>
      </c>
      <c r="H27" s="77">
        <f t="shared" si="2"/>
        <v>6.7535784374185113</v>
      </c>
      <c r="I27" s="77">
        <f t="shared" si="3"/>
        <v>11.005041355144296</v>
      </c>
      <c r="J27" s="76">
        <f>'SEKTÖR (U S D)'!J27*2.1134</f>
        <v>37706250.986595303</v>
      </c>
      <c r="K27" s="76">
        <f>'SEKTÖR (U S D)'!K27*2.4907</f>
        <v>40767262.261766315</v>
      </c>
      <c r="L27" s="77">
        <f t="shared" si="4"/>
        <v>8.1180472602784377</v>
      </c>
      <c r="M27" s="77">
        <f t="shared" si="5"/>
        <v>11.063274454419105</v>
      </c>
    </row>
    <row r="28" spans="1:13" ht="13.8" x14ac:dyDescent="0.25">
      <c r="A28" s="14" t="s">
        <v>20</v>
      </c>
      <c r="B28" s="78">
        <f>'SEKTÖR (U S D)'!B28*2.1583</f>
        <v>3081640.8217728524</v>
      </c>
      <c r="C28" s="78">
        <f>'SEKTÖR (U S D)'!C28*2.8456</f>
        <v>3394710.6464975681</v>
      </c>
      <c r="D28" s="79">
        <f t="shared" si="0"/>
        <v>10.159192548098716</v>
      </c>
      <c r="E28" s="79">
        <f t="shared" si="1"/>
        <v>11.380042468825867</v>
      </c>
      <c r="F28" s="78">
        <f>'SEKTÖR (U S D)'!F28*2.158</f>
        <v>25639425.330452956</v>
      </c>
      <c r="G28" s="78">
        <f>'SEKTÖR (U S D)'!G28*2.6143</f>
        <v>27371004.031048447</v>
      </c>
      <c r="H28" s="79">
        <f t="shared" si="2"/>
        <v>6.7535784374185113</v>
      </c>
      <c r="I28" s="79">
        <f t="shared" si="3"/>
        <v>11.005041355144296</v>
      </c>
      <c r="J28" s="78">
        <f>'SEKTÖR (U S D)'!J28*2.1134</f>
        <v>37706250.986595303</v>
      </c>
      <c r="K28" s="78">
        <f>'SEKTÖR (U S D)'!K28*2.4907</f>
        <v>40767262.261766315</v>
      </c>
      <c r="L28" s="79">
        <f t="shared" si="4"/>
        <v>8.1180472602784377</v>
      </c>
      <c r="M28" s="79">
        <f t="shared" si="5"/>
        <v>11.063274454419105</v>
      </c>
    </row>
    <row r="29" spans="1:13" s="23" customFormat="1" ht="15.6" x14ac:dyDescent="0.3">
      <c r="A29" s="75" t="s">
        <v>21</v>
      </c>
      <c r="B29" s="76">
        <f>'SEKTÖR (U S D)'!B29*2.1583</f>
        <v>14268597.913973672</v>
      </c>
      <c r="C29" s="76">
        <f>'SEKTÖR (U S D)'!C29*2.8456</f>
        <v>18571973.207192399</v>
      </c>
      <c r="D29" s="77">
        <f t="shared" si="0"/>
        <v>30.159762852412431</v>
      </c>
      <c r="E29" s="77">
        <f t="shared" si="1"/>
        <v>62.258573951156059</v>
      </c>
      <c r="F29" s="76">
        <f>'SEKTÖR (U S D)'!F29*2.158</f>
        <v>133306074.48322318</v>
      </c>
      <c r="G29" s="76">
        <f>'SEKTÖR (U S D)'!G29*2.6143</f>
        <v>141289993.1293821</v>
      </c>
      <c r="H29" s="77">
        <f t="shared" si="2"/>
        <v>5.9891634174282959</v>
      </c>
      <c r="I29" s="77">
        <f t="shared" si="3"/>
        <v>56.808373404683721</v>
      </c>
      <c r="J29" s="76">
        <f>'SEKTÖR (U S D)'!J29*2.1134</f>
        <v>195676356.0135209</v>
      </c>
      <c r="K29" s="76">
        <f>'SEKTÖR (U S D)'!K29*2.4907</f>
        <v>212801317.74112692</v>
      </c>
      <c r="L29" s="77">
        <f t="shared" si="4"/>
        <v>8.7516765318456375</v>
      </c>
      <c r="M29" s="77">
        <f t="shared" si="5"/>
        <v>57.749263791993698</v>
      </c>
    </row>
    <row r="30" spans="1:13" ht="13.8" x14ac:dyDescent="0.25">
      <c r="A30" s="14" t="s">
        <v>22</v>
      </c>
      <c r="B30" s="78">
        <f>'SEKTÖR (U S D)'!B30*2.1583</f>
        <v>3350891.1324281744</v>
      </c>
      <c r="C30" s="78">
        <f>'SEKTÖR (U S D)'!C30*2.8456</f>
        <v>4402359.1613769038</v>
      </c>
      <c r="D30" s="79">
        <f t="shared" si="0"/>
        <v>31.378758288300411</v>
      </c>
      <c r="E30" s="79">
        <f t="shared" si="1"/>
        <v>14.757968921793843</v>
      </c>
      <c r="F30" s="78">
        <f>'SEKTÖR (U S D)'!F30*2.158</f>
        <v>27396762.85268572</v>
      </c>
      <c r="G30" s="78">
        <f>'SEKTÖR (U S D)'!G30*2.6143</f>
        <v>29278263.99006192</v>
      </c>
      <c r="H30" s="79">
        <f t="shared" si="2"/>
        <v>6.8676038387935154</v>
      </c>
      <c r="I30" s="79">
        <f t="shared" si="3"/>
        <v>11.771892096174643</v>
      </c>
      <c r="J30" s="78">
        <f>'SEKTÖR (U S D)'!J30*2.1134</f>
        <v>39357373.553036779</v>
      </c>
      <c r="K30" s="78">
        <f>'SEKTÖR (U S D)'!K30*2.4907</f>
        <v>42922196.670548566</v>
      </c>
      <c r="L30" s="79">
        <f t="shared" si="4"/>
        <v>9.0575737039666571</v>
      </c>
      <c r="M30" s="79">
        <f t="shared" si="5"/>
        <v>11.648072880238058</v>
      </c>
    </row>
    <row r="31" spans="1:13" ht="13.8" x14ac:dyDescent="0.25">
      <c r="A31" s="14" t="s">
        <v>23</v>
      </c>
      <c r="B31" s="78">
        <f>'SEKTÖR (U S D)'!B31*2.1583</f>
        <v>2734058.1931747422</v>
      </c>
      <c r="C31" s="78">
        <f>'SEKTÖR (U S D)'!C31*2.8456</f>
        <v>3880527.2438614238</v>
      </c>
      <c r="D31" s="79">
        <f t="shared" si="0"/>
        <v>41.932869371570369</v>
      </c>
      <c r="E31" s="79">
        <f t="shared" si="1"/>
        <v>13.008638860617081</v>
      </c>
      <c r="F31" s="78">
        <f>'SEKTÖR (U S D)'!F31*2.158</f>
        <v>32277005.74003854</v>
      </c>
      <c r="G31" s="78">
        <f>'SEKTÖR (U S D)'!G31*2.6143</f>
        <v>35284669.187618747</v>
      </c>
      <c r="H31" s="79">
        <f t="shared" si="2"/>
        <v>9.3182851959817992</v>
      </c>
      <c r="I31" s="79">
        <f t="shared" si="3"/>
        <v>14.186883432257339</v>
      </c>
      <c r="J31" s="78">
        <f>'SEKTÖR (U S D)'!J31*2.1134</f>
        <v>47554946.435482465</v>
      </c>
      <c r="K31" s="78">
        <f>'SEKTÖR (U S D)'!K31*2.4907</f>
        <v>51831062.521079823</v>
      </c>
      <c r="L31" s="79">
        <f t="shared" si="4"/>
        <v>8.9919480645378123</v>
      </c>
      <c r="M31" s="79">
        <f t="shared" si="5"/>
        <v>14.06572916898191</v>
      </c>
    </row>
    <row r="32" spans="1:13" ht="13.8" x14ac:dyDescent="0.25">
      <c r="A32" s="14" t="s">
        <v>24</v>
      </c>
      <c r="B32" s="78">
        <f>'SEKTÖR (U S D)'!B32*2.1583</f>
        <v>236539.052401302</v>
      </c>
      <c r="C32" s="78">
        <f>'SEKTÖR (U S D)'!C32*2.8456</f>
        <v>350518.61083810404</v>
      </c>
      <c r="D32" s="79">
        <f t="shared" si="0"/>
        <v>48.186359622101307</v>
      </c>
      <c r="E32" s="79">
        <f t="shared" si="1"/>
        <v>1.175038786167818</v>
      </c>
      <c r="F32" s="78">
        <f>'SEKTÖR (U S D)'!F32*2.158</f>
        <v>1715104.2801235199</v>
      </c>
      <c r="G32" s="78">
        <f>'SEKTÖR (U S D)'!G32*2.6143</f>
        <v>1869865.7662743111</v>
      </c>
      <c r="H32" s="79">
        <f t="shared" si="2"/>
        <v>9.0234446933830412</v>
      </c>
      <c r="I32" s="79">
        <f t="shared" si="3"/>
        <v>0.75181568286916556</v>
      </c>
      <c r="J32" s="78">
        <f>'SEKTÖR (U S D)'!J32*2.1134</f>
        <v>2380555.1923909462</v>
      </c>
      <c r="K32" s="78">
        <f>'SEKTÖR (U S D)'!K32*2.4907</f>
        <v>2969803.7808496756</v>
      </c>
      <c r="L32" s="79">
        <f t="shared" si="4"/>
        <v>24.752569919074585</v>
      </c>
      <c r="M32" s="79">
        <f t="shared" si="5"/>
        <v>0.80593477414168546</v>
      </c>
    </row>
    <row r="33" spans="1:13" ht="13.8" x14ac:dyDescent="0.25">
      <c r="A33" s="14" t="s">
        <v>175</v>
      </c>
      <c r="B33" s="78">
        <f>'SEKTÖR (U S D)'!B33*2.1583</f>
        <v>1839378.4957696232</v>
      </c>
      <c r="C33" s="78">
        <f>'SEKTÖR (U S D)'!C33*2.8456</f>
        <v>2378225.3935689921</v>
      </c>
      <c r="D33" s="79">
        <f t="shared" si="0"/>
        <v>29.295052597312626</v>
      </c>
      <c r="E33" s="79">
        <f t="shared" si="1"/>
        <v>7.9724927387193816</v>
      </c>
      <c r="F33" s="78">
        <f>'SEKTÖR (U S D)'!F33*2.158</f>
        <v>16894903.89160002</v>
      </c>
      <c r="G33" s="78">
        <f>'SEKTÖR (U S D)'!G33*2.6143</f>
        <v>17596469.831887841</v>
      </c>
      <c r="H33" s="79">
        <f t="shared" si="2"/>
        <v>4.1525299273033012</v>
      </c>
      <c r="I33" s="79">
        <f t="shared" si="3"/>
        <v>7.0750009018597533</v>
      </c>
      <c r="J33" s="78">
        <f>'SEKTÖR (U S D)'!J33*2.1134</f>
        <v>25696908.713250596</v>
      </c>
      <c r="K33" s="78">
        <f>'SEKTÖR (U S D)'!K33*2.4907</f>
        <v>27416812.715820163</v>
      </c>
      <c r="L33" s="79">
        <f t="shared" si="4"/>
        <v>6.6930385353421897</v>
      </c>
      <c r="M33" s="79">
        <f t="shared" si="5"/>
        <v>7.4402769995422346</v>
      </c>
    </row>
    <row r="34" spans="1:13" ht="13.8" x14ac:dyDescent="0.25">
      <c r="A34" s="14" t="s">
        <v>25</v>
      </c>
      <c r="B34" s="78">
        <f>'SEKTÖR (U S D)'!B34*2.1583</f>
        <v>985806.11189521407</v>
      </c>
      <c r="C34" s="78">
        <f>'SEKTÖR (U S D)'!C34*2.8456</f>
        <v>1240075.814757016</v>
      </c>
      <c r="D34" s="79">
        <f t="shared" si="0"/>
        <v>25.793074296624919</v>
      </c>
      <c r="E34" s="79">
        <f t="shared" si="1"/>
        <v>4.1570893386918275</v>
      </c>
      <c r="F34" s="78">
        <f>'SEKTÖR (U S D)'!F34*2.158</f>
        <v>8616250.0085394196</v>
      </c>
      <c r="G34" s="78">
        <f>'SEKTÖR (U S D)'!G34*2.6143</f>
        <v>9523692.3392518312</v>
      </c>
      <c r="H34" s="79">
        <f t="shared" si="2"/>
        <v>10.531754879594496</v>
      </c>
      <c r="I34" s="79">
        <f t="shared" si="3"/>
        <v>3.8291846337915514</v>
      </c>
      <c r="J34" s="78">
        <f>'SEKTÖR (U S D)'!J34*2.1134</f>
        <v>12739468.596680293</v>
      </c>
      <c r="K34" s="78">
        <f>'SEKTÖR (U S D)'!K34*2.4907</f>
        <v>14174994.110558191</v>
      </c>
      <c r="L34" s="79">
        <f t="shared" si="4"/>
        <v>11.268331194379442</v>
      </c>
      <c r="M34" s="79">
        <f t="shared" si="5"/>
        <v>3.8467594224975832</v>
      </c>
    </row>
    <row r="35" spans="1:13" ht="13.8" x14ac:dyDescent="0.25">
      <c r="A35" s="14" t="s">
        <v>26</v>
      </c>
      <c r="B35" s="78">
        <f>'SEKTÖR (U S D)'!B35*2.1583</f>
        <v>1167176.204182697</v>
      </c>
      <c r="C35" s="78">
        <f>'SEKTÖR (U S D)'!C35*2.8456</f>
        <v>1468393.3408139681</v>
      </c>
      <c r="D35" s="79">
        <f t="shared" si="0"/>
        <v>25.807340447125998</v>
      </c>
      <c r="E35" s="79">
        <f t="shared" si="1"/>
        <v>4.9224750853639572</v>
      </c>
      <c r="F35" s="78">
        <f>'SEKTÖR (U S D)'!F35*2.158</f>
        <v>10309386.173075078</v>
      </c>
      <c r="G35" s="78">
        <f>'SEKTÖR (U S D)'!G35*2.6143</f>
        <v>10910393.440444499</v>
      </c>
      <c r="H35" s="79">
        <f t="shared" si="2"/>
        <v>5.8297095217857482</v>
      </c>
      <c r="I35" s="79">
        <f t="shared" si="3"/>
        <v>4.3867346216742895</v>
      </c>
      <c r="J35" s="78">
        <f>'SEKTÖR (U S D)'!J35*2.1134</f>
        <v>15066551.935424518</v>
      </c>
      <c r="K35" s="78">
        <f>'SEKTÖR (U S D)'!K35*2.4907</f>
        <v>16186918.856102075</v>
      </c>
      <c r="L35" s="79">
        <f t="shared" si="4"/>
        <v>7.436120258168347</v>
      </c>
      <c r="M35" s="79">
        <f t="shared" si="5"/>
        <v>4.3927483951852215</v>
      </c>
    </row>
    <row r="36" spans="1:13" ht="13.8" x14ac:dyDescent="0.25">
      <c r="A36" s="14" t="s">
        <v>27</v>
      </c>
      <c r="B36" s="78">
        <f>'SEKTÖR (U S D)'!B36*2.1583</f>
        <v>2062630.0502578341</v>
      </c>
      <c r="C36" s="78">
        <f>'SEKTÖR (U S D)'!C36*2.8456</f>
        <v>2274314.6516640158</v>
      </c>
      <c r="D36" s="79">
        <f t="shared" si="0"/>
        <v>10.262848705211125</v>
      </c>
      <c r="E36" s="79">
        <f t="shared" si="1"/>
        <v>7.6241541676350204</v>
      </c>
      <c r="F36" s="78">
        <f>'SEKTÖR (U S D)'!F36*2.158</f>
        <v>19429324.508478299</v>
      </c>
      <c r="G36" s="78">
        <f>'SEKTÖR (U S D)'!G36*2.6143</f>
        <v>18148685.815005891</v>
      </c>
      <c r="H36" s="79">
        <f t="shared" si="2"/>
        <v>-6.5912671998122248</v>
      </c>
      <c r="I36" s="79">
        <f t="shared" si="3"/>
        <v>7.2970300142844255</v>
      </c>
      <c r="J36" s="78">
        <f>'SEKTÖR (U S D)'!J36*2.1134</f>
        <v>28285731.058370888</v>
      </c>
      <c r="K36" s="78">
        <f>'SEKTÖR (U S D)'!K36*2.4907</f>
        <v>27752671.062698472</v>
      </c>
      <c r="L36" s="79">
        <f t="shared" si="4"/>
        <v>-1.8845544227666762</v>
      </c>
      <c r="M36" s="79">
        <f t="shared" si="5"/>
        <v>7.5314210416774126</v>
      </c>
    </row>
    <row r="37" spans="1:13" ht="13.8" x14ac:dyDescent="0.25">
      <c r="A37" s="14" t="s">
        <v>176</v>
      </c>
      <c r="B37" s="78">
        <f>'SEKTÖR (U S D)'!B37*2.1583</f>
        <v>529422.88273454411</v>
      </c>
      <c r="C37" s="78">
        <f>'SEKTÖR (U S D)'!C37*2.8456</f>
        <v>632388.30647022405</v>
      </c>
      <c r="D37" s="79">
        <f t="shared" si="0"/>
        <v>19.448616048450525</v>
      </c>
      <c r="E37" s="79">
        <f t="shared" si="1"/>
        <v>2.1199467447527485</v>
      </c>
      <c r="F37" s="78">
        <f>'SEKTÖR (U S D)'!F37*2.158</f>
        <v>4633449.31201958</v>
      </c>
      <c r="G37" s="78">
        <f>'SEKTÖR (U S D)'!G37*2.6143</f>
        <v>4887857.8614347046</v>
      </c>
      <c r="H37" s="79">
        <f t="shared" si="2"/>
        <v>5.4906945621519192</v>
      </c>
      <c r="I37" s="79">
        <f t="shared" si="3"/>
        <v>1.9652577538674827</v>
      </c>
      <c r="J37" s="78">
        <f>'SEKTÖR (U S D)'!J37*2.1134</f>
        <v>6686557.9937188141</v>
      </c>
      <c r="K37" s="78">
        <f>'SEKTÖR (U S D)'!K37*2.4907</f>
        <v>7170190.2859337088</v>
      </c>
      <c r="L37" s="79">
        <f t="shared" si="4"/>
        <v>7.2329035756394671</v>
      </c>
      <c r="M37" s="79">
        <f t="shared" si="5"/>
        <v>1.9458207057011605</v>
      </c>
    </row>
    <row r="38" spans="1:13" ht="13.8" x14ac:dyDescent="0.25">
      <c r="A38" s="14" t="s">
        <v>28</v>
      </c>
      <c r="B38" s="78">
        <f>'SEKTÖR (U S D)'!B38*2.1583</f>
        <v>423877.44991567999</v>
      </c>
      <c r="C38" s="78">
        <f>'SEKTÖR (U S D)'!C38*2.8456</f>
        <v>702083.16455484007</v>
      </c>
      <c r="D38" s="79">
        <f t="shared" si="0"/>
        <v>65.633525608522518</v>
      </c>
      <c r="E38" s="79">
        <f t="shared" si="1"/>
        <v>2.3535838724649496</v>
      </c>
      <c r="F38" s="78">
        <f>'SEKTÖR (U S D)'!F38*2.158</f>
        <v>3160846.2535142996</v>
      </c>
      <c r="G38" s="78">
        <f>'SEKTÖR (U S D)'!G38*2.6143</f>
        <v>4747641.5858765924</v>
      </c>
      <c r="H38" s="79">
        <f t="shared" si="2"/>
        <v>50.201598087792412</v>
      </c>
      <c r="I38" s="79">
        <f t="shared" si="3"/>
        <v>1.9088810893713275</v>
      </c>
      <c r="J38" s="78">
        <f>'SEKTÖR (U S D)'!J38*2.1134</f>
        <v>4841292.4201935846</v>
      </c>
      <c r="K38" s="78">
        <f>'SEKTÖR (U S D)'!K38*2.4907</f>
        <v>8607498.7423592061</v>
      </c>
      <c r="L38" s="79">
        <f t="shared" si="4"/>
        <v>77.793407116999262</v>
      </c>
      <c r="M38" s="79">
        <f t="shared" si="5"/>
        <v>2.335872356140436</v>
      </c>
    </row>
    <row r="39" spans="1:13" ht="13.8" x14ac:dyDescent="0.25">
      <c r="A39" s="14" t="s">
        <v>177</v>
      </c>
      <c r="B39" s="78">
        <f>'SEKTÖR (U S D)'!B39*2.1583</f>
        <v>213628.25018355</v>
      </c>
      <c r="C39" s="78">
        <f>'SEKTÖR (U S D)'!C39*2.8456</f>
        <v>406798.78903806402</v>
      </c>
      <c r="D39" s="79">
        <f t="shared" si="0"/>
        <v>90.423686328255442</v>
      </c>
      <c r="E39" s="79">
        <f t="shared" si="1"/>
        <v>1.3637060644023935</v>
      </c>
      <c r="F39" s="78">
        <f>'SEKTÖR (U S D)'!F39*2.158</f>
        <v>2268486.67196086</v>
      </c>
      <c r="G39" s="78">
        <f>'SEKTÖR (U S D)'!G39*2.6143</f>
        <v>2539856.0121556181</v>
      </c>
      <c r="H39" s="79">
        <f t="shared" si="2"/>
        <v>11.962571504120355</v>
      </c>
      <c r="I39" s="79">
        <f t="shared" si="3"/>
        <v>1.0211982146573004</v>
      </c>
      <c r="J39" s="78">
        <f>'SEKTÖR (U S D)'!J39*2.1134</f>
        <v>3314266.6873226319</v>
      </c>
      <c r="K39" s="78">
        <f>'SEKTÖR (U S D)'!K39*2.4907</f>
        <v>3905801.4286759179</v>
      </c>
      <c r="L39" s="79">
        <f t="shared" si="4"/>
        <v>17.848133453350616</v>
      </c>
      <c r="M39" s="79">
        <f t="shared" si="5"/>
        <v>1.0599424825843513</v>
      </c>
    </row>
    <row r="40" spans="1:13" ht="13.8" x14ac:dyDescent="0.25">
      <c r="A40" s="11" t="s">
        <v>29</v>
      </c>
      <c r="B40" s="78">
        <f>'SEKTÖR (U S D)'!B40*2.1583</f>
        <v>708347.44109822402</v>
      </c>
      <c r="C40" s="78">
        <f>'SEKTÖR (U S D)'!C40*2.8456</f>
        <v>814676.83450778411</v>
      </c>
      <c r="D40" s="79">
        <f t="shared" si="0"/>
        <v>15.010909511398344</v>
      </c>
      <c r="E40" s="79">
        <f t="shared" si="1"/>
        <v>2.7310301055061799</v>
      </c>
      <c r="F40" s="78">
        <f>'SEKTÖR (U S D)'!F40*2.158</f>
        <v>6438396.8737610597</v>
      </c>
      <c r="G40" s="78">
        <f>'SEKTÖR (U S D)'!G40*2.6143</f>
        <v>6323867.4672091361</v>
      </c>
      <c r="H40" s="79">
        <f t="shared" si="2"/>
        <v>-1.7788497478102807</v>
      </c>
      <c r="I40" s="79">
        <f t="shared" si="3"/>
        <v>2.5426331793361818</v>
      </c>
      <c r="J40" s="78">
        <f>'SEKTÖR (U S D)'!J40*2.1134</f>
        <v>9525242.9629689083</v>
      </c>
      <c r="K40" s="78">
        <f>'SEKTÖR (U S D)'!K40*2.4907</f>
        <v>9611085.2335492969</v>
      </c>
      <c r="L40" s="79">
        <f t="shared" si="4"/>
        <v>0.90120819924610684</v>
      </c>
      <c r="M40" s="79">
        <f t="shared" si="5"/>
        <v>2.6082220842014339</v>
      </c>
    </row>
    <row r="41" spans="1:13" ht="13.8" x14ac:dyDescent="0.25">
      <c r="A41" s="14" t="s">
        <v>30</v>
      </c>
      <c r="B41" s="78">
        <f>'SEKTÖR (U S D)'!B41*2.1583</f>
        <v>16842.649932087003</v>
      </c>
      <c r="C41" s="78">
        <f>'SEKTÖR (U S D)'!C41*2.8456</f>
        <v>21611.895741064003</v>
      </c>
      <c r="D41" s="79">
        <f t="shared" si="0"/>
        <v>28.316481243792229</v>
      </c>
      <c r="E41" s="79">
        <f t="shared" si="1"/>
        <v>7.2449265040864047E-2</v>
      </c>
      <c r="F41" s="78">
        <f>'SEKTÖR (U S D)'!F41*2.158</f>
        <v>166157.91742680001</v>
      </c>
      <c r="G41" s="78">
        <f>'SEKTÖR (U S D)'!G41*2.6143</f>
        <v>178729.83216098399</v>
      </c>
      <c r="H41" s="79">
        <f t="shared" si="2"/>
        <v>7.5662447681570617</v>
      </c>
      <c r="I41" s="79">
        <f t="shared" si="3"/>
        <v>7.186178454025402E-2</v>
      </c>
      <c r="J41" s="78">
        <f>'SEKTÖR (U S D)'!J41*2.1134</f>
        <v>227460.464680434</v>
      </c>
      <c r="K41" s="78">
        <f>'SEKTÖR (U S D)'!K41*2.4907</f>
        <v>252282.33295188597</v>
      </c>
      <c r="L41" s="79">
        <f t="shared" si="4"/>
        <v>10.912607738810765</v>
      </c>
      <c r="M41" s="79">
        <f t="shared" si="5"/>
        <v>6.846348110222418E-2</v>
      </c>
    </row>
    <row r="42" spans="1:13" ht="16.8" x14ac:dyDescent="0.3">
      <c r="A42" s="72" t="s">
        <v>31</v>
      </c>
      <c r="B42" s="73">
        <f>'SEKTÖR (U S D)'!B42*2.1583</f>
        <v>822949.59481670707</v>
      </c>
      <c r="C42" s="73">
        <f>'SEKTÖR (U S D)'!C42*2.8456</f>
        <v>978289.26432814414</v>
      </c>
      <c r="D42" s="80">
        <f t="shared" si="0"/>
        <v>18.875964031069895</v>
      </c>
      <c r="E42" s="80">
        <f t="shared" si="1"/>
        <v>3.2795058354493158</v>
      </c>
      <c r="F42" s="73">
        <f>'SEKTÖR (U S D)'!F42*2.158</f>
        <v>6815931.6219298197</v>
      </c>
      <c r="G42" s="73">
        <f>'SEKTÖR (U S D)'!G42*2.6143</f>
        <v>7055611.1537243798</v>
      </c>
      <c r="H42" s="80">
        <f t="shared" si="2"/>
        <v>3.5164603327798463</v>
      </c>
      <c r="I42" s="80">
        <f t="shared" si="3"/>
        <v>2.8368448758574782</v>
      </c>
      <c r="J42" s="73">
        <f>'SEKTÖR (U S D)'!J42*2.1134</f>
        <v>10238802.226389654</v>
      </c>
      <c r="K42" s="73">
        <f>'SEKTÖR (U S D)'!K42*2.4907</f>
        <v>10415993.142624479</v>
      </c>
      <c r="L42" s="80">
        <f t="shared" si="4"/>
        <v>1.730582467723911</v>
      </c>
      <c r="M42" s="80">
        <f t="shared" si="5"/>
        <v>2.8266551261715556</v>
      </c>
    </row>
    <row r="43" spans="1:13" ht="13.8" x14ac:dyDescent="0.25">
      <c r="A43" s="14" t="s">
        <v>32</v>
      </c>
      <c r="B43" s="78">
        <f>'SEKTÖR (U S D)'!B43*2.1583</f>
        <v>822949.59481670707</v>
      </c>
      <c r="C43" s="78">
        <f>'SEKTÖR (U S D)'!C43*2.8456</f>
        <v>978289.26432814414</v>
      </c>
      <c r="D43" s="79">
        <f t="shared" si="0"/>
        <v>18.875964031069895</v>
      </c>
      <c r="E43" s="79">
        <f t="shared" si="1"/>
        <v>3.2795058354493158</v>
      </c>
      <c r="F43" s="78">
        <f>'SEKTÖR (U S D)'!F43*2.158</f>
        <v>6815931.6219298197</v>
      </c>
      <c r="G43" s="78">
        <f>'SEKTÖR (U S D)'!G43*2.6143</f>
        <v>7055611.1537243798</v>
      </c>
      <c r="H43" s="79">
        <f t="shared" si="2"/>
        <v>3.5164603327798463</v>
      </c>
      <c r="I43" s="79">
        <f t="shared" si="3"/>
        <v>2.8368448758574782</v>
      </c>
      <c r="J43" s="78">
        <f>'SEKTÖR (U S D)'!J43*2.1134</f>
        <v>10238802.226389654</v>
      </c>
      <c r="K43" s="78">
        <f>'SEKTÖR (U S D)'!K43*2.4907</f>
        <v>10415993.142624479</v>
      </c>
      <c r="L43" s="79">
        <f t="shared" si="4"/>
        <v>1.730582467723911</v>
      </c>
      <c r="M43" s="79">
        <f t="shared" si="5"/>
        <v>2.8266551261715556</v>
      </c>
    </row>
    <row r="44" spans="1:13" ht="17.399999999999999" x14ac:dyDescent="0.3">
      <c r="A44" s="81" t="s">
        <v>33</v>
      </c>
      <c r="B44" s="82">
        <f>'SEKTÖR (U S D)'!B44*2.1583</f>
        <v>23800724.363049712</v>
      </c>
      <c r="C44" s="82">
        <f>'SEKTÖR (U S D)'!C44*2.8456</f>
        <v>29830386.448881298</v>
      </c>
      <c r="D44" s="83">
        <f>(C44-B44)/B44*100</f>
        <v>25.333943597080395</v>
      </c>
      <c r="E44" s="84">
        <f>C44/C$46*100</f>
        <v>100</v>
      </c>
      <c r="F44" s="82">
        <f>'SEKTÖR (U S D)'!F44*2.158</f>
        <v>214689507.19022763</v>
      </c>
      <c r="G44" s="82">
        <f>'SEKTÖR (U S D)'!G44*2.6143</f>
        <v>229924722.71894509</v>
      </c>
      <c r="H44" s="83">
        <f>(G44-F44)/F44*100</f>
        <v>7.0963950349087881</v>
      </c>
      <c r="I44" s="83">
        <f t="shared" si="3"/>
        <v>92.445680078881338</v>
      </c>
      <c r="J44" s="82">
        <f>'SEKTÖR (U S D)'!J44*2.1134</f>
        <v>318134189.11795485</v>
      </c>
      <c r="K44" s="82">
        <f>'SEKTÖR (U S D)'!K44*2.4907</f>
        <v>347749355.14283812</v>
      </c>
      <c r="L44" s="83">
        <f>(K44-J44)/J44*100</f>
        <v>9.309017087095544</v>
      </c>
      <c r="M44" s="83">
        <f t="shared" si="5"/>
        <v>94.370981612386274</v>
      </c>
    </row>
    <row r="45" spans="1:13" ht="13.8" x14ac:dyDescent="0.25">
      <c r="A45" s="85" t="s">
        <v>34</v>
      </c>
      <c r="B45" s="78">
        <f>'SEKTÖR (U S D)'!B45*2.1583</f>
        <v>0</v>
      </c>
      <c r="C45" s="78">
        <f>'SEKTÖR (U S D)'!C45*2.8456</f>
        <v>0</v>
      </c>
      <c r="D45" s="79"/>
      <c r="E45" s="79"/>
      <c r="F45" s="78">
        <f>'SEKTÖR (U S D)'!F45*2.158</f>
        <v>10690914.81212147</v>
      </c>
      <c r="G45" s="78">
        <f>'SEKTÖR (U S D)'!G45*2.6143</f>
        <v>18788600.091549374</v>
      </c>
      <c r="H45" s="79">
        <f>(G45-F45)/F45*100</f>
        <v>75.743614290581249</v>
      </c>
      <c r="I45" s="79">
        <f t="shared" si="3"/>
        <v>7.5543199211186725</v>
      </c>
      <c r="J45" s="78">
        <f>'SEKTÖR (U S D)'!J45*2.1134</f>
        <v>13520936.752363293</v>
      </c>
      <c r="K45" s="78">
        <f>'SEKTÖR (U S D)'!K45*2.4907</f>
        <v>20742472.748878628</v>
      </c>
      <c r="L45" s="79">
        <f>(K45-J45)/J45*100</f>
        <v>53.410027195438957</v>
      </c>
      <c r="M45" s="79">
        <f t="shared" si="5"/>
        <v>5.6290183876137174</v>
      </c>
    </row>
    <row r="46" spans="1:13" s="24" customFormat="1" ht="17.399999999999999" x14ac:dyDescent="0.3">
      <c r="A46" s="86" t="s">
        <v>35</v>
      </c>
      <c r="B46" s="87">
        <f>'SEKTÖR (U S D)'!B46*2.1583</f>
        <v>23800724.363049712</v>
      </c>
      <c r="C46" s="87">
        <f>'SEKTÖR (U S D)'!C46*2.8456</f>
        <v>29830386.448881298</v>
      </c>
      <c r="D46" s="88">
        <f>(C46-B46)/B46*100</f>
        <v>25.333943597080395</v>
      </c>
      <c r="E46" s="89">
        <f>C46/C$46*100</f>
        <v>100</v>
      </c>
      <c r="F46" s="87">
        <f>'SEKTÖR (U S D)'!F46*2.158</f>
        <v>225380422.00234911</v>
      </c>
      <c r="G46" s="87">
        <f>'SEKTÖR (U S D)'!G46*2.6143</f>
        <v>248713322.81049445</v>
      </c>
      <c r="H46" s="88">
        <f>(G46-F46)/F46*100</f>
        <v>10.352674203397378</v>
      </c>
      <c r="I46" s="89">
        <f t="shared" si="3"/>
        <v>100</v>
      </c>
      <c r="J46" s="87">
        <f>'SEKTÖR (U S D)'!J46*2.1134</f>
        <v>331655125.87031817</v>
      </c>
      <c r="K46" s="87">
        <f>'SEKTÖR (U S D)'!K46*2.4907</f>
        <v>368491827.89171678</v>
      </c>
      <c r="L46" s="88">
        <f>(K46-J46)/J46*100</f>
        <v>11.106929803883771</v>
      </c>
      <c r="M46" s="89">
        <f t="shared" si="5"/>
        <v>100</v>
      </c>
    </row>
    <row r="47" spans="1:13" s="24" customFormat="1" ht="17.399999999999999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x14ac:dyDescent="0.25">
      <c r="A48" s="1" t="s">
        <v>210</v>
      </c>
    </row>
    <row r="49" spans="1:1" x14ac:dyDescent="0.25">
      <c r="A49" s="1" t="s">
        <v>190</v>
      </c>
    </row>
    <row r="51" spans="1:1" x14ac:dyDescent="0.25">
      <c r="A51" s="29" t="s">
        <v>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09375" defaultRowHeight="13.2" x14ac:dyDescent="0.25"/>
  <cols>
    <col min="1" max="1" width="51" style="19" customWidth="1"/>
    <col min="2" max="2" width="14.44140625" style="19" customWidth="1"/>
    <col min="3" max="3" width="17.88671875" style="19" bestFit="1" customWidth="1"/>
    <col min="4" max="4" width="14.44140625" style="19" customWidth="1"/>
    <col min="5" max="5" width="17.88671875" style="19" bestFit="1" customWidth="1"/>
    <col min="6" max="6" width="19.88671875" style="19" bestFit="1" customWidth="1"/>
    <col min="7" max="7" width="19.88671875" style="19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70"/>
      <c r="B6" s="157" t="s">
        <v>214</v>
      </c>
      <c r="C6" s="157"/>
      <c r="D6" s="157" t="s">
        <v>215</v>
      </c>
      <c r="E6" s="157"/>
      <c r="F6" s="157" t="s">
        <v>183</v>
      </c>
      <c r="G6" s="157"/>
    </row>
    <row r="7" spans="1:7" ht="28.2" x14ac:dyDescent="0.3">
      <c r="A7" s="71" t="s">
        <v>1</v>
      </c>
      <c r="B7" s="90" t="s">
        <v>38</v>
      </c>
      <c r="C7" s="90" t="s">
        <v>39</v>
      </c>
      <c r="D7" s="90" t="s">
        <v>38</v>
      </c>
      <c r="E7" s="90" t="s">
        <v>39</v>
      </c>
      <c r="F7" s="90" t="s">
        <v>38</v>
      </c>
      <c r="G7" s="90" t="s">
        <v>39</v>
      </c>
    </row>
    <row r="8" spans="1:7" ht="16.8" x14ac:dyDescent="0.3">
      <c r="A8" s="72" t="s">
        <v>2</v>
      </c>
      <c r="B8" s="80">
        <f>'SEKTÖR (U S D)'!D8</f>
        <v>-8.1470810938720639</v>
      </c>
      <c r="C8" s="80">
        <f>'SEKTÖR (TL)'!D8</f>
        <v>21.103028327515943</v>
      </c>
      <c r="D8" s="80">
        <f>'SEKTÖR (U S D)'!H8</f>
        <v>-6.5617254902261131</v>
      </c>
      <c r="E8" s="80">
        <f>'SEKTÖR (TL)'!H8</f>
        <v>13.195403638045358</v>
      </c>
      <c r="F8" s="80">
        <f>'SEKTÖR (U S D)'!L8</f>
        <v>-2.8113284625176802</v>
      </c>
      <c r="G8" s="80">
        <f>'SEKTÖR (TL)'!L8</f>
        <v>14.53952124463291</v>
      </c>
    </row>
    <row r="9" spans="1:7" s="23" customFormat="1" ht="15.6" x14ac:dyDescent="0.3">
      <c r="A9" s="75" t="s">
        <v>3</v>
      </c>
      <c r="B9" s="77">
        <f>'SEKTÖR (U S D)'!D9</f>
        <v>-8.2820821545130681</v>
      </c>
      <c r="C9" s="77">
        <f>'SEKTÖR (TL)'!D9</f>
        <v>20.925036844330091</v>
      </c>
      <c r="D9" s="77">
        <f>'SEKTÖR (U S D)'!H9</f>
        <v>-3.7227294579032346</v>
      </c>
      <c r="E9" s="77">
        <f>'SEKTÖR (TL)'!H9</f>
        <v>16.634693409732897</v>
      </c>
      <c r="F9" s="77">
        <f>'SEKTÖR (U S D)'!L9</f>
        <v>0.11988245782628712</v>
      </c>
      <c r="G9" s="77">
        <f>'SEKTÖR (TL)'!L9</f>
        <v>17.994033896899747</v>
      </c>
    </row>
    <row r="10" spans="1:7" ht="13.8" x14ac:dyDescent="0.25">
      <c r="A10" s="14" t="s">
        <v>4</v>
      </c>
      <c r="B10" s="79">
        <f>'SEKTÖR (U S D)'!D10</f>
        <v>-4.7711646870174604</v>
      </c>
      <c r="C10" s="79">
        <f>'SEKTÖR (TL)'!D10</f>
        <v>25.553988679341661</v>
      </c>
      <c r="D10" s="79">
        <f>'SEKTÖR (U S D)'!H10</f>
        <v>-9.0367580894167041</v>
      </c>
      <c r="E10" s="79">
        <f>'SEKTÖR (TL)'!H10</f>
        <v>10.197035832640362</v>
      </c>
      <c r="F10" s="79">
        <f>'SEKTÖR (U S D)'!L10</f>
        <v>-6.7175519941963593</v>
      </c>
      <c r="G10" s="79">
        <f>'SEKTÖR (TL)'!L10</f>
        <v>9.9359294255962602</v>
      </c>
    </row>
    <row r="11" spans="1:7" ht="13.8" x14ac:dyDescent="0.25">
      <c r="A11" s="14" t="s">
        <v>5</v>
      </c>
      <c r="B11" s="79">
        <f>'SEKTÖR (U S D)'!D11</f>
        <v>-29.643628258319598</v>
      </c>
      <c r="C11" s="79">
        <f>'SEKTÖR (TL)'!D11</f>
        <v>-7.2389883574453195</v>
      </c>
      <c r="D11" s="79">
        <f>'SEKTÖR (U S D)'!H11</f>
        <v>-13.601584347037713</v>
      </c>
      <c r="E11" s="79">
        <f>'SEKTÖR (TL)'!H11</f>
        <v>4.6669963121127589</v>
      </c>
      <c r="F11" s="79">
        <f>'SEKTÖR (U S D)'!L11</f>
        <v>-7.3760102266266792</v>
      </c>
      <c r="G11" s="79">
        <f>'SEKTÖR (TL)'!L11</f>
        <v>9.159918296839642</v>
      </c>
    </row>
    <row r="12" spans="1:7" ht="13.8" x14ac:dyDescent="0.25">
      <c r="A12" s="14" t="s">
        <v>6</v>
      </c>
      <c r="B12" s="79">
        <f>'SEKTÖR (U S D)'!D12</f>
        <v>-7.5466958010788661</v>
      </c>
      <c r="C12" s="79">
        <f>'SEKTÖR (TL)'!D12</f>
        <v>21.894603358407064</v>
      </c>
      <c r="D12" s="79">
        <f>'SEKTÖR (U S D)'!H12</f>
        <v>-8.6812715634942688</v>
      </c>
      <c r="E12" s="79">
        <f>'SEKTÖR (TL)'!H12</f>
        <v>10.627688485429527</v>
      </c>
      <c r="F12" s="79">
        <f>'SEKTÖR (U S D)'!L12</f>
        <v>-6.0164328281711814</v>
      </c>
      <c r="G12" s="79">
        <f>'SEKTÖR (TL)'!L12</f>
        <v>10.762217637396637</v>
      </c>
    </row>
    <row r="13" spans="1:7" ht="13.8" x14ac:dyDescent="0.25">
      <c r="A13" s="14" t="s">
        <v>7</v>
      </c>
      <c r="B13" s="79">
        <f>'SEKTÖR (U S D)'!D13</f>
        <v>-4.5318468237633232</v>
      </c>
      <c r="C13" s="79">
        <f>'SEKTÖR (TL)'!D13</f>
        <v>25.869516136912889</v>
      </c>
      <c r="D13" s="79">
        <f>'SEKTÖR (U S D)'!H13</f>
        <v>-10.797509548074444</v>
      </c>
      <c r="E13" s="79">
        <f>'SEKTÖR (TL)'!H13</f>
        <v>8.0639809029050014</v>
      </c>
      <c r="F13" s="79">
        <f>'SEKTÖR (U S D)'!L13</f>
        <v>-5.1838713457411449</v>
      </c>
      <c r="G13" s="79">
        <f>'SEKTÖR (TL)'!L13</f>
        <v>11.743414232593235</v>
      </c>
    </row>
    <row r="14" spans="1:7" ht="13.8" x14ac:dyDescent="0.25">
      <c r="A14" s="14" t="s">
        <v>8</v>
      </c>
      <c r="B14" s="79">
        <f>'SEKTÖR (U S D)'!D14</f>
        <v>7.4967229612832114</v>
      </c>
      <c r="C14" s="79">
        <f>'SEKTÖR (TL)'!D14</f>
        <v>41.72852469935944</v>
      </c>
      <c r="D14" s="79">
        <f>'SEKTÖR (U S D)'!H14</f>
        <v>42.15022931905574</v>
      </c>
      <c r="E14" s="79">
        <f>'SEKTÖR (TL)'!H14</f>
        <v>72.207295879892243</v>
      </c>
      <c r="F14" s="79">
        <f>'SEKTÖR (U S D)'!L14</f>
        <v>43.041990480190954</v>
      </c>
      <c r="G14" s="79">
        <f>'SEKTÖR (TL)'!L14</f>
        <v>68.578918183501273</v>
      </c>
    </row>
    <row r="15" spans="1:7" ht="13.8" x14ac:dyDescent="0.25">
      <c r="A15" s="14" t="s">
        <v>9</v>
      </c>
      <c r="B15" s="79">
        <f>'SEKTÖR (U S D)'!D15</f>
        <v>-20.258255343680151</v>
      </c>
      <c r="C15" s="79">
        <f>'SEKTÖR (TL)'!D15</f>
        <v>5.1351103155371165</v>
      </c>
      <c r="D15" s="79">
        <f>'SEKTÖR (U S D)'!H15</f>
        <v>-16.460225646249782</v>
      </c>
      <c r="E15" s="79">
        <f>'SEKTÖR (TL)'!H15</f>
        <v>1.2039073646938068</v>
      </c>
      <c r="F15" s="79">
        <f>'SEKTÖR (U S D)'!L15</f>
        <v>-23.577158312800762</v>
      </c>
      <c r="G15" s="79">
        <f>'SEKTÖR (TL)'!L15</f>
        <v>-9.9335801124694072</v>
      </c>
    </row>
    <row r="16" spans="1:7" ht="13.8" x14ac:dyDescent="0.25">
      <c r="A16" s="14" t="s">
        <v>10</v>
      </c>
      <c r="B16" s="79">
        <f>'SEKTÖR (U S D)'!D16</f>
        <v>-26.515987969214134</v>
      </c>
      <c r="C16" s="79">
        <f>'SEKTÖR (TL)'!D16</f>
        <v>-3.1153664296880601</v>
      </c>
      <c r="D16" s="79">
        <f>'SEKTÖR (U S D)'!H16</f>
        <v>-13.29507106302605</v>
      </c>
      <c r="E16" s="79">
        <f>'SEKTÖR (TL)'!H16</f>
        <v>5.0383205375027877</v>
      </c>
      <c r="F16" s="79">
        <f>'SEKTÖR (U S D)'!L16</f>
        <v>3.0557309324664121</v>
      </c>
      <c r="G16" s="79">
        <f>'SEKTÖR (TL)'!L16</f>
        <v>21.454012034396754</v>
      </c>
    </row>
    <row r="17" spans="1:7" ht="13.8" x14ac:dyDescent="0.25">
      <c r="A17" s="11" t="s">
        <v>11</v>
      </c>
      <c r="B17" s="79">
        <f>'SEKTÖR (U S D)'!D17</f>
        <v>-3.5811311036071594</v>
      </c>
      <c r="C17" s="79">
        <f>'SEKTÖR (TL)'!D17</f>
        <v>27.122982593511324</v>
      </c>
      <c r="D17" s="79">
        <f>'SEKTÖR (U S D)'!H17</f>
        <v>-10.213013296916701</v>
      </c>
      <c r="E17" s="79">
        <f>'SEKTÖR (TL)'!H17</f>
        <v>8.7720664216268212</v>
      </c>
      <c r="F17" s="79">
        <f>'SEKTÖR (U S D)'!L17</f>
        <v>-8.8772476355188221</v>
      </c>
      <c r="G17" s="79">
        <f>'SEKTÖR (TL)'!L17</f>
        <v>7.3906687395728534</v>
      </c>
    </row>
    <row r="18" spans="1:7" s="23" customFormat="1" ht="15.6" x14ac:dyDescent="0.3">
      <c r="A18" s="75" t="s">
        <v>12</v>
      </c>
      <c r="B18" s="77">
        <f>'SEKTÖR (U S D)'!D18</f>
        <v>-23.06146648475087</v>
      </c>
      <c r="C18" s="77">
        <f>'SEKTÖR (TL)'!D18</f>
        <v>1.4392303993851303</v>
      </c>
      <c r="D18" s="77">
        <f>'SEKTÖR (U S D)'!H18</f>
        <v>-19.053270201793236</v>
      </c>
      <c r="E18" s="77">
        <f>'SEKTÖR (TL)'!H18</f>
        <v>-1.9374255275940919</v>
      </c>
      <c r="F18" s="77">
        <f>'SEKTÖR (U S D)'!L18</f>
        <v>-10.421281009078752</v>
      </c>
      <c r="G18" s="77">
        <f>'SEKTÖR (TL)'!L18</f>
        <v>5.5709829614306541</v>
      </c>
    </row>
    <row r="19" spans="1:7" ht="13.8" x14ac:dyDescent="0.25">
      <c r="A19" s="14" t="s">
        <v>13</v>
      </c>
      <c r="B19" s="79">
        <f>'SEKTÖR (U S D)'!D19</f>
        <v>-23.06146648475087</v>
      </c>
      <c r="C19" s="79">
        <f>'SEKTÖR (TL)'!D19</f>
        <v>1.4392303993851303</v>
      </c>
      <c r="D19" s="79">
        <f>'SEKTÖR (U S D)'!H19</f>
        <v>-19.053270201793236</v>
      </c>
      <c r="E19" s="79">
        <f>'SEKTÖR (TL)'!H19</f>
        <v>-1.9374255275940919</v>
      </c>
      <c r="F19" s="79">
        <f>'SEKTÖR (U S D)'!L19</f>
        <v>-10.421281009078752</v>
      </c>
      <c r="G19" s="79">
        <f>'SEKTÖR (TL)'!L19</f>
        <v>5.5709829614306541</v>
      </c>
    </row>
    <row r="20" spans="1:7" s="23" customFormat="1" ht="15.6" x14ac:dyDescent="0.3">
      <c r="A20" s="75" t="s">
        <v>188</v>
      </c>
      <c r="B20" s="77">
        <f>'SEKTÖR (U S D)'!D20</f>
        <v>0.26724720255364443</v>
      </c>
      <c r="C20" s="77">
        <f>'SEKTÖR (TL)'!D20</f>
        <v>32.196858008426375</v>
      </c>
      <c r="D20" s="77">
        <f>'SEKTÖR (U S D)'!H20</f>
        <v>-9.399515994204755</v>
      </c>
      <c r="E20" s="77">
        <f>'SEKTÖR (TL)'!H20</f>
        <v>9.7575742985869027</v>
      </c>
      <c r="F20" s="77">
        <f>'SEKTÖR (U S D)'!L20</f>
        <v>-8.8306200599985569</v>
      </c>
      <c r="G20" s="77">
        <f>'SEKTÖR (TL)'!L20</f>
        <v>7.4456206191736571</v>
      </c>
    </row>
    <row r="21" spans="1:7" ht="13.8" x14ac:dyDescent="0.25">
      <c r="A21" s="14" t="s">
        <v>186</v>
      </c>
      <c r="B21" s="79">
        <f>'SEKTÖR (U S D)'!D21</f>
        <v>0.26724720255364443</v>
      </c>
      <c r="C21" s="79">
        <f>'SEKTÖR (TL)'!D21</f>
        <v>32.196858008426375</v>
      </c>
      <c r="D21" s="79">
        <f>'SEKTÖR (U S D)'!H21</f>
        <v>-9.399515994204755</v>
      </c>
      <c r="E21" s="79">
        <f>'SEKTÖR (TL)'!H21</f>
        <v>9.7575742985869027</v>
      </c>
      <c r="F21" s="79">
        <f>'SEKTÖR (U S D)'!L21</f>
        <v>-8.8306200599985569</v>
      </c>
      <c r="G21" s="79">
        <f>'SEKTÖR (TL)'!L21</f>
        <v>7.4456206191736571</v>
      </c>
    </row>
    <row r="22" spans="1:7" ht="16.8" x14ac:dyDescent="0.3">
      <c r="A22" s="72" t="s">
        <v>14</v>
      </c>
      <c r="B22" s="80">
        <f>'SEKTÖR (U S D)'!D22</f>
        <v>-4.1614068836877109</v>
      </c>
      <c r="C22" s="80">
        <f>'SEKTÖR (TL)'!D22</f>
        <v>26.357920850566753</v>
      </c>
      <c r="D22" s="80">
        <f>'SEKTÖR (U S D)'!H22</f>
        <v>-12.34402955389621</v>
      </c>
      <c r="E22" s="80">
        <f>'SEKTÖR (TL)'!H22</f>
        <v>6.1904557633221255</v>
      </c>
      <c r="F22" s="80">
        <f>'SEKTÖR (U S D)'!L22</f>
        <v>-7.794136586095644</v>
      </c>
      <c r="G22" s="80">
        <f>'SEKTÖR (TL)'!L22</f>
        <v>8.6671448873907337</v>
      </c>
    </row>
    <row r="23" spans="1:7" s="23" customFormat="1" ht="15.6" x14ac:dyDescent="0.3">
      <c r="A23" s="75" t="s">
        <v>15</v>
      </c>
      <c r="B23" s="77">
        <f>'SEKTÖR (U S D)'!D23</f>
        <v>-5.6802666486755342</v>
      </c>
      <c r="C23" s="77">
        <f>'SEKTÖR (TL)'!D23</f>
        <v>24.355387677583721</v>
      </c>
      <c r="D23" s="77">
        <f>'SEKTÖR (U S D)'!H23</f>
        <v>-11.792766415192915</v>
      </c>
      <c r="E23" s="77">
        <f>'SEKTÖR (TL)'!H23</f>
        <v>6.8582811681006257</v>
      </c>
      <c r="F23" s="77">
        <f>'SEKTÖR (U S D)'!L23</f>
        <v>-7.6663441963782661</v>
      </c>
      <c r="G23" s="77">
        <f>'SEKTÖR (TL)'!L23</f>
        <v>8.8177517318447229</v>
      </c>
    </row>
    <row r="24" spans="1:7" ht="13.8" x14ac:dyDescent="0.25">
      <c r="A24" s="14" t="s">
        <v>16</v>
      </c>
      <c r="B24" s="79">
        <f>'SEKTÖR (U S D)'!D24</f>
        <v>-6.027559295495764</v>
      </c>
      <c r="C24" s="79">
        <f>'SEKTÖR (TL)'!D24</f>
        <v>23.897501398664335</v>
      </c>
      <c r="D24" s="79">
        <f>'SEKTÖR (U S D)'!H24</f>
        <v>-10.789852258095573</v>
      </c>
      <c r="E24" s="79">
        <f>'SEKTÖR (TL)'!H24</f>
        <v>8.0732572945601238</v>
      </c>
      <c r="F24" s="79">
        <f>'SEKTÖR (U S D)'!L24</f>
        <v>-6.7009708714844907</v>
      </c>
      <c r="G24" s="79">
        <f>'SEKTÖR (TL)'!L24</f>
        <v>9.9554707345479141</v>
      </c>
    </row>
    <row r="25" spans="1:7" ht="13.8" x14ac:dyDescent="0.25">
      <c r="A25" s="14" t="s">
        <v>17</v>
      </c>
      <c r="B25" s="79">
        <f>'SEKTÖR (U S D)'!D25</f>
        <v>-15.853532644282186</v>
      </c>
      <c r="C25" s="79">
        <f>'SEKTÖR (TL)'!D25</f>
        <v>10.94249525433472</v>
      </c>
      <c r="D25" s="79">
        <f>'SEKTÖR (U S D)'!H25</f>
        <v>-17.002995676778191</v>
      </c>
      <c r="E25" s="79">
        <f>'SEKTÖR (TL)'!H25</f>
        <v>0.54637089999943045</v>
      </c>
      <c r="F25" s="79">
        <f>'SEKTÖR (U S D)'!L25</f>
        <v>-15.410087297396261</v>
      </c>
      <c r="G25" s="79">
        <f>'SEKTÖR (TL)'!L25</f>
        <v>-0.30846239785410601</v>
      </c>
    </row>
    <row r="26" spans="1:7" ht="13.8" x14ac:dyDescent="0.25">
      <c r="A26" s="14" t="s">
        <v>18</v>
      </c>
      <c r="B26" s="79">
        <f>'SEKTÖR (U S D)'!D26</f>
        <v>6.0346948026808001</v>
      </c>
      <c r="C26" s="79">
        <f>'SEKTÖR (TL)'!D26</f>
        <v>39.800920877778111</v>
      </c>
      <c r="D26" s="79">
        <f>'SEKTÖR (U S D)'!H26</f>
        <v>-11.527793589952314</v>
      </c>
      <c r="E26" s="79">
        <f>'SEKTÖR (TL)'!H26</f>
        <v>7.1792813798830775</v>
      </c>
      <c r="F26" s="79">
        <f>'SEKTÖR (U S D)'!L26</f>
        <v>-4.8134772487385842</v>
      </c>
      <c r="G26" s="79">
        <f>'SEKTÖR (TL)'!L26</f>
        <v>12.179933858506095</v>
      </c>
    </row>
    <row r="27" spans="1:7" s="23" customFormat="1" ht="15.6" x14ac:dyDescent="0.3">
      <c r="A27" s="75" t="s">
        <v>19</v>
      </c>
      <c r="B27" s="77">
        <f>'SEKTÖR (U S D)'!D27</f>
        <v>-16.447643633482755</v>
      </c>
      <c r="C27" s="77">
        <f>'SEKTÖR (TL)'!D27</f>
        <v>10.159192548098716</v>
      </c>
      <c r="D27" s="77">
        <f>'SEKTÖR (U S D)'!H27</f>
        <v>-11.879194328137888</v>
      </c>
      <c r="E27" s="77">
        <f>'SEKTÖR (TL)'!H27</f>
        <v>6.7535784374185113</v>
      </c>
      <c r="F27" s="77">
        <f>'SEKTÖR (U S D)'!L27</f>
        <v>-8.2600549725489074</v>
      </c>
      <c r="G27" s="77">
        <f>'SEKTÖR (TL)'!L27</f>
        <v>8.1180472602784377</v>
      </c>
    </row>
    <row r="28" spans="1:7" ht="13.8" x14ac:dyDescent="0.25">
      <c r="A28" s="14" t="s">
        <v>20</v>
      </c>
      <c r="B28" s="79">
        <f>'SEKTÖR (U S D)'!D28</f>
        <v>-16.447643633482755</v>
      </c>
      <c r="C28" s="79">
        <f>'SEKTÖR (TL)'!D28</f>
        <v>10.159192548098716</v>
      </c>
      <c r="D28" s="79">
        <f>'SEKTÖR (U S D)'!H28</f>
        <v>-11.879194328137888</v>
      </c>
      <c r="E28" s="79">
        <f>'SEKTÖR (TL)'!H28</f>
        <v>6.7535784374185113</v>
      </c>
      <c r="F28" s="79">
        <f>'SEKTÖR (U S D)'!L28</f>
        <v>-8.2600549725489074</v>
      </c>
      <c r="G28" s="79">
        <f>'SEKTÖR (TL)'!L28</f>
        <v>8.1180472602784377</v>
      </c>
    </row>
    <row r="29" spans="1:7" s="23" customFormat="1" ht="15.6" x14ac:dyDescent="0.3">
      <c r="A29" s="75" t="s">
        <v>21</v>
      </c>
      <c r="B29" s="77">
        <f>'SEKTÖR (U S D)'!D29</f>
        <v>-1.2778267625942636</v>
      </c>
      <c r="C29" s="77">
        <f>'SEKTÖR (TL)'!D29</f>
        <v>30.159762852412431</v>
      </c>
      <c r="D29" s="77">
        <f>'SEKTÖR (U S D)'!H29</f>
        <v>-12.510188327731992</v>
      </c>
      <c r="E29" s="77">
        <f>'SEKTÖR (TL)'!H29</f>
        <v>5.9891634174282959</v>
      </c>
      <c r="F29" s="77">
        <f>'SEKTÖR (U S D)'!L29</f>
        <v>-7.7224100925833756</v>
      </c>
      <c r="G29" s="77">
        <f>'SEKTÖR (TL)'!L29</f>
        <v>8.7516765318456375</v>
      </c>
    </row>
    <row r="30" spans="1:7" ht="13.8" x14ac:dyDescent="0.25">
      <c r="A30" s="14" t="s">
        <v>22</v>
      </c>
      <c r="B30" s="79">
        <f>'SEKTÖR (U S D)'!D30</f>
        <v>-0.35325625047835379</v>
      </c>
      <c r="C30" s="79">
        <f>'SEKTÖR (TL)'!D30</f>
        <v>31.378758288300411</v>
      </c>
      <c r="D30" s="79">
        <f>'SEKTÖR (U S D)'!H30</f>
        <v>-11.785070923720923</v>
      </c>
      <c r="E30" s="79">
        <f>'SEKTÖR (TL)'!H30</f>
        <v>6.8676038387935154</v>
      </c>
      <c r="F30" s="79">
        <f>'SEKTÖR (U S D)'!L30</f>
        <v>-7.4628513004524333</v>
      </c>
      <c r="G30" s="79">
        <f>'SEKTÖR (TL)'!L30</f>
        <v>9.0575737039666571</v>
      </c>
    </row>
    <row r="31" spans="1:7" ht="13.8" x14ac:dyDescent="0.25">
      <c r="A31" s="14" t="s">
        <v>23</v>
      </c>
      <c r="B31" s="79">
        <f>'SEKTÖR (U S D)'!D31</f>
        <v>7.6517121045334289</v>
      </c>
      <c r="C31" s="79">
        <f>'SEKTÖR (TL)'!D31</f>
        <v>41.932869371570369</v>
      </c>
      <c r="D31" s="79">
        <f>'SEKTÖR (U S D)'!H31</f>
        <v>-9.7621315637345738</v>
      </c>
      <c r="E31" s="79">
        <f>'SEKTÖR (TL)'!H31</f>
        <v>9.3182851959817992</v>
      </c>
      <c r="F31" s="79">
        <f>'SEKTÖR (U S D)'!L31</f>
        <v>-7.518535737104334</v>
      </c>
      <c r="G31" s="79">
        <f>'SEKTÖR (TL)'!L31</f>
        <v>8.9919480645378123</v>
      </c>
    </row>
    <row r="32" spans="1:7" ht="13.8" x14ac:dyDescent="0.25">
      <c r="A32" s="14" t="s">
        <v>24</v>
      </c>
      <c r="B32" s="79">
        <f>'SEKTÖR (U S D)'!D32</f>
        <v>12.394791949810667</v>
      </c>
      <c r="C32" s="79">
        <f>'SEKTÖR (TL)'!D32</f>
        <v>48.186359622101307</v>
      </c>
      <c r="D32" s="79">
        <f>'SEKTÖR (U S D)'!H32</f>
        <v>-10.005510596212915</v>
      </c>
      <c r="E32" s="79">
        <f>'SEKTÖR (TL)'!H32</f>
        <v>9.0234446933830412</v>
      </c>
      <c r="F32" s="79">
        <f>'SEKTÖR (U S D)'!L32</f>
        <v>5.8546116621721733</v>
      </c>
      <c r="G32" s="79">
        <f>'SEKTÖR (TL)'!L32</f>
        <v>24.752569919074585</v>
      </c>
    </row>
    <row r="33" spans="1:7" ht="13.8" x14ac:dyDescent="0.25">
      <c r="A33" s="14" t="s">
        <v>175</v>
      </c>
      <c r="B33" s="79">
        <f>'SEKTÖR (U S D)'!D33</f>
        <v>-1.9336828715280203</v>
      </c>
      <c r="C33" s="79">
        <f>'SEKTÖR (TL)'!D33</f>
        <v>29.295052597312626</v>
      </c>
      <c r="D33" s="79">
        <f>'SEKTÖR (U S D)'!H33</f>
        <v>-14.02625575369294</v>
      </c>
      <c r="E33" s="79">
        <f>'SEKTÖR (TL)'!H33</f>
        <v>4.1525299273033012</v>
      </c>
      <c r="F33" s="79">
        <f>'SEKTÖR (U S D)'!L33</f>
        <v>-9.4691983616685214</v>
      </c>
      <c r="G33" s="79">
        <f>'SEKTÖR (TL)'!L33</f>
        <v>6.6930385353421897</v>
      </c>
    </row>
    <row r="34" spans="1:7" ht="13.8" x14ac:dyDescent="0.25">
      <c r="A34" s="14" t="s">
        <v>25</v>
      </c>
      <c r="B34" s="79">
        <f>'SEKTÖR (U S D)'!D34</f>
        <v>-4.5898256064079384</v>
      </c>
      <c r="C34" s="79">
        <f>'SEKTÖR (TL)'!D34</f>
        <v>25.793074296624919</v>
      </c>
      <c r="D34" s="79">
        <f>'SEKTÖR (U S D)'!H34</f>
        <v>-8.7604609149045949</v>
      </c>
      <c r="E34" s="79">
        <f>'SEKTÖR (TL)'!H34</f>
        <v>10.531754879594496</v>
      </c>
      <c r="F34" s="79">
        <f>'SEKTÖR (U S D)'!L34</f>
        <v>-5.5869871336565975</v>
      </c>
      <c r="G34" s="79">
        <f>'SEKTÖR (TL)'!L34</f>
        <v>11.268331194379442</v>
      </c>
    </row>
    <row r="35" spans="1:7" ht="13.8" x14ac:dyDescent="0.25">
      <c r="A35" s="14" t="s">
        <v>26</v>
      </c>
      <c r="B35" s="79">
        <f>'SEKTÖR (U S D)'!D35</f>
        <v>-4.5790051704273163</v>
      </c>
      <c r="C35" s="79">
        <f>'SEKTÖR (TL)'!D35</f>
        <v>25.807340447125998</v>
      </c>
      <c r="D35" s="79">
        <f>'SEKTÖR (U S D)'!H35</f>
        <v>-12.641811135671649</v>
      </c>
      <c r="E35" s="79">
        <f>'SEKTÖR (TL)'!H35</f>
        <v>5.8297095217857482</v>
      </c>
      <c r="F35" s="79">
        <f>'SEKTÖR (U S D)'!L35</f>
        <v>-8.83868127288995</v>
      </c>
      <c r="G35" s="79">
        <f>'SEKTÖR (TL)'!L35</f>
        <v>7.436120258168347</v>
      </c>
    </row>
    <row r="36" spans="1:7" ht="13.8" x14ac:dyDescent="0.25">
      <c r="A36" s="14" t="s">
        <v>27</v>
      </c>
      <c r="B36" s="79">
        <f>'SEKTÖR (U S D)'!D36</f>
        <v>-16.369023629302369</v>
      </c>
      <c r="C36" s="79">
        <f>'SEKTÖR (TL)'!D36</f>
        <v>10.262848705211125</v>
      </c>
      <c r="D36" s="79">
        <f>'SEKTÖR (U S D)'!H36</f>
        <v>-22.894830209690863</v>
      </c>
      <c r="E36" s="79">
        <f>'SEKTÖR (TL)'!H36</f>
        <v>-6.5912671998122248</v>
      </c>
      <c r="F36" s="79">
        <f>'SEKTÖR (U S D)'!L36</f>
        <v>-16.747427356596571</v>
      </c>
      <c r="G36" s="79">
        <f>'SEKTÖR (TL)'!L36</f>
        <v>-1.8845544227666762</v>
      </c>
    </row>
    <row r="37" spans="1:7" ht="13.8" x14ac:dyDescent="0.25">
      <c r="A37" s="14" t="s">
        <v>176</v>
      </c>
      <c r="B37" s="79">
        <f>'SEKTÖR (U S D)'!D37</f>
        <v>-9.4019018775053453</v>
      </c>
      <c r="C37" s="79">
        <f>'SEKTÖR (TL)'!D37</f>
        <v>19.448616048450525</v>
      </c>
      <c r="D37" s="79">
        <f>'SEKTÖR (U S D)'!H37</f>
        <v>-12.921654414136174</v>
      </c>
      <c r="E37" s="79">
        <f>'SEKTÖR (TL)'!H37</f>
        <v>5.4906945621519192</v>
      </c>
      <c r="F37" s="79">
        <f>'SEKTÖR (U S D)'!L37</f>
        <v>-9.0111139772929469</v>
      </c>
      <c r="G37" s="79">
        <f>'SEKTÖR (TL)'!L37</f>
        <v>7.2329035756394671</v>
      </c>
    </row>
    <row r="38" spans="1:7" ht="13.8" x14ac:dyDescent="0.25">
      <c r="A38" s="11" t="s">
        <v>28</v>
      </c>
      <c r="B38" s="79">
        <f>'SEKTÖR (U S D)'!D38</f>
        <v>25.627930250518055</v>
      </c>
      <c r="C38" s="79">
        <f>'SEKTÖR (TL)'!D38</f>
        <v>65.633525608522518</v>
      </c>
      <c r="D38" s="79">
        <f>'SEKTÖR (U S D)'!H38</f>
        <v>23.985406676148873</v>
      </c>
      <c r="E38" s="79">
        <f>'SEKTÖR (TL)'!H38</f>
        <v>50.201598087792412</v>
      </c>
      <c r="F38" s="79">
        <f>'SEKTÖR (U S D)'!L38</f>
        <v>50.860636207116968</v>
      </c>
      <c r="G38" s="79">
        <f>'SEKTÖR (TL)'!L38</f>
        <v>77.793407116999262</v>
      </c>
    </row>
    <row r="39" spans="1:7" ht="13.8" x14ac:dyDescent="0.25">
      <c r="A39" s="11" t="s">
        <v>177</v>
      </c>
      <c r="B39" s="79">
        <f>'SEKTÖR (U S D)'!D39</f>
        <v>44.430504006984009</v>
      </c>
      <c r="C39" s="79">
        <f>'SEKTÖR (TL)'!D39</f>
        <v>90.423686328255442</v>
      </c>
      <c r="D39" s="79">
        <f>'SEKTÖR (U S D)'!H39</f>
        <v>-7.5793790667131917</v>
      </c>
      <c r="E39" s="79">
        <f>'SEKTÖR (TL)'!H39</f>
        <v>11.962571504120355</v>
      </c>
      <c r="F39" s="79">
        <f>'SEKTÖR (U S D)'!L39</f>
        <v>-3.916473155652995E-3</v>
      </c>
      <c r="G39" s="79">
        <f>'SEKTÖR (TL)'!L39</f>
        <v>17.848133453350616</v>
      </c>
    </row>
    <row r="40" spans="1:7" ht="13.8" x14ac:dyDescent="0.25">
      <c r="A40" s="11" t="s">
        <v>29</v>
      </c>
      <c r="B40" s="79">
        <f>'SEKTÖR (U S D)'!D40</f>
        <v>-12.767765673864551</v>
      </c>
      <c r="C40" s="79">
        <f>'SEKTÖR (TL)'!D40</f>
        <v>15.010909511398344</v>
      </c>
      <c r="D40" s="79">
        <f>'SEKTÖR (U S D)'!H40</f>
        <v>-18.922372243344142</v>
      </c>
      <c r="E40" s="79">
        <f>'SEKTÖR (TL)'!H40</f>
        <v>-1.7788497478102807</v>
      </c>
      <c r="F40" s="79">
        <f>'SEKTÖR (U S D)'!L40</f>
        <v>-14.383661858800048</v>
      </c>
      <c r="G40" s="79">
        <f>'SEKTÖR (TL)'!L40</f>
        <v>0.90120819924610684</v>
      </c>
    </row>
    <row r="41" spans="1:7" ht="13.8" x14ac:dyDescent="0.25">
      <c r="A41" s="14" t="s">
        <v>30</v>
      </c>
      <c r="B41" s="79">
        <f>'SEKTÖR (U S D)'!D41</f>
        <v>-2.6758991184717531</v>
      </c>
      <c r="C41" s="79">
        <f>'SEKTÖR (TL)'!D41</f>
        <v>28.316481243792229</v>
      </c>
      <c r="D41" s="79">
        <f>'SEKTÖR (U S D)'!H41</f>
        <v>-11.208370803013066</v>
      </c>
      <c r="E41" s="79">
        <f>'SEKTÖR (TL)'!H41</f>
        <v>7.5662447681570617</v>
      </c>
      <c r="F41" s="79">
        <f>'SEKTÖR (U S D)'!L41</f>
        <v>-5.8888243484953282</v>
      </c>
      <c r="G41" s="79">
        <f>'SEKTÖR (TL)'!L41</f>
        <v>10.912607738810765</v>
      </c>
    </row>
    <row r="42" spans="1:7" ht="16.8" x14ac:dyDescent="0.3">
      <c r="A42" s="72" t="s">
        <v>31</v>
      </c>
      <c r="B42" s="80">
        <f>'SEKTÖR (U S D)'!D42</f>
        <v>-9.8362408039576348</v>
      </c>
      <c r="C42" s="80">
        <f>'SEKTÖR (TL)'!D42</f>
        <v>18.875964031069895</v>
      </c>
      <c r="D42" s="80">
        <f>'SEKTÖR (U S D)'!H42</f>
        <v>-14.55130574221058</v>
      </c>
      <c r="E42" s="80">
        <f>'SEKTÖR (TL)'!H42</f>
        <v>3.5164603327798463</v>
      </c>
      <c r="F42" s="80">
        <f>'SEKTÖR (U S D)'!L42</f>
        <v>-13.679924122821804</v>
      </c>
      <c r="G42" s="80">
        <f>'SEKTÖR (TL)'!L42</f>
        <v>1.730582467723911</v>
      </c>
    </row>
    <row r="43" spans="1:7" ht="13.8" x14ac:dyDescent="0.25">
      <c r="A43" s="14" t="s">
        <v>32</v>
      </c>
      <c r="B43" s="79">
        <f>'SEKTÖR (U S D)'!D43</f>
        <v>-9.8362408039576348</v>
      </c>
      <c r="C43" s="79">
        <f>'SEKTÖR (TL)'!D43</f>
        <v>18.875964031069895</v>
      </c>
      <c r="D43" s="79">
        <f>'SEKTÖR (U S D)'!H43</f>
        <v>-14.55130574221058</v>
      </c>
      <c r="E43" s="79">
        <f>'SEKTÖR (TL)'!H43</f>
        <v>3.5164603327798463</v>
      </c>
      <c r="F43" s="79">
        <f>'SEKTÖR (U S D)'!L43</f>
        <v>-13.679924122821804</v>
      </c>
      <c r="G43" s="79">
        <f>'SEKTÖR (TL)'!L43</f>
        <v>1.730582467723911</v>
      </c>
    </row>
    <row r="44" spans="1:7" ht="17.399999999999999" x14ac:dyDescent="0.3">
      <c r="A44" s="91" t="s">
        <v>40</v>
      </c>
      <c r="B44" s="92">
        <f>'SEKTÖR (U S D)'!D44</f>
        <v>-4.9380621079636624</v>
      </c>
      <c r="C44" s="92">
        <f>'SEKTÖR (TL)'!D44</f>
        <v>25.333943597080395</v>
      </c>
      <c r="D44" s="92">
        <f>'SEKTÖR (U S D)'!H44</f>
        <v>-11.596212949801812</v>
      </c>
      <c r="E44" s="92">
        <f>'SEKTÖR (TL)'!H44</f>
        <v>7.0963950349087881</v>
      </c>
      <c r="F44" s="92">
        <f>'SEKTÖR (U S D)'!L44</f>
        <v>-7.2494974457511017</v>
      </c>
      <c r="G44" s="92">
        <f>'SEKTÖR (TL)'!L44</f>
        <v>9.309017087095544</v>
      </c>
    </row>
    <row r="45" spans="1:7" ht="13.8" x14ac:dyDescent="0.25">
      <c r="A45" s="85" t="s">
        <v>34</v>
      </c>
      <c r="B45" s="93"/>
      <c r="C45" s="93"/>
      <c r="D45" s="79">
        <f>'SEKTÖR (U S D)'!H45</f>
        <v>45.069318608833839</v>
      </c>
      <c r="E45" s="79">
        <f>'SEKTÖR (TL)'!H45</f>
        <v>75.743614290581249</v>
      </c>
      <c r="F45" s="79">
        <f>'SEKTÖR (U S D)'!L45</f>
        <v>30.170936473618141</v>
      </c>
      <c r="G45" s="79">
        <f>'SEKTÖR (TL)'!L45</f>
        <v>53.410027195438957</v>
      </c>
    </row>
    <row r="46" spans="1:7" s="24" customFormat="1" ht="17.399999999999999" x14ac:dyDescent="0.3">
      <c r="A46" s="86" t="s">
        <v>40</v>
      </c>
      <c r="B46" s="94">
        <f>'SEKTÖR (U S D)'!D46</f>
        <v>-4.9380621079636624</v>
      </c>
      <c r="C46" s="94">
        <f>'SEKTÖR (TL)'!D46</f>
        <v>25.333943597080395</v>
      </c>
      <c r="D46" s="94">
        <f>'SEKTÖR (U S D)'!H46</f>
        <v>-8.9082848445352418</v>
      </c>
      <c r="E46" s="94">
        <f>'SEKTÖR (TL)'!H46</f>
        <v>10.352674203397378</v>
      </c>
      <c r="F46" s="94">
        <f>'SEKTÖR (U S D)'!L46</f>
        <v>-5.7239388735985974</v>
      </c>
      <c r="G46" s="94">
        <f>'SEKTÖR (TL)'!L46</f>
        <v>11.106929803883771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D13" sqref="D13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1" t="s">
        <v>208</v>
      </c>
      <c r="D2" s="151"/>
      <c r="E2" s="151"/>
      <c r="F2" s="151"/>
      <c r="G2" s="151"/>
      <c r="H2" s="151"/>
      <c r="I2" s="151"/>
      <c r="J2" s="151"/>
      <c r="K2" s="151"/>
    </row>
    <row r="6" spans="1:13" ht="22.5" customHeight="1" x14ac:dyDescent="0.25">
      <c r="A6" s="158" t="s">
        <v>195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96"/>
      <c r="B7" s="147" t="s">
        <v>171</v>
      </c>
      <c r="C7" s="147"/>
      <c r="D7" s="147"/>
      <c r="E7" s="147"/>
      <c r="F7" s="147" t="s">
        <v>216</v>
      </c>
      <c r="G7" s="147"/>
      <c r="H7" s="147"/>
      <c r="I7" s="147"/>
      <c r="J7" s="147" t="s">
        <v>173</v>
      </c>
      <c r="K7" s="147"/>
      <c r="L7" s="147"/>
      <c r="M7" s="147"/>
    </row>
    <row r="8" spans="1:13" ht="64.8" x14ac:dyDescent="0.3">
      <c r="A8" s="97" t="s">
        <v>41</v>
      </c>
      <c r="B8" s="124">
        <v>2014</v>
      </c>
      <c r="C8" s="125">
        <v>2015</v>
      </c>
      <c r="D8" s="126" t="s">
        <v>181</v>
      </c>
      <c r="E8" s="126" t="s">
        <v>182</v>
      </c>
      <c r="F8" s="125">
        <v>2014</v>
      </c>
      <c r="G8" s="127">
        <v>2015</v>
      </c>
      <c r="H8" s="126" t="s">
        <v>181</v>
      </c>
      <c r="I8" s="125" t="s">
        <v>182</v>
      </c>
      <c r="J8" s="125" t="s">
        <v>174</v>
      </c>
      <c r="K8" s="127" t="s">
        <v>184</v>
      </c>
      <c r="L8" s="126" t="s">
        <v>181</v>
      </c>
      <c r="M8" s="125" t="s">
        <v>182</v>
      </c>
    </row>
    <row r="9" spans="1:13" ht="22.5" customHeight="1" x14ac:dyDescent="0.3">
      <c r="A9" s="98" t="s">
        <v>42</v>
      </c>
      <c r="B9" s="130">
        <v>954657.18759999995</v>
      </c>
      <c r="C9" s="130">
        <v>760775.44921999995</v>
      </c>
      <c r="D9" s="112">
        <f>(C9-B9)/B9*100</f>
        <v>-20.309042963099355</v>
      </c>
      <c r="E9" s="132">
        <f t="shared" ref="E9:E22" si="0">C9/C$22*100</f>
        <v>7.257239600332495</v>
      </c>
      <c r="F9" s="130">
        <v>8200415.0615400001</v>
      </c>
      <c r="G9" s="130">
        <v>7239087.0595199997</v>
      </c>
      <c r="H9" s="112">
        <f t="shared" ref="H9:H21" si="1">(G9-F9)/F9*100</f>
        <v>-11.722918837713898</v>
      </c>
      <c r="I9" s="114">
        <f t="shared" ref="I9:I22" si="2">G9/G$22*100</f>
        <v>8.231017994022686</v>
      </c>
      <c r="J9" s="130">
        <v>12621400.43654</v>
      </c>
      <c r="K9" s="130">
        <v>11923191.522150001</v>
      </c>
      <c r="L9" s="112">
        <f t="shared" ref="L9:L22" si="3">(K9-J9)/J9*100</f>
        <v>-5.5319448733171228</v>
      </c>
      <c r="M9" s="132">
        <f t="shared" ref="M9:M22" si="4">K9/K$22*100</f>
        <v>8.5397981865475856</v>
      </c>
    </row>
    <row r="10" spans="1:13" ht="22.5" customHeight="1" x14ac:dyDescent="0.3">
      <c r="A10" s="98" t="s">
        <v>189</v>
      </c>
      <c r="B10" s="130">
        <v>108601.04095</v>
      </c>
      <c r="C10" s="130">
        <v>104583.95169</v>
      </c>
      <c r="D10" s="112">
        <f t="shared" ref="D10:D22" si="5">(C10-B10)/B10*100</f>
        <v>-3.6989417641488949</v>
      </c>
      <c r="E10" s="132">
        <f t="shared" si="0"/>
        <v>0.99765416528898099</v>
      </c>
      <c r="F10" s="130">
        <v>1068649.6900800001</v>
      </c>
      <c r="G10" s="130">
        <v>955724.70184999995</v>
      </c>
      <c r="H10" s="112">
        <f t="shared" si="1"/>
        <v>-10.567072566272532</v>
      </c>
      <c r="I10" s="114">
        <f t="shared" si="2"/>
        <v>1.0866822229902735</v>
      </c>
      <c r="J10" s="130">
        <v>1630519.6255600001</v>
      </c>
      <c r="K10" s="130">
        <v>1514372.98642</v>
      </c>
      <c r="L10" s="112">
        <f t="shared" si="3"/>
        <v>-7.1232898592134193</v>
      </c>
      <c r="M10" s="132">
        <f t="shared" si="4"/>
        <v>1.0846458063817277</v>
      </c>
    </row>
    <row r="11" spans="1:13" ht="22.5" customHeight="1" x14ac:dyDescent="0.3">
      <c r="A11" s="98" t="s">
        <v>43</v>
      </c>
      <c r="B11" s="130">
        <v>213609.50829</v>
      </c>
      <c r="C11" s="130">
        <v>168937.18862999999</v>
      </c>
      <c r="D11" s="112">
        <f t="shared" si="5"/>
        <v>-20.913076397026337</v>
      </c>
      <c r="E11" s="132">
        <f t="shared" si="0"/>
        <v>1.6115368293646637</v>
      </c>
      <c r="F11" s="130">
        <v>2055926.7050099999</v>
      </c>
      <c r="G11" s="130">
        <v>1578399.02859</v>
      </c>
      <c r="H11" s="112">
        <f t="shared" si="1"/>
        <v>-23.22688232300953</v>
      </c>
      <c r="I11" s="114">
        <f t="shared" si="2"/>
        <v>1.7946780718691431</v>
      </c>
      <c r="J11" s="130">
        <v>3118533.4635399999</v>
      </c>
      <c r="K11" s="130">
        <v>2496306.5098799998</v>
      </c>
      <c r="L11" s="112">
        <f t="shared" si="3"/>
        <v>-19.952550162911507</v>
      </c>
      <c r="M11" s="132">
        <f t="shared" si="4"/>
        <v>1.7879402311484536</v>
      </c>
    </row>
    <row r="12" spans="1:13" ht="22.5" customHeight="1" x14ac:dyDescent="0.3">
      <c r="A12" s="98" t="s">
        <v>44</v>
      </c>
      <c r="B12" s="130">
        <v>186028.98379999999</v>
      </c>
      <c r="C12" s="130">
        <v>181540.05127</v>
      </c>
      <c r="D12" s="112">
        <f t="shared" si="5"/>
        <v>-2.4130285713037321</v>
      </c>
      <c r="E12" s="132">
        <f t="shared" si="0"/>
        <v>1.7317588921590563</v>
      </c>
      <c r="F12" s="130">
        <v>1542023.7733700001</v>
      </c>
      <c r="G12" s="130">
        <v>1386841.12418</v>
      </c>
      <c r="H12" s="112">
        <f t="shared" si="1"/>
        <v>-10.063570476015276</v>
      </c>
      <c r="I12" s="114">
        <f t="shared" si="2"/>
        <v>1.5768720771170184</v>
      </c>
      <c r="J12" s="130">
        <v>2333855.6167799998</v>
      </c>
      <c r="K12" s="130">
        <v>2146592.1046600002</v>
      </c>
      <c r="L12" s="112">
        <f t="shared" si="3"/>
        <v>-8.0237830812501354</v>
      </c>
      <c r="M12" s="132">
        <f t="shared" si="4"/>
        <v>1.5374627949721376</v>
      </c>
    </row>
    <row r="13" spans="1:13" ht="22.5" customHeight="1" x14ac:dyDescent="0.3">
      <c r="A13" s="99" t="s">
        <v>45</v>
      </c>
      <c r="B13" s="130">
        <v>77137.884810000003</v>
      </c>
      <c r="C13" s="130">
        <v>58350.571069999998</v>
      </c>
      <c r="D13" s="112">
        <f t="shared" si="5"/>
        <v>-24.355495080368676</v>
      </c>
      <c r="E13" s="132">
        <f t="shared" si="0"/>
        <v>0.55662163586559554</v>
      </c>
      <c r="F13" s="130">
        <v>690161.46363000001</v>
      </c>
      <c r="G13" s="130">
        <v>512477.23306</v>
      </c>
      <c r="H13" s="112">
        <f t="shared" si="1"/>
        <v>-25.745313225030724</v>
      </c>
      <c r="I13" s="114">
        <f t="shared" si="2"/>
        <v>0.58269907409063726</v>
      </c>
      <c r="J13" s="130">
        <v>1067038.75887</v>
      </c>
      <c r="K13" s="130">
        <v>879744.76422000001</v>
      </c>
      <c r="L13" s="112">
        <f t="shared" si="3"/>
        <v>-17.552688980890007</v>
      </c>
      <c r="M13" s="132">
        <f t="shared" si="4"/>
        <v>0.63010333501343996</v>
      </c>
    </row>
    <row r="14" spans="1:13" ht="22.5" customHeight="1" x14ac:dyDescent="0.3">
      <c r="A14" s="98" t="s">
        <v>46</v>
      </c>
      <c r="B14" s="130">
        <v>952555.15839</v>
      </c>
      <c r="C14" s="130">
        <v>836440.40225000004</v>
      </c>
      <c r="D14" s="112">
        <f t="shared" si="5"/>
        <v>-12.189819677871048</v>
      </c>
      <c r="E14" s="132">
        <f t="shared" si="0"/>
        <v>7.9790277364370583</v>
      </c>
      <c r="F14" s="130">
        <v>8256547.7122099996</v>
      </c>
      <c r="G14" s="130">
        <v>6913483.80253</v>
      </c>
      <c r="H14" s="112">
        <f t="shared" si="1"/>
        <v>-16.266652316365125</v>
      </c>
      <c r="I14" s="114">
        <f t="shared" si="2"/>
        <v>7.8607991742790277</v>
      </c>
      <c r="J14" s="130">
        <v>12546710.89043</v>
      </c>
      <c r="K14" s="130">
        <v>10877928.84787</v>
      </c>
      <c r="L14" s="112">
        <f t="shared" si="3"/>
        <v>-13.300553883272014</v>
      </c>
      <c r="M14" s="132">
        <f t="shared" si="4"/>
        <v>7.7911452546795044</v>
      </c>
    </row>
    <row r="15" spans="1:13" ht="22.5" customHeight="1" x14ac:dyDescent="0.3">
      <c r="A15" s="98" t="s">
        <v>47</v>
      </c>
      <c r="B15" s="130">
        <v>636353.24100000004</v>
      </c>
      <c r="C15" s="130">
        <v>707356.47693</v>
      </c>
      <c r="D15" s="112">
        <f t="shared" si="5"/>
        <v>11.157833630016817</v>
      </c>
      <c r="E15" s="132">
        <f t="shared" si="0"/>
        <v>6.7476617984863356</v>
      </c>
      <c r="F15" s="130">
        <v>5754607.6395800002</v>
      </c>
      <c r="G15" s="130">
        <v>5461526.2421300001</v>
      </c>
      <c r="H15" s="112">
        <f t="shared" si="1"/>
        <v>-5.0929866257813297</v>
      </c>
      <c r="I15" s="114">
        <f t="shared" si="2"/>
        <v>6.2098881259731504</v>
      </c>
      <c r="J15" s="130">
        <v>9127539.4484499991</v>
      </c>
      <c r="K15" s="130">
        <v>8710293.7398199998</v>
      </c>
      <c r="L15" s="112">
        <f t="shared" si="3"/>
        <v>-4.57128354236644</v>
      </c>
      <c r="M15" s="132">
        <f t="shared" si="4"/>
        <v>6.2386107398699737</v>
      </c>
    </row>
    <row r="16" spans="1:13" ht="22.5" customHeight="1" x14ac:dyDescent="0.3">
      <c r="A16" s="98" t="s">
        <v>48</v>
      </c>
      <c r="B16" s="130">
        <v>539526.64789999998</v>
      </c>
      <c r="C16" s="130">
        <v>508490.44806000002</v>
      </c>
      <c r="D16" s="112">
        <f t="shared" si="5"/>
        <v>-5.7524869180794278</v>
      </c>
      <c r="E16" s="132">
        <f t="shared" si="0"/>
        <v>4.8506257921904998</v>
      </c>
      <c r="F16" s="130">
        <v>4555825.6082800003</v>
      </c>
      <c r="G16" s="130">
        <v>4229592.0182100004</v>
      </c>
      <c r="H16" s="112">
        <f t="shared" si="1"/>
        <v>-7.1608006565722278</v>
      </c>
      <c r="I16" s="114">
        <f t="shared" si="2"/>
        <v>4.8091489607765032</v>
      </c>
      <c r="J16" s="130">
        <v>6862166.7031800002</v>
      </c>
      <c r="K16" s="130">
        <v>6601530.7272800002</v>
      </c>
      <c r="L16" s="112">
        <f t="shared" si="3"/>
        <v>-3.7981586162752135</v>
      </c>
      <c r="M16" s="132">
        <f t="shared" si="4"/>
        <v>4.7282424364762852</v>
      </c>
    </row>
    <row r="17" spans="1:13" ht="22.5" customHeight="1" x14ac:dyDescent="0.3">
      <c r="A17" s="98" t="s">
        <v>49</v>
      </c>
      <c r="B17" s="130">
        <v>3216844.1810400002</v>
      </c>
      <c r="C17" s="130">
        <v>3048841.5718</v>
      </c>
      <c r="D17" s="112">
        <f t="shared" si="5"/>
        <v>-5.2225908307963236</v>
      </c>
      <c r="E17" s="132">
        <f t="shared" si="0"/>
        <v>29.083711642761639</v>
      </c>
      <c r="F17" s="130">
        <v>28218956.502379999</v>
      </c>
      <c r="G17" s="130">
        <v>24801569.413729999</v>
      </c>
      <c r="H17" s="112">
        <f t="shared" si="1"/>
        <v>-12.110253220602878</v>
      </c>
      <c r="I17" s="114">
        <f t="shared" si="2"/>
        <v>28.19998743570164</v>
      </c>
      <c r="J17" s="130">
        <v>42318084.494520001</v>
      </c>
      <c r="K17" s="130">
        <v>40183526.669289999</v>
      </c>
      <c r="L17" s="112">
        <f t="shared" si="3"/>
        <v>-5.0440795010615807</v>
      </c>
      <c r="M17" s="132">
        <f t="shared" si="4"/>
        <v>28.780818251723467</v>
      </c>
    </row>
    <row r="18" spans="1:13" ht="22.5" customHeight="1" x14ac:dyDescent="0.3">
      <c r="A18" s="98" t="s">
        <v>50</v>
      </c>
      <c r="B18" s="130">
        <v>1694278.18307</v>
      </c>
      <c r="C18" s="130">
        <v>1651513.27614</v>
      </c>
      <c r="D18" s="112">
        <f t="shared" si="5"/>
        <v>-2.5240782391773973</v>
      </c>
      <c r="E18" s="132">
        <f t="shared" si="0"/>
        <v>15.754224929795461</v>
      </c>
      <c r="F18" s="130">
        <v>13946431.64106</v>
      </c>
      <c r="G18" s="130">
        <v>12281092.82601</v>
      </c>
      <c r="H18" s="112">
        <f t="shared" si="1"/>
        <v>-11.940967108367987</v>
      </c>
      <c r="I18" s="114">
        <f t="shared" si="2"/>
        <v>13.963901139193361</v>
      </c>
      <c r="J18" s="130">
        <v>20840732.35382</v>
      </c>
      <c r="K18" s="130">
        <v>18973228.96094</v>
      </c>
      <c r="L18" s="112">
        <f t="shared" si="3"/>
        <v>-8.960833818959804</v>
      </c>
      <c r="M18" s="132">
        <f t="shared" si="4"/>
        <v>13.589276493008191</v>
      </c>
    </row>
    <row r="19" spans="1:13" ht="22.5" customHeight="1" x14ac:dyDescent="0.3">
      <c r="A19" s="98" t="s">
        <v>51</v>
      </c>
      <c r="B19" s="130">
        <v>106993.15901</v>
      </c>
      <c r="C19" s="130">
        <v>124689.46507000001</v>
      </c>
      <c r="D19" s="112">
        <f t="shared" si="5"/>
        <v>16.539661249132795</v>
      </c>
      <c r="E19" s="132">
        <f t="shared" si="0"/>
        <v>1.1894460114059247</v>
      </c>
      <c r="F19" s="130">
        <v>931306.66299999994</v>
      </c>
      <c r="G19" s="130">
        <v>1112901.2305000001</v>
      </c>
      <c r="H19" s="112">
        <f t="shared" si="1"/>
        <v>19.498901351680775</v>
      </c>
      <c r="I19" s="114">
        <f t="shared" si="2"/>
        <v>1.2653957575726242</v>
      </c>
      <c r="J19" s="130">
        <v>1531315.1785899999</v>
      </c>
      <c r="K19" s="130">
        <v>1816205.36812</v>
      </c>
      <c r="L19" s="112">
        <f t="shared" si="3"/>
        <v>18.604281699363842</v>
      </c>
      <c r="M19" s="132">
        <f t="shared" si="4"/>
        <v>1.3008284971566391</v>
      </c>
    </row>
    <row r="20" spans="1:13" ht="22.5" customHeight="1" x14ac:dyDescent="0.3">
      <c r="A20" s="98" t="s">
        <v>52</v>
      </c>
      <c r="B20" s="130">
        <v>937679.50598000002</v>
      </c>
      <c r="C20" s="130">
        <v>874683.10499999998</v>
      </c>
      <c r="D20" s="112">
        <f t="shared" si="5"/>
        <v>-6.7183297254812455</v>
      </c>
      <c r="E20" s="132">
        <f t="shared" si="0"/>
        <v>8.3438350617859403</v>
      </c>
      <c r="F20" s="130">
        <v>8500388.2685700003</v>
      </c>
      <c r="G20" s="130">
        <v>7289023.6466300003</v>
      </c>
      <c r="H20" s="112">
        <f t="shared" si="1"/>
        <v>-14.250697540711101</v>
      </c>
      <c r="I20" s="114">
        <f t="shared" si="2"/>
        <v>8.2877971076986245</v>
      </c>
      <c r="J20" s="130">
        <v>12761492.409630001</v>
      </c>
      <c r="K20" s="130">
        <v>11593292.963989999</v>
      </c>
      <c r="L20" s="112">
        <f t="shared" si="3"/>
        <v>-9.1540974060248779</v>
      </c>
      <c r="M20" s="132">
        <f t="shared" si="4"/>
        <v>8.3035135388099608</v>
      </c>
    </row>
    <row r="21" spans="1:13" ht="22.5" customHeight="1" x14ac:dyDescent="0.3">
      <c r="A21" s="98" t="s">
        <v>53</v>
      </c>
      <c r="B21" s="130">
        <v>1403268.2668000001</v>
      </c>
      <c r="C21" s="130">
        <v>1456784.56553</v>
      </c>
      <c r="D21" s="112">
        <f t="shared" si="5"/>
        <v>3.8136897980339848</v>
      </c>
      <c r="E21" s="132">
        <f t="shared" si="0"/>
        <v>13.896655904126346</v>
      </c>
      <c r="F21" s="130">
        <v>15764165.754249999</v>
      </c>
      <c r="G21" s="130">
        <v>14187148.56628</v>
      </c>
      <c r="H21" s="112">
        <f t="shared" si="1"/>
        <v>-10.003809986233096</v>
      </c>
      <c r="I21" s="114">
        <f t="shared" si="2"/>
        <v>16.131132858715304</v>
      </c>
      <c r="J21" s="130">
        <v>23772544.52657</v>
      </c>
      <c r="K21" s="130">
        <v>21902910.038249999</v>
      </c>
      <c r="L21" s="112">
        <f t="shared" si="3"/>
        <v>-7.8646797200457659</v>
      </c>
      <c r="M21" s="132">
        <f t="shared" si="4"/>
        <v>15.687614434212648</v>
      </c>
    </row>
    <row r="22" spans="1:13" ht="24" customHeight="1" x14ac:dyDescent="0.25">
      <c r="A22" s="117" t="s">
        <v>54</v>
      </c>
      <c r="B22" s="131">
        <v>11027532.94864</v>
      </c>
      <c r="C22" s="131">
        <v>10482986.52266</v>
      </c>
      <c r="D22" s="129">
        <f t="shared" si="5"/>
        <v>-4.9380621079636624</v>
      </c>
      <c r="E22" s="133">
        <f t="shared" si="0"/>
        <v>100</v>
      </c>
      <c r="F22" s="115">
        <v>99485406.482960016</v>
      </c>
      <c r="G22" s="115">
        <v>87948866.893220007</v>
      </c>
      <c r="H22" s="129">
        <f>(G22-F22)/F22*100</f>
        <v>-11.59621294980184</v>
      </c>
      <c r="I22" s="119">
        <f t="shared" si="2"/>
        <v>100</v>
      </c>
      <c r="J22" s="131">
        <v>150531933.90647998</v>
      </c>
      <c r="K22" s="131">
        <v>139619125.20288998</v>
      </c>
      <c r="L22" s="129">
        <f t="shared" si="3"/>
        <v>-7.2494974457511034</v>
      </c>
      <c r="M22" s="133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3:14" ht="12.75" customHeight="1" x14ac:dyDescent="0.25"/>
    <row r="21" spans="3:14" x14ac:dyDescent="0.25">
      <c r="C21" s="1" t="s">
        <v>185</v>
      </c>
    </row>
    <row r="22" spans="3:14" x14ac:dyDescent="0.25">
      <c r="C22" s="113" t="s">
        <v>217</v>
      </c>
    </row>
    <row r="24" spans="3:14" x14ac:dyDescent="0.25">
      <c r="H24" s="31"/>
      <c r="I24" s="31"/>
    </row>
    <row r="25" spans="3:14" x14ac:dyDescent="0.25">
      <c r="H25" s="31"/>
      <c r="I25" s="31"/>
    </row>
    <row r="26" spans="3:14" x14ac:dyDescent="0.25">
      <c r="H26" s="161"/>
      <c r="I26" s="161"/>
      <c r="N26" t="s">
        <v>55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1"/>
      <c r="I49" s="31"/>
    </row>
    <row r="50" spans="3:9" x14ac:dyDescent="0.25">
      <c r="H50" s="31"/>
      <c r="I50" s="31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67"/>
      <c r="B3" s="128" t="s">
        <v>200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5">
      <c r="A4" s="95"/>
      <c r="B4" s="108" t="s">
        <v>172</v>
      </c>
      <c r="C4" s="108" t="s">
        <v>56</v>
      </c>
      <c r="D4" s="108" t="s">
        <v>57</v>
      </c>
      <c r="E4" s="108" t="s">
        <v>58</v>
      </c>
      <c r="F4" s="108" t="s">
        <v>59</v>
      </c>
      <c r="G4" s="108" t="s">
        <v>60</v>
      </c>
      <c r="H4" s="108" t="s">
        <v>61</v>
      </c>
      <c r="I4" s="108" t="s">
        <v>0</v>
      </c>
      <c r="J4" s="108" t="s">
        <v>171</v>
      </c>
      <c r="K4" s="108" t="s">
        <v>62</v>
      </c>
      <c r="L4" s="108" t="s">
        <v>63</v>
      </c>
      <c r="M4" s="108" t="s">
        <v>64</v>
      </c>
      <c r="N4" s="108" t="s">
        <v>65</v>
      </c>
      <c r="O4" s="109" t="s">
        <v>170</v>
      </c>
      <c r="P4" s="109" t="s">
        <v>169</v>
      </c>
    </row>
    <row r="5" spans="1:16" x14ac:dyDescent="0.25">
      <c r="A5" s="100" t="s">
        <v>168</v>
      </c>
      <c r="B5" s="101" t="s">
        <v>66</v>
      </c>
      <c r="C5" s="134">
        <v>1086915.62292</v>
      </c>
      <c r="D5" s="134">
        <v>1013179.12102</v>
      </c>
      <c r="E5" s="134">
        <v>1064203.79171</v>
      </c>
      <c r="F5" s="134">
        <v>1120815.9856700001</v>
      </c>
      <c r="G5" s="134">
        <v>990716.39596999995</v>
      </c>
      <c r="H5" s="134">
        <v>1122489.1429600001</v>
      </c>
      <c r="I5" s="102">
        <v>1085848.7079100001</v>
      </c>
      <c r="J5" s="102">
        <v>1011276.78932</v>
      </c>
      <c r="K5" s="102"/>
      <c r="L5" s="102"/>
      <c r="M5" s="102"/>
      <c r="N5" s="102"/>
      <c r="O5" s="134">
        <f t="shared" ref="O5:O24" si="0">SUM(C5:N5)</f>
        <v>8495445.55748</v>
      </c>
      <c r="P5" s="103">
        <f t="shared" ref="P5:P24" si="1">O5/O$26*100</f>
        <v>9.6595281526417534</v>
      </c>
    </row>
    <row r="6" spans="1:16" x14ac:dyDescent="0.25">
      <c r="A6" s="100" t="s">
        <v>167</v>
      </c>
      <c r="B6" s="101" t="s">
        <v>68</v>
      </c>
      <c r="C6" s="134">
        <v>750390.81715000002</v>
      </c>
      <c r="D6" s="134">
        <v>739631.38277999999</v>
      </c>
      <c r="E6" s="134">
        <v>709154.47083000001</v>
      </c>
      <c r="F6" s="134">
        <v>766992.01509999996</v>
      </c>
      <c r="G6" s="134">
        <v>677944.25688999996</v>
      </c>
      <c r="H6" s="134">
        <v>811566.89593</v>
      </c>
      <c r="I6" s="102">
        <v>795660.54856999998</v>
      </c>
      <c r="J6" s="102">
        <v>709513.20969000005</v>
      </c>
      <c r="K6" s="102"/>
      <c r="L6" s="102"/>
      <c r="M6" s="102"/>
      <c r="N6" s="102"/>
      <c r="O6" s="134">
        <f t="shared" si="0"/>
        <v>5960853.5969399996</v>
      </c>
      <c r="P6" s="103">
        <f t="shared" si="1"/>
        <v>6.7776354687743332</v>
      </c>
    </row>
    <row r="7" spans="1:16" x14ac:dyDescent="0.25">
      <c r="A7" s="100" t="s">
        <v>166</v>
      </c>
      <c r="B7" s="101" t="s">
        <v>67</v>
      </c>
      <c r="C7" s="134">
        <v>846506.72592</v>
      </c>
      <c r="D7" s="134">
        <v>732584.51090999995</v>
      </c>
      <c r="E7" s="134">
        <v>711968.76671</v>
      </c>
      <c r="F7" s="134">
        <v>766887.25973000005</v>
      </c>
      <c r="G7" s="134">
        <v>633132.12915000005</v>
      </c>
      <c r="H7" s="134">
        <v>672366.16510999994</v>
      </c>
      <c r="I7" s="102">
        <v>597453.70112999994</v>
      </c>
      <c r="J7" s="102">
        <v>685057.61838999996</v>
      </c>
      <c r="K7" s="102"/>
      <c r="L7" s="102"/>
      <c r="M7" s="102"/>
      <c r="N7" s="102"/>
      <c r="O7" s="134">
        <f t="shared" si="0"/>
        <v>5645956.8770499993</v>
      </c>
      <c r="P7" s="103">
        <f t="shared" si="1"/>
        <v>6.4195902420264757</v>
      </c>
    </row>
    <row r="8" spans="1:16" x14ac:dyDescent="0.25">
      <c r="A8" s="100" t="s">
        <v>165</v>
      </c>
      <c r="B8" s="101" t="s">
        <v>70</v>
      </c>
      <c r="C8" s="134">
        <v>569755.72880000004</v>
      </c>
      <c r="D8" s="134">
        <v>509672.78947999998</v>
      </c>
      <c r="E8" s="134">
        <v>522037.11265999998</v>
      </c>
      <c r="F8" s="134">
        <v>547815.78639000002</v>
      </c>
      <c r="G8" s="134">
        <v>482000.52645</v>
      </c>
      <c r="H8" s="134">
        <v>589269.33796999999</v>
      </c>
      <c r="I8" s="102">
        <v>572679.08236999996</v>
      </c>
      <c r="J8" s="102">
        <v>413771.1078</v>
      </c>
      <c r="K8" s="102"/>
      <c r="L8" s="102"/>
      <c r="M8" s="102"/>
      <c r="N8" s="102"/>
      <c r="O8" s="134">
        <f t="shared" si="0"/>
        <v>4207001.4719200004</v>
      </c>
      <c r="P8" s="103">
        <f t="shared" si="1"/>
        <v>4.7834629603901391</v>
      </c>
    </row>
    <row r="9" spans="1:16" x14ac:dyDescent="0.25">
      <c r="A9" s="100" t="s">
        <v>164</v>
      </c>
      <c r="B9" s="101" t="s">
        <v>72</v>
      </c>
      <c r="C9" s="134">
        <v>481096.06172</v>
      </c>
      <c r="D9" s="134">
        <v>520401.10466999997</v>
      </c>
      <c r="E9" s="134">
        <v>529380.80498000002</v>
      </c>
      <c r="F9" s="134">
        <v>507356.50777000003</v>
      </c>
      <c r="G9" s="134">
        <v>453309.70714000001</v>
      </c>
      <c r="H9" s="134">
        <v>535701.79417000001</v>
      </c>
      <c r="I9" s="102">
        <v>579613.35011</v>
      </c>
      <c r="J9" s="102">
        <v>509683.88545</v>
      </c>
      <c r="K9" s="102"/>
      <c r="L9" s="102"/>
      <c r="M9" s="102"/>
      <c r="N9" s="102"/>
      <c r="O9" s="134">
        <f t="shared" si="0"/>
        <v>4116543.2160100001</v>
      </c>
      <c r="P9" s="103">
        <f t="shared" si="1"/>
        <v>4.6806097240660973</v>
      </c>
    </row>
    <row r="10" spans="1:16" x14ac:dyDescent="0.25">
      <c r="A10" s="100" t="s">
        <v>163</v>
      </c>
      <c r="B10" s="101" t="s">
        <v>71</v>
      </c>
      <c r="C10" s="134">
        <v>469268.04447999998</v>
      </c>
      <c r="D10" s="134">
        <v>458101.99037000001</v>
      </c>
      <c r="E10" s="134">
        <v>457998.93433000002</v>
      </c>
      <c r="F10" s="134">
        <v>478766.14517999999</v>
      </c>
      <c r="G10" s="134">
        <v>404175.90885000001</v>
      </c>
      <c r="H10" s="134">
        <v>558643.71134000004</v>
      </c>
      <c r="I10" s="102">
        <v>461222.23846999998</v>
      </c>
      <c r="J10" s="102">
        <v>463826.89588999999</v>
      </c>
      <c r="K10" s="102"/>
      <c r="L10" s="102"/>
      <c r="M10" s="102"/>
      <c r="N10" s="102"/>
      <c r="O10" s="134">
        <f t="shared" si="0"/>
        <v>3752003.8689100002</v>
      </c>
      <c r="P10" s="103">
        <f t="shared" si="1"/>
        <v>4.2661196231957899</v>
      </c>
    </row>
    <row r="11" spans="1:16" x14ac:dyDescent="0.25">
      <c r="A11" s="100" t="s">
        <v>162</v>
      </c>
      <c r="B11" s="101" t="s">
        <v>73</v>
      </c>
      <c r="C11" s="134">
        <v>387694.40331000002</v>
      </c>
      <c r="D11" s="134">
        <v>396184.66105</v>
      </c>
      <c r="E11" s="134">
        <v>370895.96578999999</v>
      </c>
      <c r="F11" s="134">
        <v>405450.21581999998</v>
      </c>
      <c r="G11" s="134">
        <v>335072.64387999999</v>
      </c>
      <c r="H11" s="134">
        <v>413205.48985999997</v>
      </c>
      <c r="I11" s="102">
        <v>404050.75682000001</v>
      </c>
      <c r="J11" s="102">
        <v>380220.94228000002</v>
      </c>
      <c r="K11" s="102"/>
      <c r="L11" s="102"/>
      <c r="M11" s="102"/>
      <c r="N11" s="102"/>
      <c r="O11" s="134">
        <f t="shared" si="0"/>
        <v>3092775.0788099999</v>
      </c>
      <c r="P11" s="103">
        <f t="shared" si="1"/>
        <v>3.5165604607106373</v>
      </c>
    </row>
    <row r="12" spans="1:16" x14ac:dyDescent="0.25">
      <c r="A12" s="100" t="s">
        <v>161</v>
      </c>
      <c r="B12" s="101" t="s">
        <v>69</v>
      </c>
      <c r="C12" s="134">
        <v>313273.9694</v>
      </c>
      <c r="D12" s="134">
        <v>296232.89601999999</v>
      </c>
      <c r="E12" s="134">
        <v>327115.37861999997</v>
      </c>
      <c r="F12" s="134">
        <v>317071.32101999997</v>
      </c>
      <c r="G12" s="134">
        <v>315571.74273</v>
      </c>
      <c r="H12" s="134">
        <v>327737.20473</v>
      </c>
      <c r="I12" s="102">
        <v>281565.50926999998</v>
      </c>
      <c r="J12" s="102">
        <v>310699.37281999999</v>
      </c>
      <c r="K12" s="102"/>
      <c r="L12" s="102"/>
      <c r="M12" s="102"/>
      <c r="N12" s="102"/>
      <c r="O12" s="134">
        <f t="shared" si="0"/>
        <v>2489267.3946099998</v>
      </c>
      <c r="P12" s="103">
        <f t="shared" si="1"/>
        <v>2.830357550407395</v>
      </c>
    </row>
    <row r="13" spans="1:16" x14ac:dyDescent="0.25">
      <c r="A13" s="100" t="s">
        <v>160</v>
      </c>
      <c r="B13" s="101" t="s">
        <v>154</v>
      </c>
      <c r="C13" s="134">
        <v>399052.98924000002</v>
      </c>
      <c r="D13" s="134">
        <v>274942.76280000003</v>
      </c>
      <c r="E13" s="134">
        <v>199265.48986999999</v>
      </c>
      <c r="F13" s="134">
        <v>297998.14698999998</v>
      </c>
      <c r="G13" s="134">
        <v>423020.41321999999</v>
      </c>
      <c r="H13" s="134">
        <v>330937.41937000002</v>
      </c>
      <c r="I13" s="102">
        <v>274759.77254999999</v>
      </c>
      <c r="J13" s="102">
        <v>276935.99920999998</v>
      </c>
      <c r="K13" s="102"/>
      <c r="L13" s="102"/>
      <c r="M13" s="102"/>
      <c r="N13" s="102"/>
      <c r="O13" s="134">
        <f t="shared" si="0"/>
        <v>2476912.9932500003</v>
      </c>
      <c r="P13" s="103">
        <f t="shared" si="1"/>
        <v>2.8163102956826709</v>
      </c>
    </row>
    <row r="14" spans="1:16" x14ac:dyDescent="0.25">
      <c r="A14" s="100" t="s">
        <v>158</v>
      </c>
      <c r="B14" s="101" t="s">
        <v>142</v>
      </c>
      <c r="C14" s="134">
        <v>203484.37448999999</v>
      </c>
      <c r="D14" s="134">
        <v>288196.68319000001</v>
      </c>
      <c r="E14" s="134">
        <v>301509.25016</v>
      </c>
      <c r="F14" s="134">
        <v>385868.99783000001</v>
      </c>
      <c r="G14" s="134">
        <v>333229.50079000002</v>
      </c>
      <c r="H14" s="134">
        <v>382644.86333000002</v>
      </c>
      <c r="I14" s="102">
        <v>253313.46827000001</v>
      </c>
      <c r="J14" s="102">
        <v>272808.06053999998</v>
      </c>
      <c r="K14" s="102"/>
      <c r="L14" s="102"/>
      <c r="M14" s="102"/>
      <c r="N14" s="102"/>
      <c r="O14" s="134">
        <f t="shared" si="0"/>
        <v>2421055.1985999998</v>
      </c>
      <c r="P14" s="103">
        <f t="shared" si="1"/>
        <v>2.7527986250686327</v>
      </c>
    </row>
    <row r="15" spans="1:16" x14ac:dyDescent="0.25">
      <c r="A15" s="100" t="s">
        <v>156</v>
      </c>
      <c r="B15" s="101" t="s">
        <v>74</v>
      </c>
      <c r="C15" s="134">
        <v>277691.49177999998</v>
      </c>
      <c r="D15" s="134">
        <v>265128.33747000003</v>
      </c>
      <c r="E15" s="134">
        <v>391097.34389000002</v>
      </c>
      <c r="F15" s="134">
        <v>307748.48469999997</v>
      </c>
      <c r="G15" s="134">
        <v>240166.76704999999</v>
      </c>
      <c r="H15" s="134">
        <v>295588.13101000001</v>
      </c>
      <c r="I15" s="102">
        <v>213679.17908999999</v>
      </c>
      <c r="J15" s="102">
        <v>229194.64953</v>
      </c>
      <c r="K15" s="102"/>
      <c r="L15" s="102"/>
      <c r="M15" s="102"/>
      <c r="N15" s="102"/>
      <c r="O15" s="134">
        <f t="shared" si="0"/>
        <v>2220294.3845199998</v>
      </c>
      <c r="P15" s="103">
        <f t="shared" si="1"/>
        <v>2.5245286982670212</v>
      </c>
    </row>
    <row r="16" spans="1:16" x14ac:dyDescent="0.25">
      <c r="A16" s="100" t="s">
        <v>155</v>
      </c>
      <c r="B16" s="101" t="s">
        <v>152</v>
      </c>
      <c r="C16" s="134">
        <v>213114.62727</v>
      </c>
      <c r="D16" s="134">
        <v>202060.92011000001</v>
      </c>
      <c r="E16" s="134">
        <v>217603.59301000001</v>
      </c>
      <c r="F16" s="134">
        <v>328491.63276000001</v>
      </c>
      <c r="G16" s="134">
        <v>304219.31617000001</v>
      </c>
      <c r="H16" s="134">
        <v>273915.76222999999</v>
      </c>
      <c r="I16" s="102">
        <v>266282.66817000002</v>
      </c>
      <c r="J16" s="102">
        <v>262765.33487999998</v>
      </c>
      <c r="K16" s="102"/>
      <c r="L16" s="102"/>
      <c r="M16" s="102"/>
      <c r="N16" s="102"/>
      <c r="O16" s="134">
        <f t="shared" si="0"/>
        <v>2068453.8546</v>
      </c>
      <c r="P16" s="103">
        <f t="shared" si="1"/>
        <v>2.3518823239773421</v>
      </c>
    </row>
    <row r="17" spans="1:16" x14ac:dyDescent="0.25">
      <c r="A17" s="100" t="s">
        <v>153</v>
      </c>
      <c r="B17" s="101" t="s">
        <v>159</v>
      </c>
      <c r="C17" s="134">
        <v>253565.00008</v>
      </c>
      <c r="D17" s="134">
        <v>235628.88178</v>
      </c>
      <c r="E17" s="134">
        <v>237832.12677</v>
      </c>
      <c r="F17" s="134">
        <v>255295.15199000001</v>
      </c>
      <c r="G17" s="134">
        <v>230677.40797999999</v>
      </c>
      <c r="H17" s="134">
        <v>288186.46093</v>
      </c>
      <c r="I17" s="102">
        <v>260941.40969</v>
      </c>
      <c r="J17" s="102">
        <v>231938.69154</v>
      </c>
      <c r="K17" s="102"/>
      <c r="L17" s="102"/>
      <c r="M17" s="102"/>
      <c r="N17" s="102"/>
      <c r="O17" s="134">
        <f t="shared" si="0"/>
        <v>1994065.1307600001</v>
      </c>
      <c r="P17" s="103">
        <f t="shared" si="1"/>
        <v>2.267300536323027</v>
      </c>
    </row>
    <row r="18" spans="1:16" x14ac:dyDescent="0.25">
      <c r="A18" s="100" t="s">
        <v>151</v>
      </c>
      <c r="B18" s="101" t="s">
        <v>147</v>
      </c>
      <c r="C18" s="134">
        <v>208347.80074000001</v>
      </c>
      <c r="D18" s="134">
        <v>201383.28690000001</v>
      </c>
      <c r="E18" s="134">
        <v>229622.09914999999</v>
      </c>
      <c r="F18" s="134">
        <v>216186.76951000001</v>
      </c>
      <c r="G18" s="134">
        <v>229953.71293000001</v>
      </c>
      <c r="H18" s="134">
        <v>252719.53982999999</v>
      </c>
      <c r="I18" s="102">
        <v>246045.60427000001</v>
      </c>
      <c r="J18" s="102">
        <v>224050.38522</v>
      </c>
      <c r="K18" s="102"/>
      <c r="L18" s="102"/>
      <c r="M18" s="102"/>
      <c r="N18" s="102"/>
      <c r="O18" s="134">
        <f t="shared" si="0"/>
        <v>1808309.1985500001</v>
      </c>
      <c r="P18" s="103">
        <f t="shared" si="1"/>
        <v>2.0560915250283966</v>
      </c>
    </row>
    <row r="19" spans="1:16" x14ac:dyDescent="0.25">
      <c r="A19" s="100" t="s">
        <v>149</v>
      </c>
      <c r="B19" s="101" t="s">
        <v>157</v>
      </c>
      <c r="C19" s="134">
        <v>170740.22382000001</v>
      </c>
      <c r="D19" s="134">
        <v>214546.94390000001</v>
      </c>
      <c r="E19" s="134">
        <v>239798.09632000001</v>
      </c>
      <c r="F19" s="134">
        <v>266899.92204999999</v>
      </c>
      <c r="G19" s="134">
        <v>218555.00268000001</v>
      </c>
      <c r="H19" s="134">
        <v>248733.99864000001</v>
      </c>
      <c r="I19" s="102">
        <v>210086.73942</v>
      </c>
      <c r="J19" s="102">
        <v>197821.44005</v>
      </c>
      <c r="K19" s="102"/>
      <c r="L19" s="102"/>
      <c r="M19" s="102"/>
      <c r="N19" s="102"/>
      <c r="O19" s="134">
        <f t="shared" si="0"/>
        <v>1767182.3668799999</v>
      </c>
      <c r="P19" s="103">
        <f t="shared" si="1"/>
        <v>2.0093293174834912</v>
      </c>
    </row>
    <row r="20" spans="1:16" x14ac:dyDescent="0.25">
      <c r="A20" s="100" t="s">
        <v>148</v>
      </c>
      <c r="B20" s="101" t="s">
        <v>150</v>
      </c>
      <c r="C20" s="134">
        <v>212682.59643999999</v>
      </c>
      <c r="D20" s="134">
        <v>204352.15802</v>
      </c>
      <c r="E20" s="134">
        <v>221761.53351000001</v>
      </c>
      <c r="F20" s="134">
        <v>206420.43307</v>
      </c>
      <c r="G20" s="134">
        <v>193665.86373000001</v>
      </c>
      <c r="H20" s="134">
        <v>204585.30215</v>
      </c>
      <c r="I20" s="102">
        <v>186454.88146</v>
      </c>
      <c r="J20" s="102">
        <v>208673.15372999999</v>
      </c>
      <c r="K20" s="102"/>
      <c r="L20" s="102"/>
      <c r="M20" s="102"/>
      <c r="N20" s="102"/>
      <c r="O20" s="134">
        <f t="shared" si="0"/>
        <v>1638595.9221099999</v>
      </c>
      <c r="P20" s="103">
        <f t="shared" si="1"/>
        <v>1.8631234033969359</v>
      </c>
    </row>
    <row r="21" spans="1:16" x14ac:dyDescent="0.25">
      <c r="A21" s="100" t="s">
        <v>146</v>
      </c>
      <c r="B21" s="101" t="s">
        <v>197</v>
      </c>
      <c r="C21" s="134">
        <v>153158.78034999999</v>
      </c>
      <c r="D21" s="134">
        <v>147724.87372999999</v>
      </c>
      <c r="E21" s="134">
        <v>155184.49773</v>
      </c>
      <c r="F21" s="134">
        <v>208549.60845</v>
      </c>
      <c r="G21" s="134">
        <v>245862.27648</v>
      </c>
      <c r="H21" s="134">
        <v>270743.08912000002</v>
      </c>
      <c r="I21" s="102">
        <v>219301.16753000001</v>
      </c>
      <c r="J21" s="102">
        <v>205275.04201</v>
      </c>
      <c r="K21" s="102"/>
      <c r="L21" s="102"/>
      <c r="M21" s="102"/>
      <c r="N21" s="102"/>
      <c r="O21" s="134">
        <f t="shared" si="0"/>
        <v>1605799.3354</v>
      </c>
      <c r="P21" s="103">
        <f t="shared" si="1"/>
        <v>1.8258328869087372</v>
      </c>
    </row>
    <row r="22" spans="1:16" x14ac:dyDescent="0.25">
      <c r="A22" s="100" t="s">
        <v>145</v>
      </c>
      <c r="B22" s="101" t="s">
        <v>140</v>
      </c>
      <c r="C22" s="134">
        <v>183546.35931</v>
      </c>
      <c r="D22" s="134">
        <v>190505.14575</v>
      </c>
      <c r="E22" s="134">
        <v>193691.92723999999</v>
      </c>
      <c r="F22" s="134">
        <v>213840.79261999999</v>
      </c>
      <c r="G22" s="134">
        <v>170461.52012</v>
      </c>
      <c r="H22" s="134">
        <v>172676.04001999999</v>
      </c>
      <c r="I22" s="102">
        <v>186100.58045000001</v>
      </c>
      <c r="J22" s="102">
        <v>192005.32063999999</v>
      </c>
      <c r="K22" s="102"/>
      <c r="L22" s="102"/>
      <c r="M22" s="102"/>
      <c r="N22" s="102"/>
      <c r="O22" s="134">
        <f t="shared" si="0"/>
        <v>1502827.68615</v>
      </c>
      <c r="P22" s="103">
        <f t="shared" si="1"/>
        <v>1.708751618113064</v>
      </c>
    </row>
    <row r="23" spans="1:16" x14ac:dyDescent="0.25">
      <c r="A23" s="100" t="s">
        <v>143</v>
      </c>
      <c r="B23" s="101" t="s">
        <v>144</v>
      </c>
      <c r="C23" s="134">
        <v>188859.80744</v>
      </c>
      <c r="D23" s="134">
        <v>161019.99223</v>
      </c>
      <c r="E23" s="134">
        <v>185007.30986000001</v>
      </c>
      <c r="F23" s="134">
        <v>192045.68985</v>
      </c>
      <c r="G23" s="134">
        <v>179788.98253000001</v>
      </c>
      <c r="H23" s="134">
        <v>145530.04428999999</v>
      </c>
      <c r="I23" s="102">
        <v>146007.45340999999</v>
      </c>
      <c r="J23" s="102">
        <v>147483.77481</v>
      </c>
      <c r="K23" s="102"/>
      <c r="L23" s="102"/>
      <c r="M23" s="102"/>
      <c r="N23" s="102"/>
      <c r="O23" s="134">
        <f t="shared" si="0"/>
        <v>1345743.0544200002</v>
      </c>
      <c r="P23" s="103">
        <f t="shared" si="1"/>
        <v>1.5301425725630868</v>
      </c>
    </row>
    <row r="24" spans="1:16" x14ac:dyDescent="0.25">
      <c r="A24" s="100" t="s">
        <v>141</v>
      </c>
      <c r="B24" s="101" t="s">
        <v>199</v>
      </c>
      <c r="C24" s="134">
        <v>136138.95694</v>
      </c>
      <c r="D24" s="134">
        <v>152898.10621</v>
      </c>
      <c r="E24" s="134">
        <v>167565.15150000001</v>
      </c>
      <c r="F24" s="134">
        <v>177848.04454</v>
      </c>
      <c r="G24" s="134">
        <v>155043.24481</v>
      </c>
      <c r="H24" s="134">
        <v>162515.12875</v>
      </c>
      <c r="I24" s="102">
        <v>170736.79681999999</v>
      </c>
      <c r="J24" s="102">
        <v>167758.3302</v>
      </c>
      <c r="K24" s="102"/>
      <c r="L24" s="102"/>
      <c r="M24" s="102"/>
      <c r="N24" s="102"/>
      <c r="O24" s="134">
        <f t="shared" si="0"/>
        <v>1290503.7597699999</v>
      </c>
      <c r="P24" s="103">
        <f t="shared" si="1"/>
        <v>1.4673341514869322</v>
      </c>
    </row>
    <row r="25" spans="1:16" x14ac:dyDescent="0.25">
      <c r="A25" s="104"/>
      <c r="B25" s="162" t="s">
        <v>139</v>
      </c>
      <c r="C25" s="162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35">
        <f>SUM(O5:O24)</f>
        <v>59899589.946740001</v>
      </c>
      <c r="P25" s="106">
        <f>SUM(P5:P24)</f>
        <v>68.107290136511963</v>
      </c>
    </row>
    <row r="26" spans="1:16" ht="13.5" customHeight="1" x14ac:dyDescent="0.25">
      <c r="A26" s="104"/>
      <c r="B26" s="163" t="s">
        <v>138</v>
      </c>
      <c r="C26" s="163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35">
        <v>87948866.893219918</v>
      </c>
      <c r="P26" s="102">
        <f>O26/O$26*100</f>
        <v>100</v>
      </c>
    </row>
    <row r="27" spans="1:16" x14ac:dyDescent="0.25">
      <c r="B27" s="68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16" zoomScaleNormal="100" workbookViewId="0">
      <selection activeCell="O25" sqref="O25"/>
    </sheetView>
  </sheetViews>
  <sheetFormatPr defaultColWidth="9.109375" defaultRowHeight="13.2" x14ac:dyDescent="0.25"/>
  <sheetData>
    <row r="22" spans="1:1" x14ac:dyDescent="0.25">
      <c r="A22" t="s">
        <v>178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0" workbookViewId="0">
      <selection activeCell="I53" sqref="I53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75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2002-2015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2015-09-01T03:37:10Z</cp:lastPrinted>
  <dcterms:created xsi:type="dcterms:W3CDTF">2013-08-01T04:41:02Z</dcterms:created>
  <dcterms:modified xsi:type="dcterms:W3CDTF">2015-09-01T04:39:06Z</dcterms:modified>
</cp:coreProperties>
</file>