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20" windowWidth="15570" windowHeight="7650"/>
  </bookViews>
  <sheets>
    <sheet name="SEKTÖR (U S D)" sheetId="1" r:id="rId1"/>
    <sheet name="SEKTÖR (TL)" sheetId="2" r:id="rId2"/>
    <sheet name="USDvsTL" sheetId="3" r:id="rId3"/>
    <sheet name="Seçilmiş İstatistikler" sheetId="14" r:id="rId4"/>
    <sheet name="GEN.SEK." sheetId="4" r:id="rId5"/>
    <sheet name="Toplam İhracat  bar gra" sheetId="5" r:id="rId6"/>
    <sheet name="KARŞL" sheetId="6" r:id="rId7"/>
    <sheet name="ÜLKE" sheetId="7" r:id="rId8"/>
    <sheet name="SEKT1" sheetId="8" r:id="rId9"/>
    <sheet name="SEKT2" sheetId="9" r:id="rId10"/>
    <sheet name="SEKT3" sheetId="10" r:id="rId11"/>
    <sheet name="SEKT4" sheetId="11" r:id="rId12"/>
    <sheet name="SEKT5" sheetId="12" r:id="rId13"/>
    <sheet name="2002-2013 AYLIK İHR" sheetId="13" r:id="rId14"/>
  </sheets>
  <calcPr calcId="145621"/>
</workbook>
</file>

<file path=xl/calcChain.xml><?xml version="1.0" encoding="utf-8"?>
<calcChain xmlns="http://schemas.openxmlformats.org/spreadsheetml/2006/main">
  <c r="D83" i="14" l="1"/>
  <c r="D84" i="14"/>
  <c r="D85" i="14"/>
  <c r="D86" i="14"/>
  <c r="D87" i="14"/>
  <c r="D88" i="14"/>
  <c r="D89" i="14"/>
  <c r="D90" i="14"/>
  <c r="D91" i="14"/>
  <c r="D82" i="14"/>
  <c r="D53" i="14"/>
  <c r="D54" i="14"/>
  <c r="D55" i="14"/>
  <c r="D56" i="14"/>
  <c r="D57" i="14"/>
  <c r="D58" i="14"/>
  <c r="D59" i="14"/>
  <c r="D60" i="14"/>
  <c r="D61" i="14"/>
  <c r="D52" i="14"/>
  <c r="O6" i="7" l="1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5" i="7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C46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B46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D76" i="14" l="1"/>
  <c r="D75" i="14"/>
  <c r="D74" i="14"/>
  <c r="D73" i="14"/>
  <c r="D72" i="14"/>
  <c r="D71" i="14"/>
  <c r="D70" i="14"/>
  <c r="D69" i="14"/>
  <c r="D68" i="14"/>
  <c r="D67" i="14"/>
  <c r="D46" i="14"/>
  <c r="D45" i="14"/>
  <c r="D44" i="14"/>
  <c r="D43" i="14"/>
  <c r="D42" i="14"/>
  <c r="D41" i="14"/>
  <c r="D40" i="14"/>
  <c r="D39" i="14"/>
  <c r="D38" i="14"/>
  <c r="D37" i="14"/>
  <c r="O73" i="13" l="1"/>
  <c r="O72" i="13"/>
  <c r="O71" i="13"/>
  <c r="O70" i="13"/>
  <c r="O69" i="13"/>
  <c r="O68" i="13"/>
  <c r="O67" i="13"/>
  <c r="O66" i="13"/>
  <c r="O65" i="13"/>
  <c r="O64" i="13"/>
  <c r="O63" i="13"/>
  <c r="O62" i="13"/>
  <c r="O23" i="13"/>
  <c r="P26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I22" i="4"/>
  <c r="H22" i="4"/>
  <c r="E22" i="4"/>
  <c r="D22" i="4"/>
  <c r="I21" i="4"/>
  <c r="H21" i="4"/>
  <c r="E21" i="4"/>
  <c r="D21" i="4"/>
  <c r="I20" i="4"/>
  <c r="H20" i="4"/>
  <c r="E20" i="4"/>
  <c r="D20" i="4"/>
  <c r="I19" i="4"/>
  <c r="H19" i="4"/>
  <c r="E19" i="4"/>
  <c r="D19" i="4"/>
  <c r="I18" i="4"/>
  <c r="H18" i="4"/>
  <c r="E18" i="4"/>
  <c r="D18" i="4"/>
  <c r="I17" i="4"/>
  <c r="H17" i="4"/>
  <c r="E17" i="4"/>
  <c r="D17" i="4"/>
  <c r="I16" i="4"/>
  <c r="H16" i="4"/>
  <c r="E16" i="4"/>
  <c r="D16" i="4"/>
  <c r="I15" i="4"/>
  <c r="H15" i="4"/>
  <c r="E15" i="4"/>
  <c r="D15" i="4"/>
  <c r="I14" i="4"/>
  <c r="H14" i="4"/>
  <c r="E14" i="4"/>
  <c r="D14" i="4"/>
  <c r="I13" i="4"/>
  <c r="H13" i="4"/>
  <c r="E13" i="4"/>
  <c r="D13" i="4"/>
  <c r="I12" i="4"/>
  <c r="H12" i="4"/>
  <c r="E12" i="4"/>
  <c r="D12" i="4"/>
  <c r="I11" i="4"/>
  <c r="H11" i="4"/>
  <c r="E11" i="4"/>
  <c r="D11" i="4"/>
  <c r="I10" i="4"/>
  <c r="H10" i="4"/>
  <c r="E10" i="4"/>
  <c r="D10" i="4"/>
  <c r="I9" i="4"/>
  <c r="H9" i="4"/>
  <c r="E9" i="4"/>
  <c r="D9" i="4"/>
  <c r="E46" i="2"/>
  <c r="I40" i="2"/>
  <c r="D40" i="2"/>
  <c r="C40" i="3" s="1"/>
  <c r="D37" i="2"/>
  <c r="C37" i="3" s="1"/>
  <c r="E35" i="2"/>
  <c r="D25" i="2"/>
  <c r="C25" i="3" s="1"/>
  <c r="D20" i="2"/>
  <c r="C20" i="3" s="1"/>
  <c r="E19" i="2"/>
  <c r="D17" i="2"/>
  <c r="C17" i="3" s="1"/>
  <c r="E15" i="2"/>
  <c r="D8" i="2"/>
  <c r="C8" i="3" s="1"/>
  <c r="I46" i="1"/>
  <c r="H46" i="1"/>
  <c r="D46" i="3" s="1"/>
  <c r="E46" i="1"/>
  <c r="D46" i="1"/>
  <c r="B46" i="3" s="1"/>
  <c r="G45" i="1"/>
  <c r="F45" i="1"/>
  <c r="I44" i="1"/>
  <c r="H44" i="1"/>
  <c r="D44" i="3" s="1"/>
  <c r="E44" i="1"/>
  <c r="D44" i="1"/>
  <c r="B44" i="3" s="1"/>
  <c r="I43" i="1"/>
  <c r="H43" i="1"/>
  <c r="D43" i="3" s="1"/>
  <c r="E43" i="1"/>
  <c r="D43" i="1"/>
  <c r="B43" i="3" s="1"/>
  <c r="I42" i="1"/>
  <c r="H42" i="1"/>
  <c r="D42" i="3" s="1"/>
  <c r="E42" i="1"/>
  <c r="D42" i="1"/>
  <c r="B42" i="3" s="1"/>
  <c r="I41" i="1"/>
  <c r="H41" i="1"/>
  <c r="D41" i="3" s="1"/>
  <c r="E41" i="1"/>
  <c r="D41" i="1"/>
  <c r="B41" i="3" s="1"/>
  <c r="I40" i="1"/>
  <c r="H40" i="1"/>
  <c r="D40" i="3" s="1"/>
  <c r="E40" i="1"/>
  <c r="D40" i="1"/>
  <c r="B40" i="3" s="1"/>
  <c r="I39" i="1"/>
  <c r="H39" i="1"/>
  <c r="D39" i="3" s="1"/>
  <c r="E39" i="1"/>
  <c r="D39" i="1"/>
  <c r="B39" i="3" s="1"/>
  <c r="I38" i="1"/>
  <c r="H38" i="1"/>
  <c r="D38" i="3" s="1"/>
  <c r="E38" i="1"/>
  <c r="D38" i="1"/>
  <c r="B38" i="3" s="1"/>
  <c r="I37" i="1"/>
  <c r="H37" i="1"/>
  <c r="D37" i="3" s="1"/>
  <c r="E37" i="1"/>
  <c r="D37" i="1"/>
  <c r="B37" i="3" s="1"/>
  <c r="I36" i="1"/>
  <c r="H36" i="1"/>
  <c r="D36" i="3" s="1"/>
  <c r="E36" i="1"/>
  <c r="D36" i="1"/>
  <c r="B36" i="3" s="1"/>
  <c r="I35" i="1"/>
  <c r="H35" i="1"/>
  <c r="D35" i="3" s="1"/>
  <c r="E35" i="1"/>
  <c r="D35" i="1"/>
  <c r="B35" i="3" s="1"/>
  <c r="I34" i="1"/>
  <c r="H34" i="1"/>
  <c r="D34" i="3" s="1"/>
  <c r="E34" i="1"/>
  <c r="D34" i="1"/>
  <c r="B34" i="3" s="1"/>
  <c r="I33" i="1"/>
  <c r="H33" i="1"/>
  <c r="D33" i="3" s="1"/>
  <c r="E33" i="1"/>
  <c r="D33" i="1"/>
  <c r="B33" i="3" s="1"/>
  <c r="I32" i="1"/>
  <c r="H32" i="1"/>
  <c r="D32" i="3" s="1"/>
  <c r="E32" i="1"/>
  <c r="D32" i="1"/>
  <c r="B32" i="3" s="1"/>
  <c r="I31" i="1"/>
  <c r="H31" i="1"/>
  <c r="D31" i="3" s="1"/>
  <c r="E31" i="1"/>
  <c r="D31" i="1"/>
  <c r="B31" i="3" s="1"/>
  <c r="I30" i="1"/>
  <c r="H30" i="1"/>
  <c r="D30" i="3" s="1"/>
  <c r="E30" i="1"/>
  <c r="D30" i="1"/>
  <c r="B30" i="3" s="1"/>
  <c r="I29" i="1"/>
  <c r="H29" i="1"/>
  <c r="D29" i="3" s="1"/>
  <c r="E29" i="1"/>
  <c r="D29" i="1"/>
  <c r="B29" i="3" s="1"/>
  <c r="I28" i="1"/>
  <c r="H28" i="1"/>
  <c r="D28" i="3" s="1"/>
  <c r="E28" i="1"/>
  <c r="D28" i="1"/>
  <c r="B28" i="3" s="1"/>
  <c r="I27" i="1"/>
  <c r="H27" i="1"/>
  <c r="D27" i="3" s="1"/>
  <c r="E27" i="1"/>
  <c r="D27" i="1"/>
  <c r="B27" i="3" s="1"/>
  <c r="I26" i="1"/>
  <c r="H26" i="1"/>
  <c r="D26" i="3" s="1"/>
  <c r="E26" i="1"/>
  <c r="D26" i="1"/>
  <c r="B26" i="3" s="1"/>
  <c r="I25" i="1"/>
  <c r="H25" i="1"/>
  <c r="D25" i="3" s="1"/>
  <c r="E25" i="1"/>
  <c r="D25" i="1"/>
  <c r="B25" i="3" s="1"/>
  <c r="I24" i="1"/>
  <c r="H24" i="1"/>
  <c r="D24" i="3" s="1"/>
  <c r="E24" i="1"/>
  <c r="D24" i="1"/>
  <c r="B24" i="3" s="1"/>
  <c r="I23" i="1"/>
  <c r="H23" i="1"/>
  <c r="D23" i="3" s="1"/>
  <c r="E23" i="1"/>
  <c r="D23" i="1"/>
  <c r="B23" i="3" s="1"/>
  <c r="I22" i="1"/>
  <c r="H22" i="1"/>
  <c r="D22" i="3" s="1"/>
  <c r="E22" i="1"/>
  <c r="D22" i="1"/>
  <c r="B22" i="3" s="1"/>
  <c r="I21" i="1"/>
  <c r="H21" i="1"/>
  <c r="D21" i="3" s="1"/>
  <c r="E21" i="1"/>
  <c r="D21" i="1"/>
  <c r="B21" i="3" s="1"/>
  <c r="I20" i="1"/>
  <c r="H20" i="1"/>
  <c r="D20" i="3" s="1"/>
  <c r="E20" i="1"/>
  <c r="D20" i="1"/>
  <c r="B20" i="3" s="1"/>
  <c r="I19" i="1"/>
  <c r="H19" i="1"/>
  <c r="D19" i="3" s="1"/>
  <c r="E19" i="1"/>
  <c r="D19" i="1"/>
  <c r="B19" i="3" s="1"/>
  <c r="I18" i="1"/>
  <c r="H18" i="1"/>
  <c r="D18" i="3" s="1"/>
  <c r="E18" i="1"/>
  <c r="D18" i="1"/>
  <c r="B18" i="3" s="1"/>
  <c r="I17" i="1"/>
  <c r="H17" i="1"/>
  <c r="D17" i="3" s="1"/>
  <c r="E17" i="1"/>
  <c r="D17" i="1"/>
  <c r="B17" i="3" s="1"/>
  <c r="I16" i="1"/>
  <c r="H16" i="1"/>
  <c r="D16" i="3" s="1"/>
  <c r="E16" i="1"/>
  <c r="D16" i="1"/>
  <c r="B16" i="3" s="1"/>
  <c r="I15" i="1"/>
  <c r="H15" i="1"/>
  <c r="D15" i="3" s="1"/>
  <c r="E15" i="1"/>
  <c r="D15" i="1"/>
  <c r="B15" i="3" s="1"/>
  <c r="I14" i="1"/>
  <c r="H14" i="1"/>
  <c r="D14" i="3" s="1"/>
  <c r="E14" i="1"/>
  <c r="D14" i="1"/>
  <c r="B14" i="3" s="1"/>
  <c r="I13" i="1"/>
  <c r="H13" i="1"/>
  <c r="D13" i="3" s="1"/>
  <c r="E13" i="1"/>
  <c r="D13" i="1"/>
  <c r="B13" i="3" s="1"/>
  <c r="I12" i="1"/>
  <c r="H12" i="1"/>
  <c r="D12" i="3" s="1"/>
  <c r="E12" i="1"/>
  <c r="D12" i="1"/>
  <c r="B12" i="3" s="1"/>
  <c r="I11" i="1"/>
  <c r="H11" i="1"/>
  <c r="D11" i="3" s="1"/>
  <c r="E11" i="1"/>
  <c r="D11" i="1"/>
  <c r="B11" i="3" s="1"/>
  <c r="I10" i="1"/>
  <c r="H10" i="1"/>
  <c r="D10" i="3" s="1"/>
  <c r="E10" i="1"/>
  <c r="D10" i="1"/>
  <c r="B10" i="3" s="1"/>
  <c r="I9" i="1"/>
  <c r="H9" i="1"/>
  <c r="D9" i="3" s="1"/>
  <c r="E9" i="1"/>
  <c r="D9" i="1"/>
  <c r="B9" i="3" s="1"/>
  <c r="I8" i="1"/>
  <c r="H8" i="1"/>
  <c r="D8" i="3" s="1"/>
  <c r="E8" i="1"/>
  <c r="D8" i="1"/>
  <c r="B8" i="3" s="1"/>
  <c r="I15" i="2" l="1"/>
  <c r="I27" i="2"/>
  <c r="H34" i="2"/>
  <c r="E34" i="3" s="1"/>
  <c r="H33" i="2"/>
  <c r="E33" i="3" s="1"/>
  <c r="H40" i="2"/>
  <c r="E40" i="3" s="1"/>
  <c r="E22" i="2"/>
  <c r="E23" i="2"/>
  <c r="E41" i="2"/>
  <c r="E43" i="2"/>
  <c r="D13" i="2"/>
  <c r="C13" i="3" s="1"/>
  <c r="D28" i="2"/>
  <c r="C28" i="3" s="1"/>
  <c r="D32" i="2"/>
  <c r="C32" i="3" s="1"/>
  <c r="I32" i="2"/>
  <c r="H17" i="2"/>
  <c r="E17" i="3" s="1"/>
  <c r="H18" i="2"/>
  <c r="E18" i="3" s="1"/>
  <c r="E11" i="2"/>
  <c r="E27" i="2"/>
  <c r="E31" i="2"/>
  <c r="E40" i="2"/>
  <c r="D46" i="2"/>
  <c r="C46" i="3" s="1"/>
  <c r="E30" i="2"/>
  <c r="E39" i="2"/>
  <c r="D12" i="2"/>
  <c r="C12" i="3" s="1"/>
  <c r="D21" i="2"/>
  <c r="C21" i="3" s="1"/>
  <c r="D24" i="2"/>
  <c r="C24" i="3" s="1"/>
  <c r="D29" i="2"/>
  <c r="C29" i="3" s="1"/>
  <c r="D16" i="2"/>
  <c r="C16" i="3" s="1"/>
  <c r="D33" i="2"/>
  <c r="C33" i="3" s="1"/>
  <c r="D9" i="2"/>
  <c r="C9" i="3" s="1"/>
  <c r="D36" i="2"/>
  <c r="C36" i="3" s="1"/>
  <c r="D43" i="2"/>
  <c r="C43" i="3" s="1"/>
  <c r="I9" i="2"/>
  <c r="I13" i="2"/>
  <c r="I25" i="2"/>
  <c r="I29" i="2"/>
  <c r="I37" i="2"/>
  <c r="I42" i="2"/>
  <c r="I46" i="2"/>
  <c r="I12" i="2"/>
  <c r="I20" i="2"/>
  <c r="I28" i="2"/>
  <c r="I36" i="2"/>
  <c r="I41" i="2"/>
  <c r="I44" i="2"/>
  <c r="I21" i="2"/>
  <c r="I8" i="2"/>
  <c r="I16" i="2"/>
  <c r="I24" i="2"/>
  <c r="H46" i="2"/>
  <c r="E46" i="3" s="1"/>
  <c r="H44" i="2"/>
  <c r="E44" i="3" s="1"/>
  <c r="I17" i="2"/>
  <c r="I33" i="2"/>
  <c r="H21" i="2"/>
  <c r="E21" i="3" s="1"/>
  <c r="H22" i="2"/>
  <c r="E22" i="3" s="1"/>
  <c r="H37" i="2"/>
  <c r="E37" i="3" s="1"/>
  <c r="H38" i="2"/>
  <c r="E38" i="3" s="1"/>
  <c r="H9" i="2"/>
  <c r="E9" i="3" s="1"/>
  <c r="H10" i="2"/>
  <c r="E10" i="3" s="1"/>
  <c r="H25" i="2"/>
  <c r="E25" i="3" s="1"/>
  <c r="H26" i="2"/>
  <c r="E26" i="3" s="1"/>
  <c r="H13" i="2"/>
  <c r="E13" i="3" s="1"/>
  <c r="H14" i="2"/>
  <c r="E14" i="3" s="1"/>
  <c r="H29" i="2"/>
  <c r="E29" i="3" s="1"/>
  <c r="H30" i="2"/>
  <c r="E30" i="3" s="1"/>
  <c r="E44" i="2"/>
  <c r="D44" i="2"/>
  <c r="C44" i="3" s="1"/>
  <c r="E12" i="2"/>
  <c r="E20" i="2"/>
  <c r="E28" i="2"/>
  <c r="E36" i="2"/>
  <c r="D41" i="2"/>
  <c r="C41" i="3" s="1"/>
  <c r="E8" i="2"/>
  <c r="E16" i="2"/>
  <c r="E24" i="2"/>
  <c r="E32" i="2"/>
  <c r="H45" i="2"/>
  <c r="E45" i="3" s="1"/>
  <c r="D10" i="2"/>
  <c r="C10" i="3" s="1"/>
  <c r="H11" i="2"/>
  <c r="E11" i="3" s="1"/>
  <c r="D14" i="2"/>
  <c r="C14" i="3" s="1"/>
  <c r="D18" i="2"/>
  <c r="C18" i="3" s="1"/>
  <c r="H19" i="2"/>
  <c r="E19" i="3" s="1"/>
  <c r="E21" i="2"/>
  <c r="H23" i="2"/>
  <c r="E23" i="3" s="1"/>
  <c r="D26" i="2"/>
  <c r="C26" i="3" s="1"/>
  <c r="E29" i="2"/>
  <c r="H31" i="2"/>
  <c r="E31" i="3" s="1"/>
  <c r="D34" i="2"/>
  <c r="C34" i="3" s="1"/>
  <c r="I34" i="2"/>
  <c r="H35" i="2"/>
  <c r="E35" i="3" s="1"/>
  <c r="E37" i="2"/>
  <c r="D38" i="2"/>
  <c r="C38" i="3" s="1"/>
  <c r="I38" i="2"/>
  <c r="I39" i="2"/>
  <c r="H39" i="2"/>
  <c r="E39" i="3" s="1"/>
  <c r="I45" i="2"/>
  <c r="H45" i="1"/>
  <c r="D45" i="3" s="1"/>
  <c r="H8" i="2"/>
  <c r="E8" i="3" s="1"/>
  <c r="E10" i="2"/>
  <c r="D11" i="2"/>
  <c r="C11" i="3" s="1"/>
  <c r="I11" i="2"/>
  <c r="H12" i="2"/>
  <c r="E12" i="3" s="1"/>
  <c r="E14" i="2"/>
  <c r="D15" i="2"/>
  <c r="C15" i="3" s="1"/>
  <c r="H16" i="2"/>
  <c r="E16" i="3" s="1"/>
  <c r="E18" i="2"/>
  <c r="D19" i="2"/>
  <c r="C19" i="3" s="1"/>
  <c r="I19" i="2"/>
  <c r="H20" i="2"/>
  <c r="E20" i="3" s="1"/>
  <c r="D23" i="2"/>
  <c r="C23" i="3" s="1"/>
  <c r="I23" i="2"/>
  <c r="H24" i="2"/>
  <c r="E24" i="3" s="1"/>
  <c r="E26" i="2"/>
  <c r="D27" i="2"/>
  <c r="C27" i="3" s="1"/>
  <c r="H28" i="2"/>
  <c r="E28" i="3" s="1"/>
  <c r="D31" i="2"/>
  <c r="C31" i="3" s="1"/>
  <c r="I31" i="2"/>
  <c r="H32" i="2"/>
  <c r="E32" i="3" s="1"/>
  <c r="E34" i="2"/>
  <c r="D35" i="2"/>
  <c r="C35" i="3" s="1"/>
  <c r="I35" i="2"/>
  <c r="H36" i="2"/>
  <c r="E36" i="3" s="1"/>
  <c r="E38" i="2"/>
  <c r="D39" i="2"/>
  <c r="C39" i="3" s="1"/>
  <c r="H41" i="2"/>
  <c r="E41" i="3" s="1"/>
  <c r="H42" i="2"/>
  <c r="E42" i="3" s="1"/>
  <c r="I43" i="2"/>
  <c r="H43" i="2"/>
  <c r="E43" i="3" s="1"/>
  <c r="E9" i="2"/>
  <c r="I10" i="2"/>
  <c r="E13" i="2"/>
  <c r="I14" i="2"/>
  <c r="H15" i="2"/>
  <c r="E15" i="3" s="1"/>
  <c r="E17" i="2"/>
  <c r="I18" i="2"/>
  <c r="D22" i="2"/>
  <c r="C22" i="3" s="1"/>
  <c r="I22" i="2"/>
  <c r="E25" i="2"/>
  <c r="I26" i="2"/>
  <c r="H27" i="2"/>
  <c r="E27" i="3" s="1"/>
  <c r="D30" i="2"/>
  <c r="C30" i="3" s="1"/>
  <c r="I30" i="2"/>
  <c r="E33" i="2"/>
  <c r="I45" i="1"/>
  <c r="E42" i="2"/>
  <c r="D42" i="2"/>
  <c r="C42" i="3" s="1"/>
  <c r="P5" i="7"/>
  <c r="P25" i="7" s="1"/>
  <c r="O25" i="7"/>
</calcChain>
</file>

<file path=xl/sharedStrings.xml><?xml version="1.0" encoding="utf-8"?>
<sst xmlns="http://schemas.openxmlformats.org/spreadsheetml/2006/main" count="423" uniqueCount="228">
  <si>
    <t xml:space="preserve">SEKTÖREL BAZDA İHRACAT RAKAMLARI -1000 $   </t>
  </si>
  <si>
    <t>TEMMUZ</t>
  </si>
  <si>
    <t>SEKTÖRLER</t>
  </si>
  <si>
    <t>Değişim    ('13/'12)</t>
  </si>
  <si>
    <t xml:space="preserve"> Pay(13)  (%)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</si>
  <si>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</si>
  <si>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</si>
  <si>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</si>
  <si>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</si>
  <si>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</si>
  <si>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</si>
  <si>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</si>
  <si>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</si>
  <si>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</si>
  <si>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</si>
  <si>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</si>
  <si>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</si>
  <si>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 xml:space="preserve">   C. AĞAÇ VE ORMAN ÜRÜNLERİ</t>
  </si>
  <si>
    <t xml:space="preserve">     Ağaç Mamulleri ve Orman Ürünleri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</si>
  <si>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</si>
  <si>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</si>
  <si>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</si>
  <si>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</si>
  <si>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</si>
  <si>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</si>
  <si>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</si>
  <si>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</si>
  <si>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</si>
  <si>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</si>
  <si>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</si>
  <si>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Elektrik - Elektronik Mak. Bilişim</t>
  </si>
  <si>
    <t xml:space="preserve">     Makine ve Aksamları</t>
  </si>
  <si>
    <t xml:space="preserve">     Demir ve Demir Dışı Metaller</t>
  </si>
  <si>
    <t xml:space="preserve">     Çelik</t>
  </si>
  <si>
    <t xml:space="preserve">     Çimento Cam Seramik ve Toprak</t>
  </si>
  <si>
    <t xml:space="preserve">     Mücevher</t>
  </si>
  <si>
    <t xml:space="preserve">     Savunma Sanayii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</si>
  <si>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</si>
  <si>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</si>
  <si>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</si>
  <si>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</si>
  <si>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</si>
  <si>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</si>
  <si>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</si>
  <si>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 xml:space="preserve">SEKTÖREL BAZDA İHRACAT KAYIT RAKAMLARI - 1000 TL   </t>
  </si>
  <si>
    <t xml:space="preserve">     Hububat, Bakliyat, Yağlı Tohumlar ve Mamulleri</t>
  </si>
  <si>
    <t xml:space="preserve">     Elektrik - Elektronik 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</si>
  <si>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</si>
  <si>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</si>
  <si>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</si>
  <si>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</si>
  <si>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</si>
  <si>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 GENEL SEKRETERLİKLERİ BAZINDA İHRACAT RAKAMLARI (1000 $)</t>
  </si>
  <si>
    <t>İHRACATÇI  BİRLİKLERİ 
GENEL SEKRETERLİKLERİ</t>
  </si>
  <si>
    <t>AİB</t>
  </si>
  <si>
    <t>AKİB</t>
  </si>
  <si>
    <t>DAİB</t>
  </si>
  <si>
    <t>DENİB</t>
  </si>
  <si>
    <t>DKİB</t>
  </si>
  <si>
    <t>EİB</t>
  </si>
  <si>
    <t>GAİB</t>
  </si>
  <si>
    <t>İİB</t>
  </si>
  <si>
    <t>İMMİB</t>
  </si>
  <si>
    <t>İTKİB</t>
  </si>
  <si>
    <t>KİB</t>
  </si>
  <si>
    <t>OAİB</t>
  </si>
  <si>
    <t>UİB</t>
  </si>
  <si>
    <t>TOPLAM</t>
  </si>
  <si>
    <t xml:space="preserve"> </t>
  </si>
  <si>
    <t>2013 YILI İHRACATIMIZDA İLK 20 ÜLKE (1000 $)</t>
  </si>
  <si>
    <t>ÜLKE</t>
  </si>
  <si>
    <t>OCAK</t>
  </si>
  <si>
    <t>ŞUBAT</t>
  </si>
  <si>
    <t>MART</t>
  </si>
  <si>
    <t>NİSAN</t>
  </si>
  <si>
    <t>MAYIS</t>
  </si>
  <si>
    <t>HAZİRAN</t>
  </si>
  <si>
    <t>AĞUSTOS</t>
  </si>
  <si>
    <t>EYLÜL</t>
  </si>
  <si>
    <t>EKİM</t>
  </si>
  <si>
    <t>KASIM</t>
  </si>
  <si>
    <t>ARALIK</t>
  </si>
  <si>
    <t>KÜMÜLATİF</t>
  </si>
  <si>
    <t>% PAY</t>
  </si>
  <si>
    <t>1.</t>
  </si>
  <si>
    <t xml:space="preserve">ALMANYA </t>
  </si>
  <si>
    <t>2.</t>
  </si>
  <si>
    <t>IRAK</t>
  </si>
  <si>
    <t>3.</t>
  </si>
  <si>
    <t>BİRLEŞİK KRALLIK</t>
  </si>
  <si>
    <t>4.</t>
  </si>
  <si>
    <t xml:space="preserve">RUSYA FEDERASYONU </t>
  </si>
  <si>
    <t>5.</t>
  </si>
  <si>
    <t>İTALYA</t>
  </si>
  <si>
    <t>6.</t>
  </si>
  <si>
    <t>FRANSA</t>
  </si>
  <si>
    <t>7.</t>
  </si>
  <si>
    <t>BİRLEŞİK DEVLETLER</t>
  </si>
  <si>
    <t>8.</t>
  </si>
  <si>
    <t>İSPANYA</t>
  </si>
  <si>
    <t>9.</t>
  </si>
  <si>
    <t>ÇİN HALK CUMHURİYETİ</t>
  </si>
  <si>
    <t>10.</t>
  </si>
  <si>
    <t>11.</t>
  </si>
  <si>
    <t xml:space="preserve">AZERBAYCAN-NAHÇİVAN </t>
  </si>
  <si>
    <t>12.</t>
  </si>
  <si>
    <t xml:space="preserve">SUUDİ ARABİSTAN </t>
  </si>
  <si>
    <t>13.</t>
  </si>
  <si>
    <t>HOLLANDA</t>
  </si>
  <si>
    <t>14.</t>
  </si>
  <si>
    <t>İRAN (İSLAM CUM.)</t>
  </si>
  <si>
    <t>15.</t>
  </si>
  <si>
    <t>İSRAİL</t>
  </si>
  <si>
    <t>16.</t>
  </si>
  <si>
    <t>BİRLEŞİK ARAP EMİRLİKLERİ</t>
  </si>
  <si>
    <t>17.</t>
  </si>
  <si>
    <t xml:space="preserve">ROMANYA </t>
  </si>
  <si>
    <t>18.</t>
  </si>
  <si>
    <t>BELÇİKA</t>
  </si>
  <si>
    <t>19.</t>
  </si>
  <si>
    <t>20.</t>
  </si>
  <si>
    <t>İlk 20 Ülke Toplam</t>
  </si>
  <si>
    <t>Genel Toplam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</si>
  <si>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</si>
  <si>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</si>
  <si>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</si>
  <si>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</si>
  <si>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</si>
  <si>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</si>
  <si>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</si>
  <si>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</si>
  <si>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Hububat,Bakliyat,Yağlı Tohumlar ve Mamulleri</t>
  </si>
  <si>
    <t>Yaş Meyve ve Sebze</t>
  </si>
  <si>
    <t>Meyve Sebze Mamulleri</t>
  </si>
  <si>
    <t>Kuru Meyve ve Mamulleri</t>
  </si>
  <si>
    <t>Fındık ve Mamulleri</t>
  </si>
  <si>
    <t>Zeytin ve Zeytinyağı</t>
  </si>
  <si>
    <t>Tütün</t>
  </si>
  <si>
    <t>Süs Bitkileri ve Mam.</t>
  </si>
  <si>
    <t>Su Ürünleri ve Hayvansal Mamuller</t>
  </si>
  <si>
    <t>Ağaç Mamulleri ve Orman Ürünleri</t>
  </si>
  <si>
    <t>Tekstil ve Hammaddeleri</t>
  </si>
  <si>
    <t>Deri ve Deri Mamulleri</t>
  </si>
  <si>
    <t>Halı</t>
  </si>
  <si>
    <t>Kimyevi maddeler ve Mamulleri</t>
  </si>
  <si>
    <t>Hazırgiyim ve Konfeksiyon</t>
  </si>
  <si>
    <t>Otomotiv Endüstrisi</t>
  </si>
  <si>
    <t>Gemi ve Yat</t>
  </si>
  <si>
    <t>Elektrik-Elektronik,Mak.ve Bilişim</t>
  </si>
  <si>
    <t>Makine ve Aksamları</t>
  </si>
  <si>
    <t>Demir ve Demir Dışı Metaller</t>
  </si>
  <si>
    <t>Çelik</t>
  </si>
  <si>
    <t>Çimento Cam Seramik ve Toprak Sanayi</t>
  </si>
  <si>
    <t>Mücevher</t>
  </si>
  <si>
    <t>Savunma ve Havacılık Sanayii</t>
  </si>
  <si>
    <t>İklimlendirme Sanayi</t>
  </si>
  <si>
    <t>Diğer Sanayi Ürünleri</t>
  </si>
  <si>
    <t>Madencilik Ürünleri</t>
  </si>
  <si>
    <t>(*) Toplam satırında, son ay verileri için İhracatçı Birlikleri kayıtları, önceki dönemler için TÜİK kayıtları esas alınmıştır.</t>
  </si>
  <si>
    <t xml:space="preserve">UKRAYNA </t>
  </si>
  <si>
    <t xml:space="preserve">MISIR </t>
  </si>
  <si>
    <t>Tablo 1</t>
  </si>
  <si>
    <t>En yüksek ihracat artışı elde edilen ilk 10 ülke*</t>
  </si>
  <si>
    <t>ÜLKE (Bin$)</t>
  </si>
  <si>
    <t>Değ. %</t>
  </si>
  <si>
    <t>SURİYE</t>
  </si>
  <si>
    <t>* 10 milyon dolar ve üstünde ihracat yapılan ülkeler arasında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</si>
  <si>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</si>
  <si>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</si>
  <si>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</si>
  <si>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</si>
  <si>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</si>
  <si>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</si>
  <si>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</si>
  <si>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İklimlendirme Sanayii</t>
  </si>
  <si>
    <t>Tablo 5</t>
  </si>
  <si>
    <t>En fazla ihracat yapan ilk 10 il</t>
  </si>
  <si>
    <t>İL (Bin$)</t>
  </si>
  <si>
    <t>İSTANBUL</t>
  </si>
  <si>
    <t>BURSA</t>
  </si>
  <si>
    <t>KOCAELI</t>
  </si>
  <si>
    <t>İZMIR</t>
  </si>
  <si>
    <t>ANKARA</t>
  </si>
  <si>
    <t>GAZIANTEP</t>
  </si>
  <si>
    <t>MANISA</t>
  </si>
  <si>
    <t>DENIZLI</t>
  </si>
  <si>
    <t>Tablo 6</t>
  </si>
  <si>
    <t>İhracatını en yüksek oranlı artıran ilk 10 il</t>
  </si>
  <si>
    <t>ELAZIĞ</t>
  </si>
  <si>
    <t>BINGÖL</t>
  </si>
  <si>
    <t>KIRKLARELI</t>
  </si>
  <si>
    <t>LİBYA</t>
  </si>
  <si>
    <t xml:space="preserve">Kimyevi Maddeler ve Mamulleri  </t>
  </si>
  <si>
    <t xml:space="preserve">Hububat, Bakliyat, Yağlı Tohumlar ve Mamulleri </t>
  </si>
  <si>
    <t xml:space="preserve">Demir ve Demir Dışı Metaller </t>
  </si>
  <si>
    <t xml:space="preserve">Ağaç Mamülleri ve Orman Ürünleri </t>
  </si>
  <si>
    <t>HATAY</t>
  </si>
  <si>
    <t>ARDAHAN</t>
  </si>
  <si>
    <t>ŞANLIURFA</t>
  </si>
  <si>
    <t>ARALIK 2013 İHRACAT RAKAMLARI</t>
  </si>
  <si>
    <t>OCAK-ARALIK</t>
  </si>
  <si>
    <t xml:space="preserve">* Ocak- Aralık dönemi için ilk 11 ay TUİK, Aralık ayı için TİM rakamı kullanılmıştır. </t>
  </si>
  <si>
    <t>ARALIK (2013/2012)</t>
  </si>
  <si>
    <t>OCAK-ARALIK
(2013/2012)</t>
  </si>
  <si>
    <t>OCAK- ARALIK</t>
  </si>
  <si>
    <t>2012 - ARALIK</t>
  </si>
  <si>
    <t>2013 - ARALIK</t>
  </si>
  <si>
    <t xml:space="preserve">* Ocak-Aralık dönemi için ilk 11 ay TUİK, Aralık ayı için TİM rakamı kullanılmıştır. </t>
  </si>
  <si>
    <r>
      <t xml:space="preserve">* </t>
    </r>
    <r>
      <rPr>
        <i/>
        <sz val="10"/>
        <color indexed="8"/>
        <rFont val="Arial"/>
        <family val="2"/>
        <charset val="162"/>
      </rPr>
      <t xml:space="preserve">Aylar bazında toplam ihracat grafiğinde 2013 yılı için ilk 11 aylık TUİK rakamları kullanılmıştır. </t>
    </r>
  </si>
  <si>
    <t xml:space="preserve">* Aylar bazında toplam ihracat grafiğinde 2013 yılı için ilk 11 aylık TUİK rakamları kullanılmıştır. </t>
  </si>
  <si>
    <t xml:space="preserve">MALEZYA </t>
  </si>
  <si>
    <t>ŞİLİ</t>
  </si>
  <si>
    <t>GÜNEY AFRİKA CUMHURİ</t>
  </si>
  <si>
    <t xml:space="preserve">ÜRDÜN </t>
  </si>
  <si>
    <t>GANA</t>
  </si>
  <si>
    <t>LİTVANYA</t>
  </si>
  <si>
    <t>KIRGIZİSTAN</t>
  </si>
  <si>
    <t xml:space="preserve">SUDAN </t>
  </si>
  <si>
    <t>YUNANİSTAN</t>
  </si>
  <si>
    <t>Yaş Meyve Sebze</t>
  </si>
  <si>
    <t>Kuru Meyve Mamulleri</t>
  </si>
  <si>
    <t>MERSIN</t>
  </si>
  <si>
    <t>KARS</t>
  </si>
  <si>
    <t>BAYBURT</t>
  </si>
  <si>
    <t>KIRIKKALE</t>
  </si>
  <si>
    <t>KILIS</t>
  </si>
  <si>
    <t>YOZGAT</t>
  </si>
  <si>
    <t>ARALIK 2013 İHRACAT RAKAMLARI - 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</si>
</sst>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\ _T_L_-;\-* #,##0.00\ _T_L_-;_-* &quot;-&quot;??\ _T_L_-;_-@_-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</numFmts>
  <fonts count="72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b/>
      <sz val="16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i/>
      <sz val="12"/>
      <name val="Arial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0"/>
      <color indexed="18"/>
      <name val="Arial Tur"/>
      <family val="2"/>
      <charset val="162"/>
    </font>
    <font>
      <sz val="9.5"/>
      <color indexed="18"/>
      <name val="Arial Tur"/>
      <family val="2"/>
      <charset val="162"/>
    </font>
    <font>
      <sz val="9.5"/>
      <color indexed="18"/>
      <name val="Arial"/>
      <family val="2"/>
      <charset val="162"/>
    </font>
    <font>
      <sz val="10"/>
      <name val="Arial"/>
      <family val="2"/>
    </font>
    <font>
      <b/>
      <sz val="11"/>
      <name val="Arial"/>
      <family val="2"/>
      <charset val="162"/>
    </font>
    <font>
      <b/>
      <sz val="12"/>
      <color indexed="18"/>
      <name val="Arial Tur"/>
      <family val="2"/>
      <charset val="162"/>
    </font>
    <font>
      <b/>
      <sz val="10"/>
      <color indexed="60"/>
      <name val="Arial"/>
      <family val="2"/>
      <charset val="162"/>
    </font>
    <font>
      <b/>
      <sz val="11"/>
      <color indexed="10"/>
      <name val="Arial Tur"/>
      <family val="2"/>
      <charset val="162"/>
    </font>
    <font>
      <sz val="10"/>
      <color indexed="60"/>
      <name val="Arial"/>
      <family val="2"/>
      <charset val="162"/>
    </font>
    <font>
      <sz val="10"/>
      <color indexed="12"/>
      <name val="Arial Tur"/>
      <family val="2"/>
      <charset val="162"/>
    </font>
    <font>
      <sz val="11"/>
      <color indexed="12"/>
      <name val="Arial Tur"/>
      <family val="2"/>
      <charset val="162"/>
    </font>
    <font>
      <b/>
      <sz val="8"/>
      <color indexed="60"/>
      <name val="Arial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b/>
      <sz val="15"/>
      <name val="Arial"/>
      <family val="2"/>
      <charset val="162"/>
    </font>
  </fonts>
  <fills count="4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34998626667073579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thick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</borders>
  <cellStyleXfs count="172">
    <xf numFmtId="0" fontId="0" fillId="0" borderId="0"/>
    <xf numFmtId="164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4" fillId="0" borderId="0"/>
    <xf numFmtId="0" fontId="54" fillId="29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29" borderId="0" applyNumberFormat="0" applyBorder="0" applyAlignment="0" applyProtection="0"/>
    <xf numFmtId="0" fontId="54" fillId="32" borderId="0" applyNumberFormat="0" applyBorder="0" applyAlignment="0" applyProtection="0"/>
    <xf numFmtId="0" fontId="54" fillId="31" borderId="0" applyNumberFormat="0" applyBorder="0" applyAlignment="0" applyProtection="0"/>
    <xf numFmtId="0" fontId="54" fillId="33" borderId="0" applyNumberFormat="0" applyBorder="0" applyAlignment="0" applyProtection="0"/>
    <xf numFmtId="0" fontId="54" fillId="30" borderId="0" applyNumberFormat="0" applyBorder="0" applyAlignment="0" applyProtection="0"/>
    <xf numFmtId="0" fontId="54" fillId="34" borderId="0" applyNumberFormat="0" applyBorder="0" applyAlignment="0" applyProtection="0"/>
    <xf numFmtId="0" fontId="54" fillId="33" borderId="0" applyNumberFormat="0" applyBorder="0" applyAlignment="0" applyProtection="0"/>
    <xf numFmtId="0" fontId="54" fillId="35" borderId="0" applyNumberFormat="0" applyBorder="0" applyAlignment="0" applyProtection="0"/>
    <xf numFmtId="0" fontId="54" fillId="34" borderId="0" applyNumberFormat="0" applyBorder="0" applyAlignment="0" applyProtection="0"/>
    <xf numFmtId="0" fontId="55" fillId="36" borderId="0" applyNumberFormat="0" applyBorder="0" applyAlignment="0" applyProtection="0"/>
    <xf numFmtId="0" fontId="55" fillId="30" borderId="0" applyNumberFormat="0" applyBorder="0" applyAlignment="0" applyProtection="0"/>
    <xf numFmtId="0" fontId="55" fillId="34" borderId="0" applyNumberFormat="0" applyBorder="0" applyAlignment="0" applyProtection="0"/>
    <xf numFmtId="0" fontId="55" fillId="33" borderId="0" applyNumberFormat="0" applyBorder="0" applyAlignment="0" applyProtection="0"/>
    <xf numFmtId="0" fontId="55" fillId="36" borderId="0" applyNumberFormat="0" applyBorder="0" applyAlignment="0" applyProtection="0"/>
    <xf numFmtId="0" fontId="55" fillId="30" borderId="0" applyNumberFormat="0" applyBorder="0" applyAlignment="0" applyProtection="0"/>
    <xf numFmtId="0" fontId="2" fillId="5" borderId="0" applyNumberFormat="0" applyBorder="0" applyAlignment="0" applyProtection="0"/>
    <xf numFmtId="0" fontId="54" fillId="29" borderId="0" applyNumberFormat="0" applyBorder="0" applyAlignment="0" applyProtection="0"/>
    <xf numFmtId="0" fontId="54" fillId="29" borderId="0" applyNumberFormat="0" applyBorder="0" applyAlignment="0" applyProtection="0"/>
    <xf numFmtId="0" fontId="2" fillId="8" borderId="0" applyNumberFormat="0" applyBorder="0" applyAlignment="0" applyProtection="0"/>
    <xf numFmtId="0" fontId="54" fillId="30" borderId="0" applyNumberFormat="0" applyBorder="0" applyAlignment="0" applyProtection="0"/>
    <xf numFmtId="0" fontId="54" fillId="30" borderId="0" applyNumberFormat="0" applyBorder="0" applyAlignment="0" applyProtection="0"/>
    <xf numFmtId="0" fontId="2" fillId="1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2" fillId="14" borderId="0" applyNumberFormat="0" applyBorder="0" applyAlignment="0" applyProtection="0"/>
    <xf numFmtId="0" fontId="54" fillId="29" borderId="0" applyNumberFormat="0" applyBorder="0" applyAlignment="0" applyProtection="0"/>
    <xf numFmtId="0" fontId="54" fillId="29" borderId="0" applyNumberFormat="0" applyBorder="0" applyAlignment="0" applyProtection="0"/>
    <xf numFmtId="0" fontId="2" fillId="17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2" fillId="20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2" fillId="6" borderId="0" applyNumberFormat="0" applyBorder="0" applyAlignment="0" applyProtection="0"/>
    <xf numFmtId="0" fontId="54" fillId="33" borderId="0" applyNumberFormat="0" applyBorder="0" applyAlignment="0" applyProtection="0"/>
    <xf numFmtId="0" fontId="54" fillId="33" borderId="0" applyNumberFormat="0" applyBorder="0" applyAlignment="0" applyProtection="0"/>
    <xf numFmtId="0" fontId="2" fillId="9" borderId="0" applyNumberFormat="0" applyBorder="0" applyAlignment="0" applyProtection="0"/>
    <xf numFmtId="0" fontId="54" fillId="30" borderId="0" applyNumberFormat="0" applyBorder="0" applyAlignment="0" applyProtection="0"/>
    <xf numFmtId="0" fontId="54" fillId="30" borderId="0" applyNumberFormat="0" applyBorder="0" applyAlignment="0" applyProtection="0"/>
    <xf numFmtId="0" fontId="2" fillId="12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2" fillId="15" borderId="0" applyNumberFormat="0" applyBorder="0" applyAlignment="0" applyProtection="0"/>
    <xf numFmtId="0" fontId="54" fillId="33" borderId="0" applyNumberFormat="0" applyBorder="0" applyAlignment="0" applyProtection="0"/>
    <xf numFmtId="0" fontId="54" fillId="33" borderId="0" applyNumberFormat="0" applyBorder="0" applyAlignment="0" applyProtection="0"/>
    <xf numFmtId="0" fontId="2" fillId="18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2" fillId="21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13" fillId="7" borderId="0" applyNumberFormat="0" applyBorder="0" applyAlignment="0" applyProtection="0"/>
    <xf numFmtId="0" fontId="55" fillId="36" borderId="0" applyNumberFormat="0" applyBorder="0" applyAlignment="0" applyProtection="0"/>
    <xf numFmtId="0" fontId="55" fillId="36" borderId="0" applyNumberFormat="0" applyBorder="0" applyAlignment="0" applyProtection="0"/>
    <xf numFmtId="0" fontId="13" fillId="10" borderId="0" applyNumberFormat="0" applyBorder="0" applyAlignment="0" applyProtection="0"/>
    <xf numFmtId="0" fontId="55" fillId="30" borderId="0" applyNumberFormat="0" applyBorder="0" applyAlignment="0" applyProtection="0"/>
    <xf numFmtId="0" fontId="55" fillId="30" borderId="0" applyNumberFormat="0" applyBorder="0" applyAlignment="0" applyProtection="0"/>
    <xf numFmtId="0" fontId="13" fillId="13" borderId="0" applyNumberFormat="0" applyBorder="0" applyAlignment="0" applyProtection="0"/>
    <xf numFmtId="0" fontId="55" fillId="34" borderId="0" applyNumberFormat="0" applyBorder="0" applyAlignment="0" applyProtection="0"/>
    <xf numFmtId="0" fontId="55" fillId="34" borderId="0" applyNumberFormat="0" applyBorder="0" applyAlignment="0" applyProtection="0"/>
    <xf numFmtId="0" fontId="13" fillId="16" borderId="0" applyNumberFormat="0" applyBorder="0" applyAlignment="0" applyProtection="0"/>
    <xf numFmtId="0" fontId="55" fillId="33" borderId="0" applyNumberFormat="0" applyBorder="0" applyAlignment="0" applyProtection="0"/>
    <xf numFmtId="0" fontId="55" fillId="33" borderId="0" applyNumberFormat="0" applyBorder="0" applyAlignment="0" applyProtection="0"/>
    <xf numFmtId="0" fontId="13" fillId="19" borderId="0" applyNumberFormat="0" applyBorder="0" applyAlignment="0" applyProtection="0"/>
    <xf numFmtId="0" fontId="55" fillId="36" borderId="0" applyNumberFormat="0" applyBorder="0" applyAlignment="0" applyProtection="0"/>
    <xf numFmtId="0" fontId="55" fillId="36" borderId="0" applyNumberFormat="0" applyBorder="0" applyAlignment="0" applyProtection="0"/>
    <xf numFmtId="0" fontId="13" fillId="22" borderId="0" applyNumberFormat="0" applyBorder="0" applyAlignment="0" applyProtection="0"/>
    <xf numFmtId="0" fontId="55" fillId="30" borderId="0" applyNumberFormat="0" applyBorder="0" applyAlignment="0" applyProtection="0"/>
    <xf numFmtId="0" fontId="55" fillId="30" borderId="0" applyNumberFormat="0" applyBorder="0" applyAlignment="0" applyProtection="0"/>
    <xf numFmtId="0" fontId="55" fillId="36" borderId="0" applyNumberFormat="0" applyBorder="0" applyAlignment="0" applyProtection="0"/>
    <xf numFmtId="0" fontId="55" fillId="36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6" borderId="0" applyNumberFormat="0" applyBorder="0" applyAlignment="0" applyProtection="0"/>
    <xf numFmtId="0" fontId="55" fillId="36" borderId="0" applyNumberFormat="0" applyBorder="0" applyAlignment="0" applyProtection="0"/>
    <xf numFmtId="0" fontId="55" fillId="40" borderId="0" applyNumberFormat="0" applyBorder="0" applyAlignment="0" applyProtection="0"/>
    <xf numFmtId="0" fontId="55" fillId="40" borderId="0" applyNumberFormat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41" borderId="0" applyNumberFormat="0" applyBorder="0" applyAlignment="0" applyProtection="0"/>
    <xf numFmtId="0" fontId="58" fillId="41" borderId="0" applyNumberFormat="0" applyBorder="0" applyAlignment="0" applyProtection="0"/>
    <xf numFmtId="0" fontId="59" fillId="0" borderId="51" applyNumberFormat="0" applyFill="0" applyAlignment="0" applyProtection="0"/>
    <xf numFmtId="0" fontId="60" fillId="0" borderId="52" applyNumberFormat="0" applyFill="0" applyAlignment="0" applyProtection="0"/>
    <xf numFmtId="0" fontId="61" fillId="0" borderId="53" applyNumberFormat="0" applyFill="0" applyAlignment="0" applyProtection="0"/>
    <xf numFmtId="0" fontId="62" fillId="0" borderId="54" applyNumberFormat="0" applyFill="0" applyAlignment="0" applyProtection="0"/>
    <xf numFmtId="0" fontId="62" fillId="0" borderId="0" applyNumberFormat="0" applyFill="0" applyBorder="0" applyAlignment="0" applyProtection="0"/>
    <xf numFmtId="0" fontId="63" fillId="42" borderId="55" applyNumberFormat="0" applyAlignment="0" applyProtection="0"/>
    <xf numFmtId="0" fontId="63" fillId="42" borderId="55" applyNumberFormat="0" applyAlignment="0" applyProtection="0"/>
    <xf numFmtId="0" fontId="64" fillId="43" borderId="56" applyNumberFormat="0" applyAlignment="0" applyProtection="0"/>
    <xf numFmtId="0" fontId="64" fillId="43" borderId="56" applyNumberFormat="0" applyAlignment="0" applyProtection="0"/>
    <xf numFmtId="165" fontId="26" fillId="0" borderId="0" applyFont="0" applyFill="0" applyBorder="0" applyAlignment="0" applyProtection="0"/>
    <xf numFmtId="0" fontId="26" fillId="0" borderId="0"/>
    <xf numFmtId="0" fontId="65" fillId="42" borderId="57" applyNumberFormat="0" applyAlignment="0" applyProtection="0"/>
    <xf numFmtId="0" fontId="11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66" fillId="34" borderId="55" applyNumberFormat="0" applyAlignment="0" applyProtection="0"/>
    <xf numFmtId="0" fontId="67" fillId="44" borderId="0" applyNumberFormat="0" applyBorder="0" applyAlignment="0" applyProtection="0"/>
    <xf numFmtId="0" fontId="67" fillId="44" borderId="0" applyNumberFormat="0" applyBorder="0" applyAlignment="0" applyProtection="0"/>
    <xf numFmtId="0" fontId="4" fillId="0" borderId="1" applyNumberFormat="0" applyFill="0" applyAlignment="0" applyProtection="0"/>
    <xf numFmtId="0" fontId="60" fillId="0" borderId="52" applyNumberFormat="0" applyFill="0" applyAlignment="0" applyProtection="0"/>
    <xf numFmtId="0" fontId="5" fillId="0" borderId="2" applyNumberFormat="0" applyFill="0" applyAlignment="0" applyProtection="0"/>
    <xf numFmtId="0" fontId="61" fillId="0" borderId="53" applyNumberFormat="0" applyFill="0" applyAlignment="0" applyProtection="0"/>
    <xf numFmtId="0" fontId="6" fillId="0" borderId="3" applyNumberFormat="0" applyFill="0" applyAlignment="0" applyProtection="0"/>
    <xf numFmtId="0" fontId="62" fillId="0" borderId="54" applyNumberFormat="0" applyFill="0" applyAlignment="0" applyProtection="0"/>
    <xf numFmtId="0" fontId="6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7" fillId="2" borderId="4" applyNumberFormat="0" applyAlignment="0" applyProtection="0"/>
    <xf numFmtId="0" fontId="66" fillId="34" borderId="55" applyNumberFormat="0" applyAlignment="0" applyProtection="0"/>
    <xf numFmtId="0" fontId="66" fillId="34" borderId="55" applyNumberFormat="0" applyAlignment="0" applyProtection="0"/>
    <xf numFmtId="0" fontId="9" fillId="0" borderId="6" applyNumberFormat="0" applyFill="0" applyAlignment="0" applyProtection="0"/>
    <xf numFmtId="0" fontId="59" fillId="0" borderId="51" applyNumberFormat="0" applyFill="0" applyAlignment="0" applyProtection="0"/>
    <xf numFmtId="0" fontId="59" fillId="0" borderId="51" applyNumberFormat="0" applyFill="0" applyAlignment="0" applyProtection="0"/>
    <xf numFmtId="0" fontId="68" fillId="34" borderId="0" applyNumberFormat="0" applyBorder="0" applyAlignment="0" applyProtection="0"/>
    <xf numFmtId="0" fontId="68" fillId="34" borderId="0" applyNumberFormat="0" applyBorder="0" applyAlignment="0" applyProtection="0"/>
    <xf numFmtId="0" fontId="26" fillId="0" borderId="0"/>
    <xf numFmtId="0" fontId="54" fillId="0" borderId="0"/>
    <xf numFmtId="0" fontId="54" fillId="0" borderId="0"/>
    <xf numFmtId="0" fontId="26" fillId="0" borderId="0"/>
    <xf numFmtId="0" fontId="2" fillId="0" borderId="0"/>
    <xf numFmtId="0" fontId="54" fillId="0" borderId="0"/>
    <xf numFmtId="0" fontId="54" fillId="0" borderId="0"/>
    <xf numFmtId="0" fontId="26" fillId="31" borderId="58" applyNumberFormat="0" applyFont="0" applyAlignment="0" applyProtection="0"/>
    <xf numFmtId="0" fontId="2" fillId="4" borderId="7" applyNumberFormat="0" applyFont="0" applyAlignment="0" applyProtection="0"/>
    <xf numFmtId="0" fontId="2" fillId="4" borderId="7" applyNumberFormat="0" applyFont="0" applyAlignment="0" applyProtection="0"/>
    <xf numFmtId="0" fontId="54" fillId="31" borderId="58" applyNumberFormat="0" applyFont="0" applyAlignment="0" applyProtection="0"/>
    <xf numFmtId="0" fontId="54" fillId="31" borderId="58" applyNumberFormat="0" applyFont="0" applyAlignment="0" applyProtection="0"/>
    <xf numFmtId="0" fontId="54" fillId="4" borderId="7" applyNumberFormat="0" applyFont="0" applyAlignment="0" applyProtection="0"/>
    <xf numFmtId="0" fontId="54" fillId="31" borderId="58" applyNumberFormat="0" applyFont="0" applyAlignment="0" applyProtection="0"/>
    <xf numFmtId="0" fontId="54" fillId="31" borderId="58" applyNumberFormat="0" applyFont="0" applyAlignment="0" applyProtection="0"/>
    <xf numFmtId="0" fontId="54" fillId="4" borderId="7" applyNumberFormat="0" applyFont="0" applyAlignment="0" applyProtection="0"/>
    <xf numFmtId="0" fontId="54" fillId="31" borderId="58" applyNumberFormat="0" applyFont="0" applyAlignment="0" applyProtection="0"/>
    <xf numFmtId="0" fontId="54" fillId="4" borderId="7" applyNumberFormat="0" applyFont="0" applyAlignment="0" applyProtection="0"/>
    <xf numFmtId="0" fontId="54" fillId="31" borderId="58" applyNumberFormat="0" applyFont="0" applyAlignment="0" applyProtection="0"/>
    <xf numFmtId="0" fontId="54" fillId="4" borderId="7" applyNumberFormat="0" applyFont="0" applyAlignment="0" applyProtection="0"/>
    <xf numFmtId="0" fontId="54" fillId="31" borderId="58" applyNumberFormat="0" applyFont="0" applyAlignment="0" applyProtection="0"/>
    <xf numFmtId="0" fontId="54" fillId="31" borderId="58" applyNumberFormat="0" applyFont="0" applyAlignment="0" applyProtection="0"/>
    <xf numFmtId="0" fontId="54" fillId="4" borderId="7" applyNumberFormat="0" applyFont="0" applyAlignment="0" applyProtection="0"/>
    <xf numFmtId="0" fontId="54" fillId="31" borderId="58" applyNumberFormat="0" applyFont="0" applyAlignment="0" applyProtection="0"/>
    <xf numFmtId="0" fontId="54" fillId="31" borderId="58" applyNumberFormat="0" applyFont="0" applyAlignment="0" applyProtection="0"/>
    <xf numFmtId="0" fontId="54" fillId="31" borderId="58" applyNumberFormat="0" applyFont="0" applyAlignment="0" applyProtection="0"/>
    <xf numFmtId="0" fontId="26" fillId="31" borderId="58" applyNumberFormat="0" applyFont="0" applyAlignment="0" applyProtection="0"/>
    <xf numFmtId="0" fontId="8" fillId="3" borderId="5" applyNumberFormat="0" applyAlignment="0" applyProtection="0"/>
    <xf numFmtId="0" fontId="65" fillId="42" borderId="57" applyNumberFormat="0" applyAlignment="0" applyProtection="0"/>
    <xf numFmtId="0" fontId="65" fillId="42" borderId="57" applyNumberFormat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69" fillId="0" borderId="59" applyNumberFormat="0" applyFill="0" applyAlignment="0" applyProtection="0"/>
    <xf numFmtId="0" fontId="12" fillId="0" borderId="8" applyNumberFormat="0" applyFill="0" applyAlignment="0" applyProtection="0"/>
    <xf numFmtId="0" fontId="69" fillId="0" borderId="59" applyNumberFormat="0" applyFill="0" applyAlignment="0" applyProtection="0"/>
    <xf numFmtId="0" fontId="69" fillId="0" borderId="59" applyNumberFormat="0" applyFill="0" applyAlignment="0" applyProtection="0"/>
    <xf numFmtId="0" fontId="70" fillId="0" borderId="0" applyNumberFormat="0" applyFill="0" applyBorder="0" applyAlignment="0" applyProtection="0"/>
    <xf numFmtId="165" fontId="26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1">
    <xf numFmtId="0" fontId="0" fillId="0" borderId="0" xfId="0"/>
    <xf numFmtId="0" fontId="15" fillId="0" borderId="0" xfId="3" applyFont="1" applyFill="1" applyBorder="1"/>
    <xf numFmtId="0" fontId="16" fillId="0" borderId="0" xfId="3" applyFont="1" applyFill="1" applyBorder="1"/>
    <xf numFmtId="0" fontId="15" fillId="0" borderId="0" xfId="3" applyFont="1" applyFill="1"/>
    <xf numFmtId="0" fontId="15" fillId="0" borderId="9" xfId="3" applyFont="1" applyFill="1" applyBorder="1" applyAlignment="1">
      <alignment wrapText="1"/>
    </xf>
    <xf numFmtId="0" fontId="18" fillId="0" borderId="9" xfId="3" applyFont="1" applyFill="1" applyBorder="1" applyAlignment="1">
      <alignment wrapText="1"/>
    </xf>
    <xf numFmtId="0" fontId="19" fillId="0" borderId="9" xfId="3" applyFont="1" applyFill="1" applyBorder="1" applyAlignment="1">
      <alignment horizontal="center"/>
    </xf>
    <xf numFmtId="1" fontId="19" fillId="0" borderId="9" xfId="3" applyNumberFormat="1" applyFont="1" applyFill="1" applyBorder="1" applyAlignment="1">
      <alignment horizontal="center"/>
    </xf>
    <xf numFmtId="2" fontId="20" fillId="0" borderId="9" xfId="3" applyNumberFormat="1" applyFont="1" applyFill="1" applyBorder="1" applyAlignment="1">
      <alignment horizontal="center" wrapText="1"/>
    </xf>
    <xf numFmtId="3" fontId="19" fillId="0" borderId="9" xfId="3" applyNumberFormat="1" applyFont="1" applyFill="1" applyBorder="1" applyAlignment="1">
      <alignment horizontal="center"/>
    </xf>
    <xf numFmtId="0" fontId="19" fillId="0" borderId="9" xfId="3" applyFont="1" applyFill="1" applyBorder="1"/>
    <xf numFmtId="166" fontId="19" fillId="0" borderId="9" xfId="3" applyNumberFormat="1" applyFont="1" applyFill="1" applyBorder="1" applyAlignment="1">
      <alignment horizontal="center"/>
    </xf>
    <xf numFmtId="0" fontId="15" fillId="0" borderId="9" xfId="3" applyFont="1" applyFill="1" applyBorder="1"/>
    <xf numFmtId="3" fontId="22" fillId="0" borderId="9" xfId="3" applyNumberFormat="1" applyFont="1" applyFill="1" applyBorder="1" applyAlignment="1">
      <alignment horizontal="center"/>
    </xf>
    <xf numFmtId="166" fontId="22" fillId="0" borderId="9" xfId="3" applyNumberFormat="1" applyFont="1" applyFill="1" applyBorder="1" applyAlignment="1">
      <alignment horizontal="center"/>
    </xf>
    <xf numFmtId="0" fontId="15" fillId="0" borderId="9" xfId="0" applyFont="1" applyFill="1" applyBorder="1"/>
    <xf numFmtId="3" fontId="24" fillId="0" borderId="9" xfId="3" applyNumberFormat="1" applyFont="1" applyFill="1" applyBorder="1" applyAlignment="1">
      <alignment horizontal="center"/>
    </xf>
    <xf numFmtId="166" fontId="24" fillId="0" borderId="9" xfId="3" applyNumberFormat="1" applyFont="1" applyFill="1" applyBorder="1" applyAlignment="1">
      <alignment horizontal="center"/>
    </xf>
    <xf numFmtId="0" fontId="27" fillId="0" borderId="9" xfId="3" applyFont="1" applyFill="1" applyBorder="1"/>
    <xf numFmtId="0" fontId="29" fillId="0" borderId="0" xfId="3" applyFont="1" applyFill="1" applyBorder="1"/>
    <xf numFmtId="168" fontId="15" fillId="0" borderId="0" xfId="2" applyNumberFormat="1" applyFont="1" applyFill="1" applyBorder="1"/>
    <xf numFmtId="0" fontId="15" fillId="0" borderId="0" xfId="0" applyFont="1" applyFill="1" applyBorder="1"/>
    <xf numFmtId="0" fontId="29" fillId="0" borderId="0" xfId="0" applyFont="1" applyFill="1"/>
    <xf numFmtId="0" fontId="15" fillId="0" borderId="0" xfId="0" applyFont="1" applyFill="1"/>
    <xf numFmtId="3" fontId="15" fillId="0" borderId="0" xfId="0" applyNumberFormat="1" applyFont="1" applyFill="1" applyBorder="1"/>
    <xf numFmtId="3" fontId="15" fillId="0" borderId="0" xfId="0" applyNumberFormat="1" applyFont="1" applyFill="1"/>
    <xf numFmtId="0" fontId="18" fillId="0" borderId="14" xfId="0" applyFont="1" applyFill="1" applyBorder="1" applyAlignment="1">
      <alignment wrapText="1"/>
    </xf>
    <xf numFmtId="0" fontId="19" fillId="0" borderId="15" xfId="3" applyFont="1" applyFill="1" applyBorder="1" applyAlignment="1">
      <alignment horizontal="center"/>
    </xf>
    <xf numFmtId="1" fontId="19" fillId="0" borderId="16" xfId="3" applyNumberFormat="1" applyFont="1" applyFill="1" applyBorder="1" applyAlignment="1">
      <alignment horizontal="center"/>
    </xf>
    <xf numFmtId="2" fontId="20" fillId="0" borderId="15" xfId="3" applyNumberFormat="1" applyFont="1" applyFill="1" applyBorder="1" applyAlignment="1">
      <alignment horizontal="center" wrapText="1"/>
    </xf>
    <xf numFmtId="2" fontId="20" fillId="0" borderId="16" xfId="3" applyNumberFormat="1" applyFont="1" applyFill="1" applyBorder="1" applyAlignment="1">
      <alignment horizontal="center" wrapText="1"/>
    </xf>
    <xf numFmtId="0" fontId="21" fillId="23" borderId="17" xfId="0" applyFont="1" applyFill="1" applyBorder="1"/>
    <xf numFmtId="3" fontId="19" fillId="23" borderId="18" xfId="0" applyNumberFormat="1" applyFont="1" applyFill="1" applyBorder="1" applyAlignment="1">
      <alignment horizontal="center"/>
    </xf>
    <xf numFmtId="4" fontId="19" fillId="23" borderId="18" xfId="0" applyNumberFormat="1" applyFont="1" applyFill="1" applyBorder="1" applyAlignment="1">
      <alignment horizontal="center"/>
    </xf>
    <xf numFmtId="0" fontId="19" fillId="0" borderId="19" xfId="0" applyFont="1" applyFill="1" applyBorder="1"/>
    <xf numFmtId="3" fontId="19" fillId="0" borderId="20" xfId="0" applyNumberFormat="1" applyFont="1" applyFill="1" applyBorder="1" applyAlignment="1">
      <alignment horizontal="center"/>
    </xf>
    <xf numFmtId="2" fontId="19" fillId="0" borderId="20" xfId="0" applyNumberFormat="1" applyFont="1" applyFill="1" applyBorder="1" applyAlignment="1">
      <alignment horizontal="center"/>
    </xf>
    <xf numFmtId="0" fontId="30" fillId="0" borderId="0" xfId="0" applyFont="1" applyFill="1" applyBorder="1"/>
    <xf numFmtId="0" fontId="15" fillId="0" borderId="21" xfId="0" applyFont="1" applyFill="1" applyBorder="1"/>
    <xf numFmtId="3" fontId="22" fillId="0" borderId="22" xfId="0" applyNumberFormat="1" applyFont="1" applyFill="1" applyBorder="1" applyAlignment="1">
      <alignment horizontal="center"/>
    </xf>
    <xf numFmtId="2" fontId="22" fillId="0" borderId="22" xfId="0" applyNumberFormat="1" applyFont="1" applyFill="1" applyBorder="1" applyAlignment="1">
      <alignment horizontal="center"/>
    </xf>
    <xf numFmtId="0" fontId="15" fillId="0" borderId="21" xfId="3" applyFont="1" applyFill="1" applyBorder="1"/>
    <xf numFmtId="0" fontId="19" fillId="0" borderId="21" xfId="0" applyFont="1" applyFill="1" applyBorder="1"/>
    <xf numFmtId="3" fontId="19" fillId="0" borderId="22" xfId="0" applyNumberFormat="1" applyFont="1" applyFill="1" applyBorder="1" applyAlignment="1">
      <alignment horizontal="center"/>
    </xf>
    <xf numFmtId="2" fontId="19" fillId="0" borderId="22" xfId="0" applyNumberFormat="1" applyFont="1" applyFill="1" applyBorder="1" applyAlignment="1">
      <alignment horizontal="center"/>
    </xf>
    <xf numFmtId="0" fontId="21" fillId="23" borderId="21" xfId="0" applyFont="1" applyFill="1" applyBorder="1"/>
    <xf numFmtId="2" fontId="19" fillId="23" borderId="18" xfId="0" applyNumberFormat="1" applyFont="1" applyFill="1" applyBorder="1" applyAlignment="1">
      <alignment horizontal="center"/>
    </xf>
    <xf numFmtId="0" fontId="31" fillId="0" borderId="23" xfId="0" applyFont="1" applyFill="1" applyBorder="1"/>
    <xf numFmtId="3" fontId="22" fillId="0" borderId="24" xfId="0" applyNumberFormat="1" applyFont="1" applyFill="1" applyBorder="1" applyAlignment="1">
      <alignment horizontal="center"/>
    </xf>
    <xf numFmtId="2" fontId="22" fillId="0" borderId="24" xfId="0" applyNumberFormat="1" applyFont="1" applyFill="1" applyBorder="1" applyAlignment="1">
      <alignment horizontal="center"/>
    </xf>
    <xf numFmtId="2" fontId="22" fillId="0" borderId="25" xfId="0" applyNumberFormat="1" applyFont="1" applyFill="1" applyBorder="1" applyAlignment="1">
      <alignment horizontal="center"/>
    </xf>
    <xf numFmtId="0" fontId="30" fillId="23" borderId="23" xfId="3" applyFont="1" applyFill="1" applyBorder="1"/>
    <xf numFmtId="0" fontId="23" fillId="0" borderId="26" xfId="0" applyFont="1" applyFill="1" applyBorder="1"/>
    <xf numFmtId="2" fontId="23" fillId="0" borderId="27" xfId="0" applyNumberFormat="1" applyFont="1" applyFill="1" applyBorder="1" applyAlignment="1">
      <alignment horizontal="center"/>
    </xf>
    <xf numFmtId="0" fontId="29" fillId="0" borderId="0" xfId="0" applyFont="1" applyFill="1" applyBorder="1"/>
    <xf numFmtId="0" fontId="18" fillId="0" borderId="0" xfId="0" applyFont="1" applyFill="1" applyBorder="1"/>
    <xf numFmtId="3" fontId="18" fillId="0" borderId="0" xfId="0" applyNumberFormat="1" applyFont="1" applyFill="1" applyBorder="1" applyAlignment="1">
      <alignment horizontal="center"/>
    </xf>
    <xf numFmtId="2" fontId="18" fillId="0" borderId="0" xfId="0" applyNumberFormat="1" applyFont="1" applyFill="1" applyBorder="1" applyAlignment="1">
      <alignment horizontal="center"/>
    </xf>
    <xf numFmtId="1" fontId="18" fillId="0" borderId="0" xfId="0" applyNumberFormat="1" applyFont="1" applyFill="1" applyBorder="1" applyAlignment="1">
      <alignment horizontal="center"/>
    </xf>
    <xf numFmtId="0" fontId="32" fillId="0" borderId="0" xfId="0" applyFont="1" applyFill="1" applyBorder="1"/>
    <xf numFmtId="2" fontId="20" fillId="0" borderId="15" xfId="0" applyNumberFormat="1" applyFont="1" applyFill="1" applyBorder="1" applyAlignment="1">
      <alignment horizontal="center" wrapText="1"/>
    </xf>
    <xf numFmtId="2" fontId="20" fillId="0" borderId="16" xfId="0" applyNumberFormat="1" applyFont="1" applyFill="1" applyBorder="1" applyAlignment="1">
      <alignment horizontal="center" wrapText="1"/>
    </xf>
    <xf numFmtId="0" fontId="29" fillId="0" borderId="23" xfId="0" applyFont="1" applyFill="1" applyBorder="1"/>
    <xf numFmtId="2" fontId="29" fillId="0" borderId="24" xfId="0" applyNumberFormat="1" applyFont="1" applyFill="1" applyBorder="1" applyAlignment="1">
      <alignment horizontal="center"/>
    </xf>
    <xf numFmtId="2" fontId="22" fillId="25" borderId="24" xfId="0" applyNumberFormat="1" applyFont="1" applyFill="1" applyBorder="1" applyAlignment="1">
      <alignment horizontal="center"/>
    </xf>
    <xf numFmtId="0" fontId="22" fillId="0" borderId="0" xfId="3" applyFont="1" applyFill="1" applyBorder="1"/>
    <xf numFmtId="164" fontId="15" fillId="0" borderId="0" xfId="1" applyFont="1" applyFill="1" applyBorder="1"/>
    <xf numFmtId="0" fontId="34" fillId="0" borderId="28" xfId="0" applyFont="1" applyBorder="1" applyAlignment="1">
      <alignment wrapText="1"/>
    </xf>
    <xf numFmtId="1" fontId="20" fillId="0" borderId="15" xfId="3" applyNumberFormat="1" applyFont="1" applyFill="1" applyBorder="1" applyAlignment="1">
      <alignment horizontal="center" wrapText="1"/>
    </xf>
    <xf numFmtId="0" fontId="24" fillId="0" borderId="29" xfId="0" applyFont="1" applyBorder="1"/>
    <xf numFmtId="3" fontId="23" fillId="0" borderId="9" xfId="0" applyNumberFormat="1" applyFont="1" applyFill="1" applyBorder="1" applyAlignment="1">
      <alignment horizontal="right"/>
    </xf>
    <xf numFmtId="3" fontId="23" fillId="0" borderId="9" xfId="0" applyNumberFormat="1" applyFont="1" applyFill="1" applyBorder="1" applyAlignment="1">
      <alignment horizontal="center"/>
    </xf>
    <xf numFmtId="169" fontId="35" fillId="0" borderId="13" xfId="1" applyNumberFormat="1" applyFont="1" applyFill="1" applyBorder="1" applyAlignment="1">
      <alignment horizontal="center"/>
    </xf>
    <xf numFmtId="169" fontId="25" fillId="0" borderId="30" xfId="0" applyNumberFormat="1" applyFont="1" applyFill="1" applyBorder="1"/>
    <xf numFmtId="0" fontId="24" fillId="0" borderId="29" xfId="0" applyFont="1" applyBorder="1" applyAlignment="1">
      <alignment wrapText="1"/>
    </xf>
    <xf numFmtId="0" fontId="24" fillId="0" borderId="31" xfId="0" applyFont="1" applyBorder="1"/>
    <xf numFmtId="0" fontId="24" fillId="0" borderId="32" xfId="0" applyFont="1" applyBorder="1"/>
    <xf numFmtId="3" fontId="23" fillId="0" borderId="33" xfId="0" applyNumberFormat="1" applyFont="1" applyFill="1" applyBorder="1" applyAlignment="1">
      <alignment horizontal="right"/>
    </xf>
    <xf numFmtId="3" fontId="23" fillId="0" borderId="33" xfId="0" applyNumberFormat="1" applyFont="1" applyFill="1" applyBorder="1" applyAlignment="1">
      <alignment horizontal="center"/>
    </xf>
    <xf numFmtId="169" fontId="35" fillId="0" borderId="33" xfId="1" applyNumberFormat="1" applyFont="1" applyFill="1" applyBorder="1" applyAlignment="1">
      <alignment horizontal="center"/>
    </xf>
    <xf numFmtId="169" fontId="25" fillId="0" borderId="34" xfId="0" applyNumberFormat="1" applyFont="1" applyFill="1" applyBorder="1"/>
    <xf numFmtId="0" fontId="36" fillId="0" borderId="35" xfId="0" applyFont="1" applyBorder="1" applyAlignment="1">
      <alignment horizontal="center"/>
    </xf>
    <xf numFmtId="3" fontId="19" fillId="0" borderId="36" xfId="0" applyNumberFormat="1" applyFont="1" applyFill="1" applyBorder="1" applyAlignment="1">
      <alignment horizontal="right"/>
    </xf>
    <xf numFmtId="3" fontId="19" fillId="0" borderId="36" xfId="0" applyNumberFormat="1" applyFont="1" applyFill="1" applyBorder="1" applyAlignment="1">
      <alignment horizontal="center"/>
    </xf>
    <xf numFmtId="167" fontId="19" fillId="0" borderId="36" xfId="0" applyNumberFormat="1" applyFont="1" applyFill="1" applyBorder="1" applyAlignment="1">
      <alignment horizontal="center"/>
    </xf>
    <xf numFmtId="1" fontId="24" fillId="0" borderId="37" xfId="0" applyNumberFormat="1" applyFont="1" applyFill="1" applyBorder="1" applyAlignment="1">
      <alignment horizontal="center"/>
    </xf>
    <xf numFmtId="0" fontId="37" fillId="0" borderId="0" xfId="0" applyFont="1"/>
    <xf numFmtId="0" fontId="39" fillId="0" borderId="0" xfId="0" applyFont="1"/>
    <xf numFmtId="0" fontId="0" fillId="0" borderId="0" xfId="0" applyAlignment="1">
      <alignment horizontal="center"/>
    </xf>
    <xf numFmtId="49" fontId="40" fillId="26" borderId="9" xfId="0" applyNumberFormat="1" applyFont="1" applyFill="1" applyBorder="1" applyAlignment="1">
      <alignment horizontal="center"/>
    </xf>
    <xf numFmtId="0" fontId="40" fillId="26" borderId="9" xfId="0" applyFont="1" applyFill="1" applyBorder="1" applyAlignment="1">
      <alignment horizontal="center"/>
    </xf>
    <xf numFmtId="49" fontId="41" fillId="27" borderId="10" xfId="0" applyNumberFormat="1" applyFont="1" applyFill="1" applyBorder="1"/>
    <xf numFmtId="49" fontId="41" fillId="27" borderId="9" xfId="0" applyNumberFormat="1" applyFont="1" applyFill="1" applyBorder="1"/>
    <xf numFmtId="4" fontId="42" fillId="27" borderId="9" xfId="0" applyNumberFormat="1" applyFont="1" applyFill="1" applyBorder="1"/>
    <xf numFmtId="4" fontId="42" fillId="27" borderId="12" xfId="0" applyNumberFormat="1" applyFont="1" applyFill="1" applyBorder="1"/>
    <xf numFmtId="0" fontId="0" fillId="0" borderId="0" xfId="0" applyBorder="1"/>
    <xf numFmtId="3" fontId="37" fillId="0" borderId="0" xfId="0" applyNumberFormat="1" applyFont="1" applyBorder="1" applyAlignment="1">
      <alignment horizontal="center"/>
    </xf>
    <xf numFmtId="3" fontId="42" fillId="27" borderId="9" xfId="0" applyNumberFormat="1" applyFont="1" applyFill="1" applyBorder="1"/>
    <xf numFmtId="4" fontId="42" fillId="27" borderId="13" xfId="0" applyNumberFormat="1" applyFont="1" applyFill="1" applyBorder="1"/>
    <xf numFmtId="0" fontId="37" fillId="0" borderId="0" xfId="0" applyFont="1" applyBorder="1" applyAlignment="1">
      <alignment horizontal="center"/>
    </xf>
    <xf numFmtId="49" fontId="43" fillId="0" borderId="0" xfId="0" applyNumberFormat="1" applyFont="1" applyFill="1" applyBorder="1"/>
    <xf numFmtId="0" fontId="44" fillId="0" borderId="0" xfId="0" applyFont="1"/>
    <xf numFmtId="49" fontId="45" fillId="28" borderId="38" xfId="0" applyNumberFormat="1" applyFont="1" applyFill="1" applyBorder="1" applyAlignment="1">
      <alignment horizontal="center"/>
    </xf>
    <xf numFmtId="49" fontId="45" fillId="28" borderId="39" xfId="0" applyNumberFormat="1" applyFont="1" applyFill="1" applyBorder="1" applyAlignment="1">
      <alignment horizontal="center"/>
    </xf>
    <xf numFmtId="0" fontId="45" fillId="28" borderId="40" xfId="0" applyFont="1" applyFill="1" applyBorder="1" applyAlignment="1">
      <alignment horizontal="center"/>
    </xf>
    <xf numFmtId="0" fontId="46" fillId="0" borderId="0" xfId="0" applyFont="1"/>
    <xf numFmtId="0" fontId="47" fillId="28" borderId="41" xfId="0" applyFont="1" applyFill="1" applyBorder="1"/>
    <xf numFmtId="3" fontId="47" fillId="28" borderId="42" xfId="0" applyNumberFormat="1" applyFont="1" applyFill="1" applyBorder="1"/>
    <xf numFmtId="3" fontId="47" fillId="28" borderId="43" xfId="0" applyNumberFormat="1" applyFont="1" applyFill="1" applyBorder="1"/>
    <xf numFmtId="0" fontId="26" fillId="0" borderId="0" xfId="0" applyFont="1"/>
    <xf numFmtId="0" fontId="48" fillId="0" borderId="0" xfId="0" applyFont="1"/>
    <xf numFmtId="0" fontId="49" fillId="28" borderId="41" xfId="0" applyFont="1" applyFill="1" applyBorder="1"/>
    <xf numFmtId="3" fontId="49" fillId="28" borderId="0" xfId="0" applyNumberFormat="1" applyFont="1" applyFill="1" applyBorder="1"/>
    <xf numFmtId="3" fontId="47" fillId="28" borderId="44" xfId="0" applyNumberFormat="1" applyFont="1" applyFill="1" applyBorder="1"/>
    <xf numFmtId="3" fontId="50" fillId="28" borderId="0" xfId="0" applyNumberFormat="1" applyFont="1" applyFill="1" applyBorder="1"/>
    <xf numFmtId="3" fontId="47" fillId="28" borderId="0" xfId="0" applyNumberFormat="1" applyFont="1" applyFill="1" applyBorder="1"/>
    <xf numFmtId="0" fontId="51" fillId="0" borderId="0" xfId="0" applyFont="1"/>
    <xf numFmtId="0" fontId="52" fillId="28" borderId="45" xfId="0" applyFont="1" applyFill="1" applyBorder="1" applyAlignment="1">
      <alignment horizontal="center"/>
    </xf>
    <xf numFmtId="3" fontId="52" fillId="28" borderId="46" xfId="0" applyNumberFormat="1" applyFont="1" applyFill="1" applyBorder="1"/>
    <xf numFmtId="3" fontId="52" fillId="28" borderId="47" xfId="0" applyNumberFormat="1" applyFont="1" applyFill="1" applyBorder="1"/>
    <xf numFmtId="0" fontId="53" fillId="0" borderId="0" xfId="0" applyFont="1"/>
    <xf numFmtId="0" fontId="52" fillId="28" borderId="48" xfId="0" applyFont="1" applyFill="1" applyBorder="1" applyAlignment="1">
      <alignment horizontal="center"/>
    </xf>
    <xf numFmtId="3" fontId="52" fillId="28" borderId="49" xfId="0" applyNumberFormat="1" applyFont="1" applyFill="1" applyBorder="1"/>
    <xf numFmtId="3" fontId="52" fillId="28" borderId="50" xfId="0" applyNumberFormat="1" applyFont="1" applyFill="1" applyBorder="1"/>
    <xf numFmtId="0" fontId="30" fillId="0" borderId="0" xfId="3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166" fontId="19" fillId="24" borderId="9" xfId="3" applyNumberFormat="1" applyFont="1" applyFill="1" applyBorder="1" applyAlignment="1">
      <alignment horizontal="center"/>
    </xf>
    <xf numFmtId="0" fontId="21" fillId="24" borderId="9" xfId="3" applyFont="1" applyFill="1" applyBorder="1"/>
    <xf numFmtId="3" fontId="19" fillId="24" borderId="9" xfId="3" applyNumberFormat="1" applyFont="1" applyFill="1" applyBorder="1" applyAlignment="1">
      <alignment horizontal="center"/>
    </xf>
    <xf numFmtId="0" fontId="19" fillId="24" borderId="9" xfId="3" applyFont="1" applyFill="1" applyBorder="1"/>
    <xf numFmtId="0" fontId="20" fillId="24" borderId="9" xfId="3" applyFont="1" applyFill="1" applyBorder="1"/>
    <xf numFmtId="3" fontId="23" fillId="24" borderId="9" xfId="3" applyNumberFormat="1" applyFont="1" applyFill="1" applyBorder="1" applyAlignment="1">
      <alignment horizontal="center"/>
    </xf>
    <xf numFmtId="166" fontId="23" fillId="24" borderId="9" xfId="3" applyNumberFormat="1" applyFont="1" applyFill="1" applyBorder="1" applyAlignment="1">
      <alignment horizontal="center"/>
    </xf>
    <xf numFmtId="3" fontId="25" fillId="24" borderId="9" xfId="3" applyNumberFormat="1" applyFont="1" applyFill="1" applyBorder="1" applyAlignment="1">
      <alignment horizontal="center"/>
    </xf>
    <xf numFmtId="167" fontId="25" fillId="24" borderId="9" xfId="3" applyNumberFormat="1" applyFont="1" applyFill="1" applyBorder="1" applyAlignment="1">
      <alignment horizontal="center"/>
    </xf>
    <xf numFmtId="3" fontId="27" fillId="24" borderId="9" xfId="3" applyNumberFormat="1" applyFont="1" applyFill="1" applyBorder="1" applyAlignment="1">
      <alignment horizontal="center"/>
    </xf>
    <xf numFmtId="166" fontId="27" fillId="24" borderId="9" xfId="3" applyNumberFormat="1" applyFont="1" applyFill="1" applyBorder="1" applyAlignment="1">
      <alignment horizontal="center"/>
    </xf>
    <xf numFmtId="3" fontId="28" fillId="24" borderId="9" xfId="3" applyNumberFormat="1" applyFont="1" applyFill="1" applyBorder="1" applyAlignment="1">
      <alignment horizontal="center"/>
    </xf>
    <xf numFmtId="166" fontId="28" fillId="24" borderId="9" xfId="3" applyNumberFormat="1" applyFont="1" applyFill="1" applyBorder="1" applyAlignment="1">
      <alignment horizontal="center"/>
    </xf>
    <xf numFmtId="49" fontId="40" fillId="45" borderId="9" xfId="0" applyNumberFormat="1" applyFont="1" applyFill="1" applyBorder="1" applyAlignment="1">
      <alignment horizontal="left"/>
    </xf>
    <xf numFmtId="3" fontId="40" fillId="45" borderId="9" xfId="0" applyNumberFormat="1" applyFont="1" applyFill="1" applyBorder="1" applyAlignment="1">
      <alignment horizontal="right"/>
    </xf>
    <xf numFmtId="49" fontId="40" fillId="45" borderId="9" xfId="0" applyNumberFormat="1" applyFont="1" applyFill="1" applyBorder="1" applyAlignment="1">
      <alignment horizontal="right"/>
    </xf>
    <xf numFmtId="49" fontId="41" fillId="0" borderId="9" xfId="0" applyNumberFormat="1" applyFont="1" applyFill="1" applyBorder="1"/>
    <xf numFmtId="3" fontId="42" fillId="0" borderId="9" xfId="0" applyNumberFormat="1" applyFont="1" applyFill="1" applyBorder="1"/>
    <xf numFmtId="168" fontId="42" fillId="0" borderId="9" xfId="171" applyNumberFormat="1" applyFont="1" applyFill="1" applyBorder="1"/>
    <xf numFmtId="49" fontId="41" fillId="0" borderId="60" xfId="0" applyNumberFormat="1" applyFont="1" applyFill="1" applyBorder="1"/>
    <xf numFmtId="3" fontId="0" fillId="0" borderId="0" xfId="0" applyNumberFormat="1"/>
    <xf numFmtId="49" fontId="41" fillId="0" borderId="0" xfId="0" applyNumberFormat="1" applyFont="1" applyFill="1" applyBorder="1"/>
    <xf numFmtId="168" fontId="42" fillId="0" borderId="9" xfId="2" applyNumberFormat="1" applyFont="1" applyFill="1" applyBorder="1"/>
    <xf numFmtId="3" fontId="22" fillId="24" borderId="24" xfId="0" applyNumberFormat="1" applyFont="1" applyFill="1" applyBorder="1" applyAlignment="1">
      <alignment horizontal="center"/>
    </xf>
    <xf numFmtId="2" fontId="22" fillId="24" borderId="24" xfId="0" applyNumberFormat="1" applyFont="1" applyFill="1" applyBorder="1" applyAlignment="1">
      <alignment horizontal="center"/>
    </xf>
    <xf numFmtId="2" fontId="22" fillId="24" borderId="25" xfId="0" applyNumberFormat="1" applyFont="1" applyFill="1" applyBorder="1" applyAlignment="1">
      <alignment horizontal="center"/>
    </xf>
    <xf numFmtId="3" fontId="23" fillId="24" borderId="27" xfId="0" applyNumberFormat="1" applyFont="1" applyFill="1" applyBorder="1" applyAlignment="1">
      <alignment horizontal="center"/>
    </xf>
    <xf numFmtId="2" fontId="23" fillId="24" borderId="27" xfId="0" applyNumberFormat="1" applyFont="1" applyFill="1" applyBorder="1" applyAlignment="1">
      <alignment horizontal="center"/>
    </xf>
    <xf numFmtId="1" fontId="23" fillId="24" borderId="26" xfId="0" applyNumberFormat="1" applyFont="1" applyFill="1" applyBorder="1" applyAlignment="1">
      <alignment horizontal="center"/>
    </xf>
    <xf numFmtId="1" fontId="22" fillId="24" borderId="25" xfId="0" applyNumberFormat="1" applyFont="1" applyFill="1" applyBorder="1" applyAlignment="1">
      <alignment horizontal="center"/>
    </xf>
    <xf numFmtId="0" fontId="15" fillId="0" borderId="61" xfId="0" applyFont="1" applyFill="1" applyBorder="1" applyAlignment="1">
      <alignment wrapText="1"/>
    </xf>
    <xf numFmtId="0" fontId="0" fillId="0" borderId="66" xfId="0" applyBorder="1" applyAlignment="1">
      <alignment wrapText="1"/>
    </xf>
    <xf numFmtId="0" fontId="17" fillId="0" borderId="9" xfId="3" applyFont="1" applyFill="1" applyBorder="1" applyAlignment="1">
      <alignment horizontal="center" vertical="center"/>
    </xf>
    <xf numFmtId="0" fontId="18" fillId="0" borderId="9" xfId="3" applyFont="1" applyFill="1" applyBorder="1" applyAlignment="1">
      <alignment horizontal="center" vertical="center"/>
    </xf>
    <xf numFmtId="0" fontId="18" fillId="0" borderId="10" xfId="3" applyFont="1" applyFill="1" applyBorder="1" applyAlignment="1">
      <alignment horizontal="center" vertical="center"/>
    </xf>
    <xf numFmtId="0" fontId="18" fillId="0" borderId="11" xfId="3" applyFont="1" applyFill="1" applyBorder="1" applyAlignment="1">
      <alignment horizontal="center" vertical="center"/>
    </xf>
    <xf numFmtId="0" fontId="18" fillId="0" borderId="12" xfId="3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18" fillId="0" borderId="62" xfId="3" applyFont="1" applyFill="1" applyBorder="1" applyAlignment="1">
      <alignment horizontal="center" vertical="center"/>
    </xf>
    <xf numFmtId="0" fontId="18" fillId="0" borderId="63" xfId="3" applyFont="1" applyFill="1" applyBorder="1" applyAlignment="1">
      <alignment horizontal="center" vertical="center"/>
    </xf>
    <xf numFmtId="0" fontId="18" fillId="0" borderId="64" xfId="3" applyFont="1" applyFill="1" applyBorder="1" applyAlignment="1">
      <alignment horizontal="center" vertical="center"/>
    </xf>
    <xf numFmtId="0" fontId="18" fillId="0" borderId="63" xfId="0" applyFont="1" applyFill="1" applyBorder="1" applyAlignment="1">
      <alignment horizontal="center" vertical="center" wrapText="1"/>
    </xf>
    <xf numFmtId="0" fontId="18" fillId="0" borderId="64" xfId="0" applyFont="1" applyFill="1" applyBorder="1" applyAlignment="1">
      <alignment horizontal="center" vertical="center" wrapText="1"/>
    </xf>
    <xf numFmtId="0" fontId="18" fillId="0" borderId="65" xfId="0" applyFont="1" applyFill="1" applyBorder="1" applyAlignment="1">
      <alignment horizontal="center" vertical="center" wrapText="1"/>
    </xf>
    <xf numFmtId="0" fontId="24" fillId="0" borderId="9" xfId="3" applyFont="1" applyFill="1" applyBorder="1" applyAlignment="1">
      <alignment horizontal="center"/>
    </xf>
    <xf numFmtId="0" fontId="71" fillId="0" borderId="9" xfId="3" applyFont="1" applyFill="1" applyBorder="1" applyAlignment="1">
      <alignment horizontal="center"/>
    </xf>
    <xf numFmtId="0" fontId="33" fillId="0" borderId="9" xfId="0" applyFont="1" applyBorder="1" applyAlignment="1">
      <alignment horizontal="center" vertical="center" wrapText="1"/>
    </xf>
    <xf numFmtId="0" fontId="37" fillId="0" borderId="0" xfId="0" applyFont="1" applyBorder="1" applyAlignment="1">
      <alignment horizontal="center" vertical="center"/>
    </xf>
    <xf numFmtId="3" fontId="37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center"/>
    </xf>
    <xf numFmtId="2" fontId="28" fillId="24" borderId="9" xfId="3" applyNumberFormat="1" applyFont="1" applyFill="1" applyBorder="1" applyAlignment="1">
      <alignment horizontal="center"/>
    </xf>
  </cellXfs>
  <cellStyles count="172">
    <cellStyle name="%20 - Vurgu1 2" xfId="4"/>
    <cellStyle name="%20 - Vurgu2 2" xfId="5"/>
    <cellStyle name="%20 - Vurgu3 2" xfId="6"/>
    <cellStyle name="%20 - Vurgu4 2" xfId="7"/>
    <cellStyle name="%20 - Vurgu5 2" xfId="8"/>
    <cellStyle name="%20 - Vurgu6 2" xfId="9"/>
    <cellStyle name="%40 - Vurgu1 2" xfId="10"/>
    <cellStyle name="%40 - Vurgu2 2" xfId="11"/>
    <cellStyle name="%40 - Vurgu3 2" xfId="12"/>
    <cellStyle name="%40 - Vurgu4 2" xfId="13"/>
    <cellStyle name="%40 - Vurgu5 2" xfId="14"/>
    <cellStyle name="%40 - Vurgu6 2" xfId="15"/>
    <cellStyle name="%60 - Vurgu1 2" xfId="16"/>
    <cellStyle name="%60 - Vurgu2 2" xfId="17"/>
    <cellStyle name="%60 - Vurgu3 2" xfId="18"/>
    <cellStyle name="%60 - Vurgu4 2" xfId="19"/>
    <cellStyle name="%60 - Vurgu5 2" xfId="20"/>
    <cellStyle name="%60 - Vurgu6 2" xfId="21"/>
    <cellStyle name="20% - Accent1" xfId="22"/>
    <cellStyle name="20% - Accent1 2" xfId="23"/>
    <cellStyle name="20% - Accent1 2 2" xfId="24"/>
    <cellStyle name="20% - Accent2" xfId="25"/>
    <cellStyle name="20% - Accent2 2" xfId="26"/>
    <cellStyle name="20% - Accent2 2 2" xfId="27"/>
    <cellStyle name="20% - Accent3" xfId="28"/>
    <cellStyle name="20% - Accent3 2" xfId="29"/>
    <cellStyle name="20% - Accent3 2 2" xfId="30"/>
    <cellStyle name="20% - Accent4" xfId="31"/>
    <cellStyle name="20% - Accent4 2" xfId="32"/>
    <cellStyle name="20% - Accent4 2 2" xfId="33"/>
    <cellStyle name="20% - Accent5" xfId="34"/>
    <cellStyle name="20% - Accent5 2" xfId="35"/>
    <cellStyle name="20% - Accent5 2 2" xfId="36"/>
    <cellStyle name="20% - Accent6" xfId="37"/>
    <cellStyle name="20% - Accent6 2" xfId="38"/>
    <cellStyle name="20% - Accent6 2 2" xfId="39"/>
    <cellStyle name="40% - Accent1" xfId="40"/>
    <cellStyle name="40% - Accent1 2" xfId="41"/>
    <cellStyle name="40% - Accent1 2 2" xfId="42"/>
    <cellStyle name="40% - Accent2" xfId="43"/>
    <cellStyle name="40% - Accent2 2" xfId="44"/>
    <cellStyle name="40% - Accent2 2 2" xfId="45"/>
    <cellStyle name="40% - Accent3" xfId="46"/>
    <cellStyle name="40% - Accent3 2" xfId="47"/>
    <cellStyle name="40% - Accent3 2 2" xfId="48"/>
    <cellStyle name="40% - Accent4" xfId="49"/>
    <cellStyle name="40% - Accent4 2" xfId="50"/>
    <cellStyle name="40% - Accent4 2 2" xfId="51"/>
    <cellStyle name="40% - Accent5" xfId="52"/>
    <cellStyle name="40% - Accent5 2" xfId="53"/>
    <cellStyle name="40% - Accent5 2 2" xfId="54"/>
    <cellStyle name="40% - Accent6" xfId="55"/>
    <cellStyle name="40% - Accent6 2" xfId="56"/>
    <cellStyle name="40% - Accent6 2 2" xfId="57"/>
    <cellStyle name="60% - Accent1" xfId="58"/>
    <cellStyle name="60% - Accent1 2" xfId="59"/>
    <cellStyle name="60% - Accent1 2 2" xfId="60"/>
    <cellStyle name="60% - Accent2" xfId="61"/>
    <cellStyle name="60% - Accent2 2" xfId="62"/>
    <cellStyle name="60% - Accent2 2 2" xfId="63"/>
    <cellStyle name="60% - Accent3" xfId="64"/>
    <cellStyle name="60% - Accent3 2" xfId="65"/>
    <cellStyle name="60% - Accent3 2 2" xfId="66"/>
    <cellStyle name="60% - Accent4" xfId="67"/>
    <cellStyle name="60% - Accent4 2" xfId="68"/>
    <cellStyle name="60% - Accent4 2 2" xfId="69"/>
    <cellStyle name="60% - Accent5" xfId="70"/>
    <cellStyle name="60% - Accent5 2" xfId="71"/>
    <cellStyle name="60% - Accent5 2 2" xfId="72"/>
    <cellStyle name="60% - Accent6" xfId="73"/>
    <cellStyle name="60% - Accent6 2" xfId="74"/>
    <cellStyle name="60% - Accent6 2 2" xfId="75"/>
    <cellStyle name="Accent1 2" xfId="76"/>
    <cellStyle name="Accent1 2 2" xfId="77"/>
    <cellStyle name="Accent2 2" xfId="78"/>
    <cellStyle name="Accent2 2 2" xfId="79"/>
    <cellStyle name="Accent3 2" xfId="80"/>
    <cellStyle name="Accent3 2 2" xfId="81"/>
    <cellStyle name="Accent4 2" xfId="82"/>
    <cellStyle name="Accent4 2 2" xfId="83"/>
    <cellStyle name="Accent5 2" xfId="84"/>
    <cellStyle name="Accent5 2 2" xfId="85"/>
    <cellStyle name="Accent6 2" xfId="86"/>
    <cellStyle name="Accent6 2 2" xfId="87"/>
    <cellStyle name="Açıklama Metni 2" xfId="88"/>
    <cellStyle name="Ana Başlık 2" xfId="89"/>
    <cellStyle name="Bad 2" xfId="90"/>
    <cellStyle name="Bad 2 2" xfId="91"/>
    <cellStyle name="Bağlı Hücre 2" xfId="92"/>
    <cellStyle name="Başlık 1 2" xfId="93"/>
    <cellStyle name="Başlık 2 2" xfId="94"/>
    <cellStyle name="Başlık 3 2" xfId="95"/>
    <cellStyle name="Başlık 4 2" xfId="96"/>
    <cellStyle name="Calculation 2" xfId="97"/>
    <cellStyle name="Calculation 2 2" xfId="98"/>
    <cellStyle name="Check Cell 2" xfId="99"/>
    <cellStyle name="Check Cell 2 2" xfId="100"/>
    <cellStyle name="Comma" xfId="1" builtinId="3"/>
    <cellStyle name="Comma 2" xfId="101"/>
    <cellStyle name="Comma 2 2" xfId="102"/>
    <cellStyle name="Çıkış 2" xfId="103"/>
    <cellStyle name="Explanatory Text" xfId="104"/>
    <cellStyle name="Explanatory Text 2" xfId="105"/>
    <cellStyle name="Explanatory Text 2 2" xfId="106"/>
    <cellStyle name="Giriş 2" xfId="107"/>
    <cellStyle name="Good 2" xfId="108"/>
    <cellStyle name="Good 2 2" xfId="109"/>
    <cellStyle name="Heading 1" xfId="110"/>
    <cellStyle name="Heading 1 2" xfId="111"/>
    <cellStyle name="Heading 2" xfId="112"/>
    <cellStyle name="Heading 2 2" xfId="113"/>
    <cellStyle name="Heading 3" xfId="114"/>
    <cellStyle name="Heading 3 2" xfId="115"/>
    <cellStyle name="Heading 4" xfId="116"/>
    <cellStyle name="Heading 4 2" xfId="117"/>
    <cellStyle name="Input" xfId="118"/>
    <cellStyle name="Input 2" xfId="119"/>
    <cellStyle name="Input 2 2" xfId="120"/>
    <cellStyle name="Linked Cell" xfId="121"/>
    <cellStyle name="Linked Cell 2" xfId="122"/>
    <cellStyle name="Linked Cell 2 2" xfId="123"/>
    <cellStyle name="Neutral 2" xfId="124"/>
    <cellStyle name="Neutral 2 2" xfId="125"/>
    <cellStyle name="Normal" xfId="0" builtinId="0"/>
    <cellStyle name="Normal 2 2" xfId="126"/>
    <cellStyle name="Normal 2 3" xfId="127"/>
    <cellStyle name="Normal 2 3 2" xfId="128"/>
    <cellStyle name="Normal 3" xfId="129"/>
    <cellStyle name="Normal 4" xfId="130"/>
    <cellStyle name="Normal 4 2" xfId="131"/>
    <cellStyle name="Normal 4 2 2" xfId="132"/>
    <cellStyle name="Normal_MAYIS_2009_İHRACAT_RAKAMLARI" xfId="3"/>
    <cellStyle name="Not 2" xfId="133"/>
    <cellStyle name="Note 2" xfId="134"/>
    <cellStyle name="Note 2 2" xfId="135"/>
    <cellStyle name="Note 2 2 2" xfId="136"/>
    <cellStyle name="Note 2 2 2 2" xfId="137"/>
    <cellStyle name="Note 2 2 3" xfId="138"/>
    <cellStyle name="Note 2 2 3 2" xfId="139"/>
    <cellStyle name="Note 2 2 3 2 2" xfId="140"/>
    <cellStyle name="Note 2 2 3 3" xfId="141"/>
    <cellStyle name="Note 2 2 3 3 2" xfId="142"/>
    <cellStyle name="Note 2 2 4" xfId="143"/>
    <cellStyle name="Note 2 2 4 2" xfId="144"/>
    <cellStyle name="Note 2 3" xfId="145"/>
    <cellStyle name="Note 2 3 2" xfId="146"/>
    <cellStyle name="Note 2 3 2 2" xfId="147"/>
    <cellStyle name="Note 2 3 3" xfId="148"/>
    <cellStyle name="Note 2 3 3 2" xfId="149"/>
    <cellStyle name="Note 2 4" xfId="150"/>
    <cellStyle name="Note 2 4 2" xfId="151"/>
    <cellStyle name="Note 3" xfId="152"/>
    <cellStyle name="Output" xfId="153"/>
    <cellStyle name="Output 2" xfId="154"/>
    <cellStyle name="Output 2 2" xfId="155"/>
    <cellStyle name="Percent" xfId="2" builtinId="5"/>
    <cellStyle name="Percent 2" xfId="156"/>
    <cellStyle name="Percent 2 2" xfId="157"/>
    <cellStyle name="Percent 3" xfId="158"/>
    <cellStyle name="Title" xfId="159"/>
    <cellStyle name="Title 2" xfId="160"/>
    <cellStyle name="Toplam 2" xfId="161"/>
    <cellStyle name="Total" xfId="162"/>
    <cellStyle name="Total 2" xfId="163"/>
    <cellStyle name="Total 2 2" xfId="164"/>
    <cellStyle name="Uyarı Metni 2" xfId="165"/>
    <cellStyle name="Virgül 2" xfId="166"/>
    <cellStyle name="Warning Text" xfId="167"/>
    <cellStyle name="Warning Text 2" xfId="168"/>
    <cellStyle name="Warning Text 2 2" xfId="169"/>
    <cellStyle name="Yüzde 2" xfId="170"/>
    <cellStyle name="Yüzde 3" xfId="1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SANAYİ SEKTÖRÜ İHRACATI, </a:t>
            </a:r>
            <a:r>
              <a:rPr lang="en-US" sz="900" b="1" i="0" u="none" strike="noStrike" baseline="0"/>
              <a:t>20</a:t>
            </a:r>
            <a:r>
              <a:rPr lang="tr-TR" sz="900" b="1" i="0" u="none" strike="noStrike" baseline="0"/>
              <a:t>12</a:t>
            </a:r>
            <a:r>
              <a:rPr lang="en-US" sz="900" b="1" i="0" u="none" strike="noStrike" baseline="0"/>
              <a:t>-20</a:t>
            </a:r>
            <a:r>
              <a:rPr lang="tr-TR" sz="900" b="1" i="0" u="none" strike="noStrike" baseline="0"/>
              <a:t>13</a:t>
            </a:r>
            <a:endParaRPr lang="en-US"/>
          </a:p>
        </c:rich>
      </c:tx>
      <c:layout>
        <c:manualLayout>
          <c:xMode val="edge"/>
          <c:yMode val="edge"/>
          <c:x val="0.12890922959572879"/>
          <c:y val="4.14937759336099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3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İHR'!$C$25:$N$25</c:f>
              <c:numCache>
                <c:formatCode>#,##0</c:formatCode>
                <c:ptCount val="12"/>
                <c:pt idx="0">
                  <c:v>8659903.8149999995</c:v>
                </c:pt>
                <c:pt idx="1">
                  <c:v>9277169.1009999998</c:v>
                </c:pt>
                <c:pt idx="2">
                  <c:v>10555120.905999999</c:v>
                </c:pt>
                <c:pt idx="3">
                  <c:v>9501959.0610000007</c:v>
                </c:pt>
                <c:pt idx="4">
                  <c:v>9817967.7200000007</c:v>
                </c:pt>
                <c:pt idx="5">
                  <c:v>9827330.7119999994</c:v>
                </c:pt>
                <c:pt idx="6">
                  <c:v>8977081.8220000006</c:v>
                </c:pt>
                <c:pt idx="7">
                  <c:v>8760238.9450000003</c:v>
                </c:pt>
                <c:pt idx="8">
                  <c:v>9310210.0490000006</c:v>
                </c:pt>
                <c:pt idx="9">
                  <c:v>9657587.8829999994</c:v>
                </c:pt>
                <c:pt idx="10">
                  <c:v>10274356.905999999</c:v>
                </c:pt>
                <c:pt idx="11">
                  <c:v>9607945.7060000002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'2002-2013 AYLIK İHR'!$A$24</c:f>
              <c:strCache>
                <c:ptCount val="1"/>
                <c:pt idx="0">
                  <c:v>2013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İHR'!$C$24:$N$24</c:f>
              <c:numCache>
                <c:formatCode>#,##0</c:formatCode>
                <c:ptCount val="12"/>
                <c:pt idx="0">
                  <c:v>8872444.1830000002</c:v>
                </c:pt>
                <c:pt idx="1">
                  <c:v>9580009.5989999995</c:v>
                </c:pt>
                <c:pt idx="2">
                  <c:v>10385332.239</c:v>
                </c:pt>
                <c:pt idx="3">
                  <c:v>9709214.2219999991</c:v>
                </c:pt>
                <c:pt idx="4">
                  <c:v>10399687.09</c:v>
                </c:pt>
                <c:pt idx="5">
                  <c:v>9682574.7679999992</c:v>
                </c:pt>
                <c:pt idx="6">
                  <c:v>10422297.291999999</c:v>
                </c:pt>
                <c:pt idx="7">
                  <c:v>8716473.9470000006</c:v>
                </c:pt>
                <c:pt idx="8">
                  <c:v>10219746.091</c:v>
                </c:pt>
                <c:pt idx="9">
                  <c:v>9615420.2090000007</c:v>
                </c:pt>
                <c:pt idx="10">
                  <c:v>11079979.49</c:v>
                </c:pt>
                <c:pt idx="11">
                  <c:v>10364951.095000001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250496"/>
        <c:axId val="89548480"/>
      </c:lineChart>
      <c:catAx>
        <c:axId val="12625049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89548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954848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6250496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1441647597254004E-2"/>
          <c:y val="0.82572788359961369"/>
          <c:w val="0.14144927536231933"/>
          <c:h val="0.1563790418313895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KURU MEYVE VE MAMULLERİ İHRACATI (Bin $)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İHR'!$C$10:$N$10</c:f>
              <c:numCache>
                <c:formatCode>#,##0</c:formatCode>
                <c:ptCount val="12"/>
                <c:pt idx="0">
                  <c:v>106856.598</c:v>
                </c:pt>
                <c:pt idx="1">
                  <c:v>108712.61599999999</c:v>
                </c:pt>
                <c:pt idx="2">
                  <c:v>113139.69100000001</c:v>
                </c:pt>
                <c:pt idx="3">
                  <c:v>104112.96400000001</c:v>
                </c:pt>
                <c:pt idx="4">
                  <c:v>112100.792</c:v>
                </c:pt>
                <c:pt idx="5">
                  <c:v>96319.293000000005</c:v>
                </c:pt>
                <c:pt idx="6">
                  <c:v>96080.379000000001</c:v>
                </c:pt>
                <c:pt idx="7">
                  <c:v>95010.244000000006</c:v>
                </c:pt>
                <c:pt idx="8">
                  <c:v>156917.41099999999</c:v>
                </c:pt>
                <c:pt idx="9">
                  <c:v>153097.658</c:v>
                </c:pt>
                <c:pt idx="10">
                  <c:v>166194.008</c:v>
                </c:pt>
                <c:pt idx="11">
                  <c:v>130665.397</c:v>
                </c:pt>
              </c:numCache>
            </c:numRef>
          </c:val>
          <c:smooth val="0"/>
        </c:ser>
        <c:ser>
          <c:idx val="0"/>
          <c:order val="1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'2002-2013 AYLIK İHR'!$C$11:$N$11</c:f>
              <c:numCache>
                <c:formatCode>#,##0</c:formatCode>
                <c:ptCount val="12"/>
                <c:pt idx="0">
                  <c:v>105531.583</c:v>
                </c:pt>
                <c:pt idx="1">
                  <c:v>96523.843999999997</c:v>
                </c:pt>
                <c:pt idx="2">
                  <c:v>106398.08900000001</c:v>
                </c:pt>
                <c:pt idx="3">
                  <c:v>95619.092999999993</c:v>
                </c:pt>
                <c:pt idx="4">
                  <c:v>97437.353000000003</c:v>
                </c:pt>
                <c:pt idx="5">
                  <c:v>86571.563999999998</c:v>
                </c:pt>
                <c:pt idx="6">
                  <c:v>76121.244000000006</c:v>
                </c:pt>
                <c:pt idx="7">
                  <c:v>85953.599000000002</c:v>
                </c:pt>
                <c:pt idx="8">
                  <c:v>162774.07199999999</c:v>
                </c:pt>
                <c:pt idx="9">
                  <c:v>175246.46599999999</c:v>
                </c:pt>
                <c:pt idx="10">
                  <c:v>165695.76199999999</c:v>
                </c:pt>
                <c:pt idx="11">
                  <c:v>110777.462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322176"/>
        <c:axId val="128848384"/>
      </c:lineChart>
      <c:catAx>
        <c:axId val="12632217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8848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8848384"/>
        <c:scaling>
          <c:orientation val="minMax"/>
          <c:max val="2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6322176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63"/>
          <c:w val="0.79032335866951164"/>
          <c:h val="0.55597116220259091"/>
        </c:manualLayout>
      </c:layout>
      <c:lineChart>
        <c:grouping val="standard"/>
        <c:varyColors val="0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İHR'!$C$12:$N$12</c:f>
              <c:numCache>
                <c:formatCode>#,##0</c:formatCode>
                <c:ptCount val="12"/>
                <c:pt idx="0">
                  <c:v>178057.44399999999</c:v>
                </c:pt>
                <c:pt idx="1">
                  <c:v>133840.92199999999</c:v>
                </c:pt>
                <c:pt idx="2">
                  <c:v>135662.81400000001</c:v>
                </c:pt>
                <c:pt idx="3">
                  <c:v>133846.01300000001</c:v>
                </c:pt>
                <c:pt idx="4">
                  <c:v>105018.59</c:v>
                </c:pt>
                <c:pt idx="5">
                  <c:v>105651.111</c:v>
                </c:pt>
                <c:pt idx="6">
                  <c:v>132908.06899999999</c:v>
                </c:pt>
                <c:pt idx="7">
                  <c:v>87161.603000000003</c:v>
                </c:pt>
                <c:pt idx="8">
                  <c:v>206198.68700000001</c:v>
                </c:pt>
                <c:pt idx="9">
                  <c:v>182983.52900000001</c:v>
                </c:pt>
                <c:pt idx="10">
                  <c:v>204338.91500000001</c:v>
                </c:pt>
                <c:pt idx="11">
                  <c:v>167617.09400000001</c:v>
                </c:pt>
              </c:numCache>
            </c:numRef>
          </c:val>
          <c:smooth val="0"/>
        </c:ser>
        <c:ser>
          <c:idx val="0"/>
          <c:order val="1"/>
          <c:tx>
            <c:v>2012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'2002-2013 AYLIK İHR'!$C$13:$N$13</c:f>
              <c:numCache>
                <c:formatCode>#,##0</c:formatCode>
                <c:ptCount val="12"/>
                <c:pt idx="0">
                  <c:v>119913.17</c:v>
                </c:pt>
                <c:pt idx="1">
                  <c:v>143215.25399999999</c:v>
                </c:pt>
                <c:pt idx="2">
                  <c:v>135675.905</c:v>
                </c:pt>
                <c:pt idx="3">
                  <c:v>132709.54</c:v>
                </c:pt>
                <c:pt idx="4">
                  <c:v>129480.432</c:v>
                </c:pt>
                <c:pt idx="5">
                  <c:v>128894.031</c:v>
                </c:pt>
                <c:pt idx="6">
                  <c:v>151957.09</c:v>
                </c:pt>
                <c:pt idx="7">
                  <c:v>108455.107</c:v>
                </c:pt>
                <c:pt idx="8">
                  <c:v>189082.25399999999</c:v>
                </c:pt>
                <c:pt idx="9">
                  <c:v>199366.95600000001</c:v>
                </c:pt>
                <c:pt idx="10">
                  <c:v>194549.19699999999</c:v>
                </c:pt>
                <c:pt idx="11">
                  <c:v>163691.215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323200"/>
        <c:axId val="128850112"/>
      </c:lineChart>
      <c:catAx>
        <c:axId val="12632320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8850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8850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6323200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80645161290319E-2"/>
          <c:y val="0.82835977592353183"/>
          <c:w val="0.13709698586063873"/>
          <c:h val="0.160448152936107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ZEYTİN VE ZEYTİNYAĞI (Bin $)</a:t>
            </a:r>
          </a:p>
        </c:rich>
      </c:tx>
      <c:layout>
        <c:manualLayout>
          <c:xMode val="edge"/>
          <c:yMode val="edge"/>
          <c:x val="0.26156941649899379"/>
          <c:y val="3.717472118959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7243460764591"/>
          <c:y val="0.17843866171003744"/>
          <c:w val="0.81891348088531157"/>
          <c:h val="0.58736059479553737"/>
        </c:manualLayout>
      </c:layout>
      <c:lineChart>
        <c:grouping val="standard"/>
        <c:varyColors val="0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İHR'!$C$14:$N$14</c:f>
              <c:numCache>
                <c:formatCode>#,##0</c:formatCode>
                <c:ptCount val="12"/>
                <c:pt idx="0">
                  <c:v>44842.038</c:v>
                </c:pt>
                <c:pt idx="1">
                  <c:v>52403.663</c:v>
                </c:pt>
                <c:pt idx="2">
                  <c:v>62002.927000000003</c:v>
                </c:pt>
                <c:pt idx="3">
                  <c:v>38388.413</c:v>
                </c:pt>
                <c:pt idx="4">
                  <c:v>38035.659</c:v>
                </c:pt>
                <c:pt idx="5">
                  <c:v>36239.686999999998</c:v>
                </c:pt>
                <c:pt idx="6">
                  <c:v>32745.501</c:v>
                </c:pt>
                <c:pt idx="7">
                  <c:v>28125.712</c:v>
                </c:pt>
                <c:pt idx="8">
                  <c:v>30890.239000000001</c:v>
                </c:pt>
                <c:pt idx="9">
                  <c:v>23072.487000000001</c:v>
                </c:pt>
                <c:pt idx="10">
                  <c:v>26041.86</c:v>
                </c:pt>
                <c:pt idx="11">
                  <c:v>26953.991000000002</c:v>
                </c:pt>
              </c:numCache>
            </c:numRef>
          </c:val>
          <c:smooth val="0"/>
        </c:ser>
        <c:ser>
          <c:idx val="0"/>
          <c:order val="1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'2002-2013 AYLIK İHR'!$C$15:$N$15</c:f>
              <c:numCache>
                <c:formatCode>#,##0</c:formatCode>
                <c:ptCount val="12"/>
                <c:pt idx="0">
                  <c:v>14963.441000000001</c:v>
                </c:pt>
                <c:pt idx="1">
                  <c:v>15339.146000000001</c:v>
                </c:pt>
                <c:pt idx="2">
                  <c:v>19213.572</c:v>
                </c:pt>
                <c:pt idx="3">
                  <c:v>15903.887000000001</c:v>
                </c:pt>
                <c:pt idx="4">
                  <c:v>15565.424999999999</c:v>
                </c:pt>
                <c:pt idx="5">
                  <c:v>15442.521000000001</c:v>
                </c:pt>
                <c:pt idx="6">
                  <c:v>14310.64</c:v>
                </c:pt>
                <c:pt idx="7">
                  <c:v>11471.273999999999</c:v>
                </c:pt>
                <c:pt idx="8">
                  <c:v>17003.456999999999</c:v>
                </c:pt>
                <c:pt idx="9">
                  <c:v>15742.656999999999</c:v>
                </c:pt>
                <c:pt idx="10">
                  <c:v>19601.625</c:v>
                </c:pt>
                <c:pt idx="11">
                  <c:v>26593.853999999999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324224"/>
        <c:axId val="129941504"/>
      </c:lineChart>
      <c:catAx>
        <c:axId val="126324224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9941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9941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6324224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60362173038228E-2"/>
          <c:y val="0.8289962825278826"/>
          <c:w val="0.13682092555331987"/>
          <c:h val="0.1598513011152419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TÜTÜN İHRACATI (Bin $)</a:t>
            </a:r>
          </a:p>
        </c:rich>
      </c:tx>
      <c:layout>
        <c:manualLayout>
          <c:xMode val="edge"/>
          <c:yMode val="edge"/>
          <c:x val="0.27868852459016391"/>
          <c:y val="4.01606425702810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5409836065574"/>
          <c:y val="0.19277184037650738"/>
          <c:w val="0.78688524590163822"/>
          <c:h val="0.52610648102755042"/>
        </c:manualLayout>
      </c:layout>
      <c:lineChart>
        <c:grouping val="standard"/>
        <c:varyColors val="0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İHR'!$C$16:$N$16</c:f>
              <c:numCache>
                <c:formatCode>#,##0</c:formatCode>
                <c:ptCount val="12"/>
                <c:pt idx="0">
                  <c:v>66631.066999999995</c:v>
                </c:pt>
                <c:pt idx="1">
                  <c:v>101106.59600000001</c:v>
                </c:pt>
                <c:pt idx="2">
                  <c:v>93632.384000000005</c:v>
                </c:pt>
                <c:pt idx="3">
                  <c:v>104726.342</c:v>
                </c:pt>
                <c:pt idx="4">
                  <c:v>80015.084000000003</c:v>
                </c:pt>
                <c:pt idx="5">
                  <c:v>76117.297000000006</c:v>
                </c:pt>
                <c:pt idx="6">
                  <c:v>90331.686000000002</c:v>
                </c:pt>
                <c:pt idx="7">
                  <c:v>49399.682999999997</c:v>
                </c:pt>
                <c:pt idx="8">
                  <c:v>52908.788999999997</c:v>
                </c:pt>
                <c:pt idx="9">
                  <c:v>50203.27</c:v>
                </c:pt>
                <c:pt idx="10">
                  <c:v>52084.074000000001</c:v>
                </c:pt>
                <c:pt idx="11">
                  <c:v>89657.403999999995</c:v>
                </c:pt>
              </c:numCache>
            </c:numRef>
          </c:val>
          <c:smooth val="0"/>
        </c:ser>
        <c:ser>
          <c:idx val="0"/>
          <c:order val="1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'2002-2013 AYLIK İHR'!$C$17:$N$17</c:f>
              <c:numCache>
                <c:formatCode>#,##0</c:formatCode>
                <c:ptCount val="12"/>
                <c:pt idx="0">
                  <c:v>92500.611000000004</c:v>
                </c:pt>
                <c:pt idx="1">
                  <c:v>100557.644</c:v>
                </c:pt>
                <c:pt idx="2">
                  <c:v>86358.92</c:v>
                </c:pt>
                <c:pt idx="3">
                  <c:v>88475.812000000005</c:v>
                </c:pt>
                <c:pt idx="4">
                  <c:v>73133.077000000005</c:v>
                </c:pt>
                <c:pt idx="5">
                  <c:v>82236.959000000003</c:v>
                </c:pt>
                <c:pt idx="6">
                  <c:v>41072.54</c:v>
                </c:pt>
                <c:pt idx="7">
                  <c:v>50651.633000000002</c:v>
                </c:pt>
                <c:pt idx="8">
                  <c:v>50528.898999999998</c:v>
                </c:pt>
                <c:pt idx="9">
                  <c:v>52096.953999999998</c:v>
                </c:pt>
                <c:pt idx="10">
                  <c:v>61884.220999999998</c:v>
                </c:pt>
                <c:pt idx="11">
                  <c:v>65921.175000000003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572288"/>
        <c:axId val="129943232"/>
      </c:lineChart>
      <c:catAx>
        <c:axId val="130572288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9943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9943232"/>
        <c:scaling>
          <c:orientation val="minMax"/>
          <c:max val="15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30572288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45901639344263E-2"/>
          <c:y val="0.82329654576310496"/>
          <c:w val="0.13934426229508196"/>
          <c:h val="0.164659477806238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3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14754098360637"/>
          <c:y val="0.2434456928838957"/>
          <c:w val="0.83811475409836067"/>
          <c:h val="0.49438202247191032"/>
        </c:manualLayout>
      </c:layout>
      <c:lineChart>
        <c:grouping val="standard"/>
        <c:varyColors val="0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İHR'!$C$18:$N$18</c:f>
              <c:numCache>
                <c:formatCode>#,##0</c:formatCode>
                <c:ptCount val="12"/>
                <c:pt idx="0">
                  <c:v>5248.2349999999997</c:v>
                </c:pt>
                <c:pt idx="1">
                  <c:v>8969.8040000000001</c:v>
                </c:pt>
                <c:pt idx="2">
                  <c:v>9241.5139999999992</c:v>
                </c:pt>
                <c:pt idx="3">
                  <c:v>10435.252</c:v>
                </c:pt>
                <c:pt idx="4">
                  <c:v>7212.4260000000004</c:v>
                </c:pt>
                <c:pt idx="5">
                  <c:v>3794.241</c:v>
                </c:pt>
                <c:pt idx="6">
                  <c:v>3556.596</c:v>
                </c:pt>
                <c:pt idx="7">
                  <c:v>5171.8289999999997</c:v>
                </c:pt>
                <c:pt idx="8">
                  <c:v>5359.9139999999998</c:v>
                </c:pt>
                <c:pt idx="9">
                  <c:v>4712.04</c:v>
                </c:pt>
                <c:pt idx="10">
                  <c:v>6415.26</c:v>
                </c:pt>
                <c:pt idx="11">
                  <c:v>6975.3509999999997</c:v>
                </c:pt>
              </c:numCache>
            </c:numRef>
          </c:val>
          <c:smooth val="0"/>
        </c:ser>
        <c:ser>
          <c:idx val="0"/>
          <c:order val="1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'2002-2013 AYLIK İHR'!$C$19:$N$19</c:f>
              <c:numCache>
                <c:formatCode>#,##0</c:formatCode>
                <c:ptCount val="12"/>
                <c:pt idx="0">
                  <c:v>4758.4459999999999</c:v>
                </c:pt>
                <c:pt idx="1">
                  <c:v>6736.8689999999997</c:v>
                </c:pt>
                <c:pt idx="2">
                  <c:v>10413.361000000001</c:v>
                </c:pt>
                <c:pt idx="3">
                  <c:v>10505.583000000001</c:v>
                </c:pt>
                <c:pt idx="4">
                  <c:v>6052.7039999999997</c:v>
                </c:pt>
                <c:pt idx="5">
                  <c:v>2650.817</c:v>
                </c:pt>
                <c:pt idx="6">
                  <c:v>3157.7339999999999</c:v>
                </c:pt>
                <c:pt idx="7">
                  <c:v>4540.8599999999997</c:v>
                </c:pt>
                <c:pt idx="8">
                  <c:v>6212.3190000000004</c:v>
                </c:pt>
                <c:pt idx="9">
                  <c:v>5067.8599999999997</c:v>
                </c:pt>
                <c:pt idx="10">
                  <c:v>7099.8040000000001</c:v>
                </c:pt>
                <c:pt idx="11">
                  <c:v>5958.0739999999996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572800"/>
        <c:axId val="129944960"/>
      </c:lineChart>
      <c:catAx>
        <c:axId val="13057280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9944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9944960"/>
        <c:scaling>
          <c:orientation val="minMax"/>
          <c:max val="2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30572800"/>
        <c:crosses val="autoZero"/>
        <c:crossBetween val="between"/>
        <c:majorUnit val="2000"/>
        <c:minorUnit val="4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45901639344263E-2"/>
          <c:y val="0.82771850147944992"/>
          <c:w val="0.13934426229508196"/>
          <c:h val="0.161049082347852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2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2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 VE HAY.MAM. İHRACATI (Bin $)</a:t>
            </a:r>
            <a:endParaRPr lang="tr-TR"/>
          </a:p>
        </c:rich>
      </c:tx>
      <c:layout>
        <c:manualLayout>
          <c:xMode val="edge"/>
          <c:yMode val="edge"/>
          <c:x val="0.25598926417565454"/>
          <c:y val="3.74531835205993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89748088733021"/>
          <c:y val="0.24344658329889182"/>
          <c:w val="0.80698232861260699"/>
          <c:h val="0.49438383069928815"/>
        </c:manualLayout>
      </c:layout>
      <c:lineChart>
        <c:grouping val="standard"/>
        <c:varyColors val="0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İHR'!$C$20:$N$20</c:f>
              <c:numCache>
                <c:formatCode>#,##0</c:formatCode>
                <c:ptCount val="12"/>
                <c:pt idx="0">
                  <c:v>171195.693</c:v>
                </c:pt>
                <c:pt idx="1">
                  <c:v>148748.24900000001</c:v>
                </c:pt>
                <c:pt idx="2">
                  <c:v>145990.75099999999</c:v>
                </c:pt>
                <c:pt idx="3">
                  <c:v>154505.486</c:v>
                </c:pt>
                <c:pt idx="4">
                  <c:v>164850.53</c:v>
                </c:pt>
                <c:pt idx="5">
                  <c:v>157449.19200000001</c:v>
                </c:pt>
                <c:pt idx="6">
                  <c:v>164940.427</c:v>
                </c:pt>
                <c:pt idx="7">
                  <c:v>158340.29500000001</c:v>
                </c:pt>
                <c:pt idx="8">
                  <c:v>171377.46100000001</c:v>
                </c:pt>
                <c:pt idx="9">
                  <c:v>172660.97700000001</c:v>
                </c:pt>
                <c:pt idx="10">
                  <c:v>193388.829</c:v>
                </c:pt>
                <c:pt idx="11">
                  <c:v>185228.02299999999</c:v>
                </c:pt>
              </c:numCache>
            </c:numRef>
          </c:val>
          <c:smooth val="0"/>
        </c:ser>
        <c:ser>
          <c:idx val="0"/>
          <c:order val="1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'2002-2013 AYLIK İHR'!$C$21:$N$21</c:f>
              <c:numCache>
                <c:formatCode>#,##0</c:formatCode>
                <c:ptCount val="12"/>
                <c:pt idx="0">
                  <c:v>147201.16500000001</c:v>
                </c:pt>
                <c:pt idx="1">
                  <c:v>110614.91899999999</c:v>
                </c:pt>
                <c:pt idx="2">
                  <c:v>146851.834</c:v>
                </c:pt>
                <c:pt idx="3">
                  <c:v>114273.368</c:v>
                </c:pt>
                <c:pt idx="4">
                  <c:v>128328.912</c:v>
                </c:pt>
                <c:pt idx="5">
                  <c:v>130730.046</c:v>
                </c:pt>
                <c:pt idx="6">
                  <c:v>127346.598</c:v>
                </c:pt>
                <c:pt idx="7">
                  <c:v>130036.09699999999</c:v>
                </c:pt>
                <c:pt idx="8">
                  <c:v>147522.04500000001</c:v>
                </c:pt>
                <c:pt idx="9">
                  <c:v>140676.91500000001</c:v>
                </c:pt>
                <c:pt idx="10">
                  <c:v>161267.59599999999</c:v>
                </c:pt>
                <c:pt idx="11">
                  <c:v>177066.149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574336"/>
        <c:axId val="129947264"/>
      </c:lineChart>
      <c:catAx>
        <c:axId val="13057433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9947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9947264"/>
        <c:scaling>
          <c:orientation val="minMax"/>
          <c:max val="2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30574336"/>
        <c:crosses val="autoZero"/>
        <c:crossBetween val="between"/>
        <c:majorUnit val="25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66940451745378E-2"/>
          <c:y val="0.82771850147944992"/>
          <c:w val="0.13963060572253932"/>
          <c:h val="0.161049082347852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20606313911244"/>
          <c:y val="0.1727941176470589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İHR'!$C$22:$N$22</c:f>
              <c:numCache>
                <c:formatCode>#,##0</c:formatCode>
                <c:ptCount val="12"/>
                <c:pt idx="0">
                  <c:v>308442.913</c:v>
                </c:pt>
                <c:pt idx="1">
                  <c:v>312886.18400000001</c:v>
                </c:pt>
                <c:pt idx="2">
                  <c:v>361373.55900000001</c:v>
                </c:pt>
                <c:pt idx="3">
                  <c:v>361138.326</c:v>
                </c:pt>
                <c:pt idx="4">
                  <c:v>381482.92</c:v>
                </c:pt>
                <c:pt idx="5">
                  <c:v>354149.55499999999</c:v>
                </c:pt>
                <c:pt idx="6">
                  <c:v>389852.05800000002</c:v>
                </c:pt>
                <c:pt idx="7">
                  <c:v>330627.78000000003</c:v>
                </c:pt>
                <c:pt idx="8">
                  <c:v>402293.90299999999</c:v>
                </c:pt>
                <c:pt idx="9">
                  <c:v>363966.30800000002</c:v>
                </c:pt>
                <c:pt idx="10">
                  <c:v>451584.05499999999</c:v>
                </c:pt>
                <c:pt idx="11">
                  <c:v>440841.16899999999</c:v>
                </c:pt>
              </c:numCache>
            </c:numRef>
          </c:val>
          <c:smooth val="0"/>
        </c:ser>
        <c:ser>
          <c:idx val="0"/>
          <c:order val="1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'2002-2013 AYLIK İHR'!$C$23:$N$23</c:f>
              <c:numCache>
                <c:formatCode>#,##0</c:formatCode>
                <c:ptCount val="12"/>
                <c:pt idx="0">
                  <c:v>265835.76899999997</c:v>
                </c:pt>
                <c:pt idx="1">
                  <c:v>294466.75300000003</c:v>
                </c:pt>
                <c:pt idx="2">
                  <c:v>330209.23300000001</c:v>
                </c:pt>
                <c:pt idx="3">
                  <c:v>306601.68199999997</c:v>
                </c:pt>
                <c:pt idx="4">
                  <c:v>328986.049</c:v>
                </c:pt>
                <c:pt idx="5">
                  <c:v>327953.65100000001</c:v>
                </c:pt>
                <c:pt idx="6">
                  <c:v>321147.80300000001</c:v>
                </c:pt>
                <c:pt idx="7">
                  <c:v>313695.087</c:v>
                </c:pt>
                <c:pt idx="8">
                  <c:v>325915.36300000001</c:v>
                </c:pt>
                <c:pt idx="9">
                  <c:v>322745.27299999999</c:v>
                </c:pt>
                <c:pt idx="10">
                  <c:v>364718.288</c:v>
                </c:pt>
                <c:pt idx="11">
                  <c:v>359319.01799999998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573312"/>
        <c:axId val="129948416"/>
      </c:lineChart>
      <c:catAx>
        <c:axId val="13057331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9948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9948416"/>
        <c:scaling>
          <c:orientation val="minMax"/>
          <c:max val="5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3057331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88065843621401E-2"/>
          <c:y val="0.83088235294117663"/>
          <c:w val="0.13991791149563129"/>
          <c:h val="0.1580882352941179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TEKSTİL VE HAMMADDELERİ İHRACATI (Bin $)</a:t>
            </a:r>
          </a:p>
        </c:rich>
      </c:tx>
      <c:layout>
        <c:manualLayout>
          <c:xMode val="edge"/>
          <c:yMode val="edge"/>
          <c:x val="0.17959205099362591"/>
          <c:y val="5.18518518518518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57"/>
          <c:y val="0.20740815758158881"/>
          <c:w val="0.7938783421141018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İHR'!$C$26:$N$26</c:f>
              <c:numCache>
                <c:formatCode>#,##0</c:formatCode>
                <c:ptCount val="12"/>
                <c:pt idx="0">
                  <c:v>682176.95900000003</c:v>
                </c:pt>
                <c:pt idx="1">
                  <c:v>649400.50800000003</c:v>
                </c:pt>
                <c:pt idx="2">
                  <c:v>733948.55</c:v>
                </c:pt>
                <c:pt idx="3">
                  <c:v>700840.12</c:v>
                </c:pt>
                <c:pt idx="4">
                  <c:v>748743.66399999999</c:v>
                </c:pt>
                <c:pt idx="5">
                  <c:v>644757.77500000002</c:v>
                </c:pt>
                <c:pt idx="6">
                  <c:v>675893.70200000005</c:v>
                </c:pt>
                <c:pt idx="7">
                  <c:v>616072.78599999996</c:v>
                </c:pt>
                <c:pt idx="8">
                  <c:v>754232.75800000003</c:v>
                </c:pt>
                <c:pt idx="9">
                  <c:v>708228.19700000004</c:v>
                </c:pt>
                <c:pt idx="10">
                  <c:v>814073.66799999995</c:v>
                </c:pt>
                <c:pt idx="11">
                  <c:v>663029.33700000006</c:v>
                </c:pt>
              </c:numCache>
            </c:numRef>
          </c:val>
          <c:smooth val="0"/>
        </c:ser>
        <c:ser>
          <c:idx val="0"/>
          <c:order val="1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'2002-2013 AYLIK İHR'!$C$27:$N$27</c:f>
              <c:numCache>
                <c:formatCode>#,##0</c:formatCode>
                <c:ptCount val="12"/>
                <c:pt idx="0">
                  <c:v>584999.65800000005</c:v>
                </c:pt>
                <c:pt idx="1">
                  <c:v>634941.88399999996</c:v>
                </c:pt>
                <c:pt idx="2">
                  <c:v>722311.12699999998</c:v>
                </c:pt>
                <c:pt idx="3">
                  <c:v>645782.93299999996</c:v>
                </c:pt>
                <c:pt idx="4">
                  <c:v>680930.15700000001</c:v>
                </c:pt>
                <c:pt idx="5">
                  <c:v>635964.94700000004</c:v>
                </c:pt>
                <c:pt idx="6">
                  <c:v>580086.61399999994</c:v>
                </c:pt>
                <c:pt idx="7">
                  <c:v>612889.77</c:v>
                </c:pt>
                <c:pt idx="8">
                  <c:v>692097.31799999997</c:v>
                </c:pt>
                <c:pt idx="9">
                  <c:v>661871.87300000002</c:v>
                </c:pt>
                <c:pt idx="10">
                  <c:v>764879.95799999998</c:v>
                </c:pt>
                <c:pt idx="11">
                  <c:v>622388.21600000001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322688"/>
        <c:axId val="131458176"/>
      </c:lineChart>
      <c:catAx>
        <c:axId val="126322688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31458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1458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6322688"/>
        <c:crosses val="autoZero"/>
        <c:crossBetween val="between"/>
        <c:majorUnit val="10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09E-2"/>
          <c:y val="0.82963274035190049"/>
          <c:w val="0.13877572446301337"/>
          <c:h val="0.159259648099543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45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163283405695371"/>
          <c:y val="0.19629700628257479"/>
          <c:w val="0.77142934015200504"/>
          <c:h val="0.48889065715660207"/>
        </c:manualLayout>
      </c:layout>
      <c:lineChart>
        <c:grouping val="standard"/>
        <c:varyColors val="0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İHR'!$C$28:$N$28</c:f>
              <c:numCache>
                <c:formatCode>#,##0</c:formatCode>
                <c:ptCount val="12"/>
                <c:pt idx="0">
                  <c:v>115044.90399999999</c:v>
                </c:pt>
                <c:pt idx="1">
                  <c:v>129821.348</c:v>
                </c:pt>
                <c:pt idx="2">
                  <c:v>153561.72</c:v>
                </c:pt>
                <c:pt idx="3">
                  <c:v>145413.28</c:v>
                </c:pt>
                <c:pt idx="4">
                  <c:v>155628.59099999999</c:v>
                </c:pt>
                <c:pt idx="5">
                  <c:v>146139.55900000001</c:v>
                </c:pt>
                <c:pt idx="6">
                  <c:v>183398.71</c:v>
                </c:pt>
                <c:pt idx="7">
                  <c:v>178285.495</c:v>
                </c:pt>
                <c:pt idx="8">
                  <c:v>176004.43400000001</c:v>
                </c:pt>
                <c:pt idx="9">
                  <c:v>161927.92300000001</c:v>
                </c:pt>
                <c:pt idx="10">
                  <c:v>176646.171</c:v>
                </c:pt>
                <c:pt idx="11">
                  <c:v>179531.416</c:v>
                </c:pt>
              </c:numCache>
            </c:numRef>
          </c:val>
          <c:smooth val="0"/>
        </c:ser>
        <c:ser>
          <c:idx val="0"/>
          <c:order val="1"/>
          <c:tx>
            <c:v>2012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'2002-2013 AYLIK İHR'!$C$29:$N$29</c:f>
              <c:numCache>
                <c:formatCode>#,##0</c:formatCode>
                <c:ptCount val="12"/>
                <c:pt idx="0">
                  <c:v>89780.933999999994</c:v>
                </c:pt>
                <c:pt idx="1">
                  <c:v>103607.844</c:v>
                </c:pt>
                <c:pt idx="2">
                  <c:v>150142.61300000001</c:v>
                </c:pt>
                <c:pt idx="3">
                  <c:v>122696.719</c:v>
                </c:pt>
                <c:pt idx="4">
                  <c:v>128086.01</c:v>
                </c:pt>
                <c:pt idx="5">
                  <c:v>139249.739</c:v>
                </c:pt>
                <c:pt idx="6">
                  <c:v>161802.272</c:v>
                </c:pt>
                <c:pt idx="7">
                  <c:v>136988.902</c:v>
                </c:pt>
                <c:pt idx="8">
                  <c:v>146754.228</c:v>
                </c:pt>
                <c:pt idx="9">
                  <c:v>134518.35500000001</c:v>
                </c:pt>
                <c:pt idx="10">
                  <c:v>157364.47399999999</c:v>
                </c:pt>
                <c:pt idx="11">
                  <c:v>162995.497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502080"/>
        <c:axId val="131459904"/>
      </c:lineChart>
      <c:catAx>
        <c:axId val="13150208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31459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145990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31502080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09E-2"/>
          <c:y val="0.82592903664820061"/>
          <c:w val="0.13877572446301337"/>
          <c:h val="0.159259648099543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HALI İHRACATI (Bin $)</a:t>
            </a:r>
          </a:p>
        </c:rich>
      </c:tx>
      <c:layout>
        <c:manualLayout>
          <c:xMode val="edge"/>
          <c:yMode val="edge"/>
          <c:x val="0.3204083775242392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979610749771608"/>
          <c:y val="0.19403020425862189"/>
          <c:w val="0.77142934015200504"/>
          <c:h val="0.50746361113793248"/>
        </c:manualLayout>
      </c:layout>
      <c:lineChart>
        <c:grouping val="standard"/>
        <c:varyColors val="0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İHR'!$C$30:$N$30</c:f>
              <c:numCache>
                <c:formatCode>#,##0</c:formatCode>
                <c:ptCount val="12"/>
                <c:pt idx="0">
                  <c:v>165998.10999999999</c:v>
                </c:pt>
                <c:pt idx="1">
                  <c:v>161550.14600000001</c:v>
                </c:pt>
                <c:pt idx="2">
                  <c:v>169936.27600000001</c:v>
                </c:pt>
                <c:pt idx="3">
                  <c:v>190124.82500000001</c:v>
                </c:pt>
                <c:pt idx="4">
                  <c:v>192843.37700000001</c:v>
                </c:pt>
                <c:pt idx="5">
                  <c:v>183849.79300000001</c:v>
                </c:pt>
                <c:pt idx="6">
                  <c:v>178911.50899999999</c:v>
                </c:pt>
                <c:pt idx="7">
                  <c:v>144298.25700000001</c:v>
                </c:pt>
                <c:pt idx="8">
                  <c:v>182078.55900000001</c:v>
                </c:pt>
                <c:pt idx="9">
                  <c:v>193754.09899999999</c:v>
                </c:pt>
                <c:pt idx="10">
                  <c:v>229981.38800000001</c:v>
                </c:pt>
                <c:pt idx="11">
                  <c:v>202940.848</c:v>
                </c:pt>
              </c:numCache>
            </c:numRef>
          </c:val>
          <c:smooth val="0"/>
        </c:ser>
        <c:ser>
          <c:idx val="0"/>
          <c:order val="1"/>
          <c:tx>
            <c:v>2012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'2002-2013 AYLIK İHR'!$C$31:$N$31</c:f>
              <c:numCache>
                <c:formatCode>#,##0</c:formatCode>
                <c:ptCount val="12"/>
                <c:pt idx="0">
                  <c:v>132526.747</c:v>
                </c:pt>
                <c:pt idx="1">
                  <c:v>148772.826</c:v>
                </c:pt>
                <c:pt idx="2">
                  <c:v>166441.73300000001</c:v>
                </c:pt>
                <c:pt idx="3">
                  <c:v>167710.15400000001</c:v>
                </c:pt>
                <c:pt idx="4">
                  <c:v>171988.31200000001</c:v>
                </c:pt>
                <c:pt idx="5">
                  <c:v>154499.71400000001</c:v>
                </c:pt>
                <c:pt idx="6">
                  <c:v>164713.269</c:v>
                </c:pt>
                <c:pt idx="7">
                  <c:v>161426.13699999999</c:v>
                </c:pt>
                <c:pt idx="8">
                  <c:v>168008.64499999999</c:v>
                </c:pt>
                <c:pt idx="9">
                  <c:v>188447.95600000001</c:v>
                </c:pt>
                <c:pt idx="10">
                  <c:v>197338.16500000001</c:v>
                </c:pt>
                <c:pt idx="11">
                  <c:v>188174.00700000001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87040"/>
        <c:axId val="131461056"/>
      </c:lineChart>
      <c:catAx>
        <c:axId val="12488704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31461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146105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4887040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09E-2"/>
          <c:y val="0.82835977592353183"/>
          <c:w val="0.13877572446301337"/>
          <c:h val="0.160448152936107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İHRACATI, </a:t>
            </a:r>
            <a:r>
              <a:rPr lang="en-US" sz="1000" b="1" i="0" u="none" strike="noStrike" baseline="0"/>
              <a:t>20</a:t>
            </a:r>
            <a:r>
              <a:rPr lang="tr-TR" sz="1000" b="1" i="0" u="none" strike="noStrike" baseline="0"/>
              <a:t>12</a:t>
            </a:r>
            <a:r>
              <a:rPr lang="en-US" sz="1000" b="1" i="0" u="none" strike="noStrike" baseline="0"/>
              <a:t>-20</a:t>
            </a:r>
            <a:r>
              <a:rPr lang="tr-TR" sz="1000" b="1" i="0" u="none" strike="noStrike" baseline="0"/>
              <a:t>13</a:t>
            </a:r>
            <a:endParaRPr lang="en-US"/>
          </a:p>
        </c:rich>
      </c:tx>
      <c:layout>
        <c:manualLayout>
          <c:xMode val="edge"/>
          <c:yMode val="edge"/>
          <c:x val="0.12614702978641429"/>
          <c:y val="3.74531835205993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428"/>
        </c:manualLayout>
      </c:layout>
      <c:lineChart>
        <c:grouping val="standard"/>
        <c:varyColors val="0"/>
        <c:ser>
          <c:idx val="0"/>
          <c:order val="0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İHR'!$C$59:$N$59</c:f>
              <c:numCache>
                <c:formatCode>#,##0</c:formatCode>
                <c:ptCount val="12"/>
                <c:pt idx="0">
                  <c:v>271584.26299999998</c:v>
                </c:pt>
                <c:pt idx="1">
                  <c:v>256897.50399999999</c:v>
                </c:pt>
                <c:pt idx="2">
                  <c:v>305975.66899999999</c:v>
                </c:pt>
                <c:pt idx="3">
                  <c:v>321745.45600000001</c:v>
                </c:pt>
                <c:pt idx="4">
                  <c:v>360715.07400000002</c:v>
                </c:pt>
                <c:pt idx="5">
                  <c:v>411667.26299999998</c:v>
                </c:pt>
                <c:pt idx="6">
                  <c:v>378979.18599999999</c:v>
                </c:pt>
                <c:pt idx="7">
                  <c:v>342966.435</c:v>
                </c:pt>
                <c:pt idx="8">
                  <c:v>364579.592</c:v>
                </c:pt>
                <c:pt idx="9">
                  <c:v>339717.1</c:v>
                </c:pt>
                <c:pt idx="10">
                  <c:v>427458.57400000002</c:v>
                </c:pt>
                <c:pt idx="11">
                  <c:v>397225.20600000001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'2002-2013 AYLIK İHR'!$A$58</c:f>
              <c:strCache>
                <c:ptCount val="1"/>
                <c:pt idx="0">
                  <c:v>2013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İHR'!$C$58:$N$58</c:f>
              <c:numCache>
                <c:formatCode>#,##0</c:formatCode>
                <c:ptCount val="12"/>
                <c:pt idx="0">
                  <c:v>394546.73300000001</c:v>
                </c:pt>
                <c:pt idx="1">
                  <c:v>398684.74200000003</c:v>
                </c:pt>
                <c:pt idx="2">
                  <c:v>369661.43300000002</c:v>
                </c:pt>
                <c:pt idx="3">
                  <c:v>401154.97700000001</c:v>
                </c:pt>
                <c:pt idx="4">
                  <c:v>507825.64299999998</c:v>
                </c:pt>
                <c:pt idx="5">
                  <c:v>431230.647</c:v>
                </c:pt>
                <c:pt idx="6">
                  <c:v>445649.38</c:v>
                </c:pt>
                <c:pt idx="7">
                  <c:v>400052.76799999998</c:v>
                </c:pt>
                <c:pt idx="8">
                  <c:v>442063.02799999999</c:v>
                </c:pt>
                <c:pt idx="9">
                  <c:v>386178.47700000001</c:v>
                </c:pt>
                <c:pt idx="10">
                  <c:v>439526.076</c:v>
                </c:pt>
                <c:pt idx="11">
                  <c:v>425748.18800000002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87552"/>
        <c:axId val="89550784"/>
      </c:lineChart>
      <c:catAx>
        <c:axId val="12488755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89550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9550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488755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1743119266055051E-3"/>
          <c:y val="0.8352091381835719"/>
          <c:w val="0.14788990825688073"/>
          <c:h val="0.151088304973114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48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85347514291"/>
          <c:y val="0.1937991831667247"/>
          <c:w val="0.77366410603159352"/>
          <c:h val="0.51162984356015306"/>
        </c:manualLayout>
      </c:layout>
      <c:lineChart>
        <c:grouping val="standard"/>
        <c:varyColors val="0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İHR'!$C$32:$N$32</c:f>
              <c:numCache>
                <c:formatCode>#,##0</c:formatCode>
                <c:ptCount val="12"/>
                <c:pt idx="0">
                  <c:v>1315981.3659999999</c:v>
                </c:pt>
                <c:pt idx="1">
                  <c:v>1429465.4480000001</c:v>
                </c:pt>
                <c:pt idx="2">
                  <c:v>1452149.138</c:v>
                </c:pt>
                <c:pt idx="3">
                  <c:v>1421075.07</c:v>
                </c:pt>
                <c:pt idx="4">
                  <c:v>1568850.648</c:v>
                </c:pt>
                <c:pt idx="5">
                  <c:v>1328744.625</c:v>
                </c:pt>
                <c:pt idx="6">
                  <c:v>1529719.121</c:v>
                </c:pt>
                <c:pt idx="7">
                  <c:v>1424832.825</c:v>
                </c:pt>
                <c:pt idx="8">
                  <c:v>1402120.8389999999</c:v>
                </c:pt>
                <c:pt idx="9">
                  <c:v>1395030.93</c:v>
                </c:pt>
                <c:pt idx="10">
                  <c:v>1569879.44</c:v>
                </c:pt>
                <c:pt idx="11">
                  <c:v>1603246.3259999999</c:v>
                </c:pt>
              </c:numCache>
            </c:numRef>
          </c:val>
          <c:smooth val="0"/>
        </c:ser>
        <c:ser>
          <c:idx val="0"/>
          <c:order val="1"/>
          <c:tx>
            <c:v>2012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'2002-2013 AYLIK İHR'!$C$33:$N$33</c:f>
              <c:numCache>
                <c:formatCode>#,##0</c:formatCode>
                <c:ptCount val="12"/>
                <c:pt idx="0">
                  <c:v>1302862.615</c:v>
                </c:pt>
                <c:pt idx="1">
                  <c:v>1386758.93</c:v>
                </c:pt>
                <c:pt idx="2">
                  <c:v>1641781.7919999999</c:v>
                </c:pt>
                <c:pt idx="3">
                  <c:v>1482070.9339999999</c:v>
                </c:pt>
                <c:pt idx="4">
                  <c:v>1480992.2620000001</c:v>
                </c:pt>
                <c:pt idx="5">
                  <c:v>1384379.45</c:v>
                </c:pt>
                <c:pt idx="6">
                  <c:v>1292837.0009999999</c:v>
                </c:pt>
                <c:pt idx="7">
                  <c:v>1457825.737</c:v>
                </c:pt>
                <c:pt idx="8">
                  <c:v>1474527.5689999999</c:v>
                </c:pt>
                <c:pt idx="9">
                  <c:v>1627426.1170000001</c:v>
                </c:pt>
                <c:pt idx="10">
                  <c:v>1575915.987</c:v>
                </c:pt>
                <c:pt idx="11">
                  <c:v>1405927.703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504128"/>
        <c:axId val="131462784"/>
      </c:lineChart>
      <c:catAx>
        <c:axId val="131504128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31462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1462784"/>
        <c:scaling>
          <c:orientation val="minMax"/>
          <c:max val="20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31504128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88065843621401E-2"/>
          <c:y val="0.82170868176361678"/>
          <c:w val="0.13991791149563129"/>
          <c:h val="0.166667480518424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42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57"/>
          <c:y val="0.17537345384913924"/>
          <c:w val="0.78571506867333862"/>
          <c:h val="0.56343386236638282"/>
        </c:manualLayout>
      </c:layout>
      <c:lineChart>
        <c:grouping val="standard"/>
        <c:varyColors val="0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İHR'!$C$42:$N$42</c:f>
              <c:numCache>
                <c:formatCode>#,##0</c:formatCode>
                <c:ptCount val="12"/>
                <c:pt idx="0">
                  <c:v>430056.61800000002</c:v>
                </c:pt>
                <c:pt idx="1">
                  <c:v>435630.61499999999</c:v>
                </c:pt>
                <c:pt idx="2">
                  <c:v>512178.53399999999</c:v>
                </c:pt>
                <c:pt idx="3">
                  <c:v>501862.07699999999</c:v>
                </c:pt>
                <c:pt idx="4">
                  <c:v>518962.386</c:v>
                </c:pt>
                <c:pt idx="5">
                  <c:v>465580.73499999999</c:v>
                </c:pt>
                <c:pt idx="6">
                  <c:v>509350.50799999997</c:v>
                </c:pt>
                <c:pt idx="7">
                  <c:v>387831.31300000002</c:v>
                </c:pt>
                <c:pt idx="8">
                  <c:v>480742.69300000003</c:v>
                </c:pt>
                <c:pt idx="9">
                  <c:v>452007.7</c:v>
                </c:pt>
                <c:pt idx="10">
                  <c:v>535082.41099999996</c:v>
                </c:pt>
                <c:pt idx="11">
                  <c:v>572684.82299999997</c:v>
                </c:pt>
              </c:numCache>
            </c:numRef>
          </c:val>
          <c:smooth val="0"/>
        </c:ser>
        <c:ser>
          <c:idx val="0"/>
          <c:order val="1"/>
          <c:tx>
            <c:v>2012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'2002-2013 AYLIK İHR'!$C$43:$N$43</c:f>
              <c:numCache>
                <c:formatCode>#,##0</c:formatCode>
                <c:ptCount val="12"/>
                <c:pt idx="0">
                  <c:v>385463.07199999999</c:v>
                </c:pt>
                <c:pt idx="1">
                  <c:v>418106.533</c:v>
                </c:pt>
                <c:pt idx="2">
                  <c:v>464780.97899999999</c:v>
                </c:pt>
                <c:pt idx="3">
                  <c:v>449786.69</c:v>
                </c:pt>
                <c:pt idx="4">
                  <c:v>481171.96299999999</c:v>
                </c:pt>
                <c:pt idx="5">
                  <c:v>470782.23499999999</c:v>
                </c:pt>
                <c:pt idx="6">
                  <c:v>434077.36800000002</c:v>
                </c:pt>
                <c:pt idx="7">
                  <c:v>407958.52799999999</c:v>
                </c:pt>
                <c:pt idx="8">
                  <c:v>413453.60700000002</c:v>
                </c:pt>
                <c:pt idx="9">
                  <c:v>442174.24800000002</c:v>
                </c:pt>
                <c:pt idx="10">
                  <c:v>497033.929</c:v>
                </c:pt>
                <c:pt idx="11">
                  <c:v>454240.96100000001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505152"/>
        <c:axId val="131464512"/>
      </c:lineChart>
      <c:catAx>
        <c:axId val="13150515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31464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1464512"/>
        <c:scaling>
          <c:orientation val="minMax"/>
          <c:max val="10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31505152"/>
        <c:crosses val="autoZero"/>
        <c:crossBetween val="between"/>
        <c:majorUnit val="10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09E-2"/>
          <c:y val="0.82835977592353183"/>
          <c:w val="0.13877572446301337"/>
          <c:h val="0.160448152936107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2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2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(Bin $)</a:t>
            </a:r>
            <a:endParaRPr lang="tr-TR"/>
          </a:p>
        </c:rich>
      </c:tx>
      <c:layout>
        <c:manualLayout>
          <c:xMode val="edge"/>
          <c:yMode val="edge"/>
          <c:x val="0.2714287856875045"/>
          <c:y val="2.4968789013732769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42874225600124"/>
          <c:y val="0.22097459099437836"/>
          <c:w val="0.78367425031315008"/>
          <c:h val="0.54307314735906542"/>
        </c:manualLayout>
      </c:layout>
      <c:lineChart>
        <c:grouping val="standard"/>
        <c:varyColors val="0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İHR'!$C$36:$N$36</c:f>
              <c:numCache>
                <c:formatCode>#,##0</c:formatCode>
                <c:ptCount val="12"/>
                <c:pt idx="0">
                  <c:v>1485459.331</c:v>
                </c:pt>
                <c:pt idx="1">
                  <c:v>1783951.888</c:v>
                </c:pt>
                <c:pt idx="2">
                  <c:v>1863298.6769999999</c:v>
                </c:pt>
                <c:pt idx="3">
                  <c:v>1766375.534</c:v>
                </c:pt>
                <c:pt idx="4">
                  <c:v>1843127.797</c:v>
                </c:pt>
                <c:pt idx="5">
                  <c:v>1800491.0260000001</c:v>
                </c:pt>
                <c:pt idx="6">
                  <c:v>1952634.0519999999</c:v>
                </c:pt>
                <c:pt idx="7">
                  <c:v>1263251.1710000001</c:v>
                </c:pt>
                <c:pt idx="8">
                  <c:v>1956484.3770000001</c:v>
                </c:pt>
                <c:pt idx="9">
                  <c:v>1749693.709</c:v>
                </c:pt>
                <c:pt idx="10">
                  <c:v>2075749.6410000001</c:v>
                </c:pt>
                <c:pt idx="11">
                  <c:v>1764586.4669999999</c:v>
                </c:pt>
              </c:numCache>
            </c:numRef>
          </c:val>
          <c:smooth val="0"/>
        </c:ser>
        <c:ser>
          <c:idx val="0"/>
          <c:order val="1"/>
          <c:tx>
            <c:v>2012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'2002-2013 AYLIK İHR'!$C$37:$N$37</c:f>
              <c:numCache>
                <c:formatCode>#,##0</c:formatCode>
                <c:ptCount val="12"/>
                <c:pt idx="0">
                  <c:v>1581184.1359999999</c:v>
                </c:pt>
                <c:pt idx="1">
                  <c:v>1637526.29</c:v>
                </c:pt>
                <c:pt idx="2">
                  <c:v>1906462.9469999999</c:v>
                </c:pt>
                <c:pt idx="3">
                  <c:v>1630128.5889999999</c:v>
                </c:pt>
                <c:pt idx="4">
                  <c:v>1653562.047</c:v>
                </c:pt>
                <c:pt idx="5">
                  <c:v>1604524.5009999999</c:v>
                </c:pt>
                <c:pt idx="6">
                  <c:v>1450894.56</c:v>
                </c:pt>
                <c:pt idx="7">
                  <c:v>1068304.412</c:v>
                </c:pt>
                <c:pt idx="8">
                  <c:v>1497603.94</c:v>
                </c:pt>
                <c:pt idx="9">
                  <c:v>1631699.5589999999</c:v>
                </c:pt>
                <c:pt idx="10">
                  <c:v>1757241.9750000001</c:v>
                </c:pt>
                <c:pt idx="11">
                  <c:v>1636924.1159999999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505664"/>
        <c:axId val="132032192"/>
      </c:lineChart>
      <c:catAx>
        <c:axId val="131505664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32032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2032192"/>
        <c:scaling>
          <c:orientation val="minMax"/>
          <c:max val="30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31505664"/>
        <c:crosses val="autoZero"/>
        <c:crossBetween val="between"/>
        <c:majorUnit val="50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09E-2"/>
          <c:y val="0.82771850147944992"/>
          <c:w val="0.13877572446301337"/>
          <c:h val="0.161049082347852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ELEKTRİK ELEKTRONİK </a:t>
            </a:r>
            <a:r>
              <a:rPr lang="tr-TR"/>
              <a:t>MAK.</a:t>
            </a:r>
            <a:r>
              <a:rPr lang="tr-TR" baseline="0"/>
              <a:t> VE BİL. </a:t>
            </a:r>
            <a:r>
              <a:rPr lang="en-US"/>
              <a:t>İHRACATI </a:t>
            </a:r>
            <a:r>
              <a:rPr lang="tr-TR"/>
              <a:t>  </a:t>
            </a:r>
            <a:r>
              <a:rPr lang="en-US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836440432564131"/>
          <c:y val="0.18909090909090942"/>
          <c:w val="0.74233277082688442"/>
          <c:h val="0.53818181818181865"/>
        </c:manualLayout>
      </c:layout>
      <c:lineChart>
        <c:grouping val="standard"/>
        <c:varyColors val="0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İHR'!$C$40:$N$40</c:f>
              <c:numCache>
                <c:formatCode>#,##0</c:formatCode>
                <c:ptCount val="12"/>
                <c:pt idx="0">
                  <c:v>830058.66099999996</c:v>
                </c:pt>
                <c:pt idx="1">
                  <c:v>838432.59600000002</c:v>
                </c:pt>
                <c:pt idx="2">
                  <c:v>909520.10199999996</c:v>
                </c:pt>
                <c:pt idx="3">
                  <c:v>916404.33499999996</c:v>
                </c:pt>
                <c:pt idx="4">
                  <c:v>1026587.107</c:v>
                </c:pt>
                <c:pt idx="5">
                  <c:v>920199.36</c:v>
                </c:pt>
                <c:pt idx="6">
                  <c:v>1038797.394</c:v>
                </c:pt>
                <c:pt idx="7">
                  <c:v>884379.68400000001</c:v>
                </c:pt>
                <c:pt idx="8">
                  <c:v>1034960.887</c:v>
                </c:pt>
                <c:pt idx="9">
                  <c:v>1055646.5249999999</c:v>
                </c:pt>
                <c:pt idx="10">
                  <c:v>1129893.7109999999</c:v>
                </c:pt>
                <c:pt idx="11">
                  <c:v>1116601.6499999999</c:v>
                </c:pt>
              </c:numCache>
            </c:numRef>
          </c:val>
          <c:smooth val="0"/>
        </c:ser>
        <c:ser>
          <c:idx val="0"/>
          <c:order val="1"/>
          <c:tx>
            <c:v>2012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'2002-2013 AYLIK İHR'!$C$41:$N$41</c:f>
              <c:numCache>
                <c:formatCode>#,##0</c:formatCode>
                <c:ptCount val="12"/>
                <c:pt idx="0">
                  <c:v>817771.28099999996</c:v>
                </c:pt>
                <c:pt idx="1">
                  <c:v>948619.21699999995</c:v>
                </c:pt>
                <c:pt idx="2">
                  <c:v>1131074.7239999999</c:v>
                </c:pt>
                <c:pt idx="3">
                  <c:v>1050449.7549999999</c:v>
                </c:pt>
                <c:pt idx="4">
                  <c:v>1048049.037</c:v>
                </c:pt>
                <c:pt idx="5">
                  <c:v>957512.92</c:v>
                </c:pt>
                <c:pt idx="6">
                  <c:v>865371.049</c:v>
                </c:pt>
                <c:pt idx="7">
                  <c:v>952478.39899999998</c:v>
                </c:pt>
                <c:pt idx="8">
                  <c:v>972272.45200000005</c:v>
                </c:pt>
                <c:pt idx="9">
                  <c:v>981320.01899999997</c:v>
                </c:pt>
                <c:pt idx="10">
                  <c:v>1069100.3540000001</c:v>
                </c:pt>
                <c:pt idx="11">
                  <c:v>998776.67599999998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723264"/>
        <c:axId val="132033344"/>
      </c:lineChart>
      <c:catAx>
        <c:axId val="131723264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32033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2033344"/>
        <c:scaling>
          <c:orientation val="minMax"/>
          <c:max val="15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31723264"/>
        <c:crosses val="autoZero"/>
        <c:crossBetween val="between"/>
        <c:majorUnit val="25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24948875255619E-2"/>
          <c:y val="0.83272727272727365"/>
          <c:w val="0.13905951940056568"/>
          <c:h val="0.156363636363636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3670791184"/>
          <c:y val="2.78884462151394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57"/>
          <c:y val="0.18326693227091667"/>
          <c:w val="0.7938783421141018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İHR'!$C$34:$N$34</c:f>
              <c:numCache>
                <c:formatCode>#,##0</c:formatCode>
                <c:ptCount val="12"/>
                <c:pt idx="0">
                  <c:v>1392631.8389999999</c:v>
                </c:pt>
                <c:pt idx="1">
                  <c:v>1389526.74</c:v>
                </c:pt>
                <c:pt idx="2">
                  <c:v>1509895.94</c:v>
                </c:pt>
                <c:pt idx="3">
                  <c:v>1316522.5319999999</c:v>
                </c:pt>
                <c:pt idx="4">
                  <c:v>1364085.9779999999</c:v>
                </c:pt>
                <c:pt idx="5">
                  <c:v>1442920.192</c:v>
                </c:pt>
                <c:pt idx="6">
                  <c:v>1620323.415</c:v>
                </c:pt>
                <c:pt idx="7">
                  <c:v>1398212.5020000001</c:v>
                </c:pt>
                <c:pt idx="8">
                  <c:v>1516878.0020000001</c:v>
                </c:pt>
                <c:pt idx="9">
                  <c:v>1336844.574</c:v>
                </c:pt>
                <c:pt idx="10">
                  <c:v>1659815.5759999999</c:v>
                </c:pt>
                <c:pt idx="11">
                  <c:v>1424976.075</c:v>
                </c:pt>
              </c:numCache>
            </c:numRef>
          </c:val>
          <c:smooth val="0"/>
        </c:ser>
        <c:ser>
          <c:idx val="0"/>
          <c:order val="1"/>
          <c:tx>
            <c:v>2012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'2002-2013 AYLIK İHR'!$C$35:$N$35</c:f>
              <c:numCache>
                <c:formatCode>#,##0</c:formatCode>
                <c:ptCount val="12"/>
                <c:pt idx="0">
                  <c:v>1226389.8929999999</c:v>
                </c:pt>
                <c:pt idx="1">
                  <c:v>1302799.375</c:v>
                </c:pt>
                <c:pt idx="2">
                  <c:v>1476190.419</c:v>
                </c:pt>
                <c:pt idx="3">
                  <c:v>1215065.1529999999</c:v>
                </c:pt>
                <c:pt idx="4">
                  <c:v>1286387.7919999999</c:v>
                </c:pt>
                <c:pt idx="5">
                  <c:v>1395362.0490000001</c:v>
                </c:pt>
                <c:pt idx="6">
                  <c:v>1399870.746</c:v>
                </c:pt>
                <c:pt idx="7">
                  <c:v>1293525.2890000001</c:v>
                </c:pt>
                <c:pt idx="8">
                  <c:v>1361733.7779999999</c:v>
                </c:pt>
                <c:pt idx="9">
                  <c:v>1278785.003</c:v>
                </c:pt>
                <c:pt idx="10">
                  <c:v>1433847.54</c:v>
                </c:pt>
                <c:pt idx="11">
                  <c:v>1368136.47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724800"/>
        <c:axId val="132035072"/>
      </c:lineChart>
      <c:catAx>
        <c:axId val="13172480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32035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2035072"/>
        <c:scaling>
          <c:orientation val="minMax"/>
          <c:max val="20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31724800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09E-2"/>
          <c:y val="0.76095617529880588"/>
          <c:w val="0.12653082650382988"/>
          <c:h val="0.155378486055777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
(Bin $)</a:t>
            </a:r>
          </a:p>
        </c:rich>
      </c:tx>
      <c:layout>
        <c:manualLayout>
          <c:xMode val="edge"/>
          <c:yMode val="edge"/>
          <c:x val="0.2714287856875045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97974029390573"/>
          <c:y val="0.23507505515948424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İHR'!$C$44:$N$44</c:f>
              <c:numCache>
                <c:formatCode>#,##0</c:formatCode>
                <c:ptCount val="12"/>
                <c:pt idx="0">
                  <c:v>519510.93900000001</c:v>
                </c:pt>
                <c:pt idx="1">
                  <c:v>545252.58400000003</c:v>
                </c:pt>
                <c:pt idx="2">
                  <c:v>593049.04099999997</c:v>
                </c:pt>
                <c:pt idx="3">
                  <c:v>558747.25399999996</c:v>
                </c:pt>
                <c:pt idx="4">
                  <c:v>617249.64</c:v>
                </c:pt>
                <c:pt idx="5">
                  <c:v>553151.41299999994</c:v>
                </c:pt>
                <c:pt idx="6">
                  <c:v>584799.06700000004</c:v>
                </c:pt>
                <c:pt idx="7">
                  <c:v>506461.533</c:v>
                </c:pt>
                <c:pt idx="8">
                  <c:v>593262.96299999999</c:v>
                </c:pt>
                <c:pt idx="9">
                  <c:v>535440.18799999997</c:v>
                </c:pt>
                <c:pt idx="10">
                  <c:v>652396.80000000005</c:v>
                </c:pt>
                <c:pt idx="11">
                  <c:v>575139.52300000004</c:v>
                </c:pt>
              </c:numCache>
            </c:numRef>
          </c:val>
          <c:smooth val="0"/>
        </c:ser>
        <c:ser>
          <c:idx val="0"/>
          <c:order val="1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'2002-2013 AYLIK İHR'!$C$45:$N$45</c:f>
              <c:numCache>
                <c:formatCode>#,##0</c:formatCode>
                <c:ptCount val="12"/>
                <c:pt idx="0">
                  <c:v>487264.103</c:v>
                </c:pt>
                <c:pt idx="1">
                  <c:v>507554.163</c:v>
                </c:pt>
                <c:pt idx="2">
                  <c:v>587284.42200000002</c:v>
                </c:pt>
                <c:pt idx="3">
                  <c:v>523192.34100000001</c:v>
                </c:pt>
                <c:pt idx="4">
                  <c:v>579095.92000000004</c:v>
                </c:pt>
                <c:pt idx="5">
                  <c:v>571480.02099999995</c:v>
                </c:pt>
                <c:pt idx="6">
                  <c:v>523214.29499999998</c:v>
                </c:pt>
                <c:pt idx="7">
                  <c:v>500120.19300000003</c:v>
                </c:pt>
                <c:pt idx="8">
                  <c:v>519965.70600000001</c:v>
                </c:pt>
                <c:pt idx="9">
                  <c:v>514562.39799999999</c:v>
                </c:pt>
                <c:pt idx="10">
                  <c:v>607805.603</c:v>
                </c:pt>
                <c:pt idx="11">
                  <c:v>542724.22600000002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726336"/>
        <c:axId val="132036800"/>
      </c:lineChart>
      <c:catAx>
        <c:axId val="13172633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32036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203680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31726336"/>
        <c:crosses val="autoZero"/>
        <c:crossBetween val="between"/>
        <c:majorUnit val="10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09E-2"/>
          <c:y val="0.82089708935636752"/>
          <c:w val="0.13877572446301337"/>
          <c:h val="0.160448152936107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2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2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(Bin $)</a:t>
            </a:r>
            <a:endParaRPr lang="tr-TR"/>
          </a:p>
        </c:rich>
      </c:tx>
      <c:layout>
        <c:manualLayout>
          <c:xMode val="edge"/>
          <c:yMode val="edge"/>
          <c:x val="0.14693898976913652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04"/>
        </c:manualLayout>
      </c:layout>
      <c:lineChart>
        <c:grouping val="standard"/>
        <c:varyColors val="0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İHR'!$C$48:$N$48</c:f>
              <c:numCache>
                <c:formatCode>#,##0</c:formatCode>
                <c:ptCount val="12"/>
                <c:pt idx="0">
                  <c:v>232432.56899999999</c:v>
                </c:pt>
                <c:pt idx="1">
                  <c:v>236027.054</c:v>
                </c:pt>
                <c:pt idx="2">
                  <c:v>286631.21799999999</c:v>
                </c:pt>
                <c:pt idx="3">
                  <c:v>290672.978</c:v>
                </c:pt>
                <c:pt idx="4">
                  <c:v>298364.46799999999</c:v>
                </c:pt>
                <c:pt idx="5">
                  <c:v>263835.68599999999</c:v>
                </c:pt>
                <c:pt idx="6">
                  <c:v>277557.429</c:v>
                </c:pt>
                <c:pt idx="7">
                  <c:v>250243.50399999999</c:v>
                </c:pt>
                <c:pt idx="8">
                  <c:v>264241.80200000003</c:v>
                </c:pt>
                <c:pt idx="9">
                  <c:v>241304.70499999999</c:v>
                </c:pt>
                <c:pt idx="10">
                  <c:v>263926.94900000002</c:v>
                </c:pt>
                <c:pt idx="11">
                  <c:v>248498.158</c:v>
                </c:pt>
              </c:numCache>
            </c:numRef>
          </c:val>
          <c:smooth val="0"/>
        </c:ser>
        <c:ser>
          <c:idx val="0"/>
          <c:order val="1"/>
          <c:tx>
            <c:v>2012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'2002-2013 AYLIK İHR'!$C$49:$N$49</c:f>
              <c:numCache>
                <c:formatCode>#,##0</c:formatCode>
                <c:ptCount val="12"/>
                <c:pt idx="0">
                  <c:v>207853.90400000001</c:v>
                </c:pt>
                <c:pt idx="1">
                  <c:v>235464.37</c:v>
                </c:pt>
                <c:pt idx="2">
                  <c:v>279934.07</c:v>
                </c:pt>
                <c:pt idx="3">
                  <c:v>271013.21899999998</c:v>
                </c:pt>
                <c:pt idx="4">
                  <c:v>297681.54100000003</c:v>
                </c:pt>
                <c:pt idx="5">
                  <c:v>285897.22200000001</c:v>
                </c:pt>
                <c:pt idx="6">
                  <c:v>256485.649</c:v>
                </c:pt>
                <c:pt idx="7">
                  <c:v>254993.12100000001</c:v>
                </c:pt>
                <c:pt idx="8">
                  <c:v>249354.584</c:v>
                </c:pt>
                <c:pt idx="9">
                  <c:v>258030.61300000001</c:v>
                </c:pt>
                <c:pt idx="10">
                  <c:v>263127.59600000002</c:v>
                </c:pt>
                <c:pt idx="11">
                  <c:v>237858.473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726848"/>
        <c:axId val="132366912"/>
      </c:lineChart>
      <c:catAx>
        <c:axId val="131726848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32366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236691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31726848"/>
        <c:crosses val="autoZero"/>
        <c:crossBetween val="between"/>
        <c:majorUnit val="4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09E-2"/>
          <c:y val="0.82462843263995211"/>
          <c:w val="0.13877572446301337"/>
          <c:h val="0.160448152936107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MÜCEVHER İHRACATI (1000 $)</a:t>
            </a:r>
          </a:p>
        </c:rich>
      </c:tx>
      <c:layout>
        <c:manualLayout>
          <c:xMode val="edge"/>
          <c:yMode val="edge"/>
          <c:x val="0.1947795380999062"/>
          <c:y val="4.07407407407407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'2002-2013 AYLIK İHR'!$A$50</c:f>
              <c:strCache>
                <c:ptCount val="1"/>
                <c:pt idx="0">
                  <c:v>2013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İHR'!$C$50:$N$50</c:f>
              <c:numCache>
                <c:formatCode>#,##0</c:formatCode>
                <c:ptCount val="12"/>
                <c:pt idx="0">
                  <c:v>154262.28700000001</c:v>
                </c:pt>
                <c:pt idx="1">
                  <c:v>192587.215</c:v>
                </c:pt>
                <c:pt idx="2">
                  <c:v>191263.864</c:v>
                </c:pt>
                <c:pt idx="3">
                  <c:v>166202.21599999999</c:v>
                </c:pt>
                <c:pt idx="4">
                  <c:v>193247.432</c:v>
                </c:pt>
                <c:pt idx="5">
                  <c:v>168991.027</c:v>
                </c:pt>
                <c:pt idx="6">
                  <c:v>173492.55</c:v>
                </c:pt>
                <c:pt idx="7">
                  <c:v>187327.40599999999</c:v>
                </c:pt>
                <c:pt idx="8">
                  <c:v>205943.32800000001</c:v>
                </c:pt>
                <c:pt idx="9">
                  <c:v>194407.42</c:v>
                </c:pt>
                <c:pt idx="10">
                  <c:v>240729.628</c:v>
                </c:pt>
                <c:pt idx="11">
                  <c:v>184548.40700000001</c:v>
                </c:pt>
              </c:numCache>
            </c:numRef>
          </c:val>
          <c:smooth val="0"/>
        </c:ser>
        <c:ser>
          <c:idx val="0"/>
          <c:order val="1"/>
          <c:tx>
            <c:v>2012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'2002-2013 AYLIK İHR'!$C$51:$N$51</c:f>
              <c:numCache>
                <c:formatCode>#,##0</c:formatCode>
                <c:ptCount val="12"/>
                <c:pt idx="0">
                  <c:v>270948.38799999998</c:v>
                </c:pt>
                <c:pt idx="1">
                  <c:v>131767.024</c:v>
                </c:pt>
                <c:pt idx="2">
                  <c:v>135644.83100000001</c:v>
                </c:pt>
                <c:pt idx="3">
                  <c:v>152784.198</c:v>
                </c:pt>
                <c:pt idx="4">
                  <c:v>151927.736</c:v>
                </c:pt>
                <c:pt idx="5">
                  <c:v>165654.769</c:v>
                </c:pt>
                <c:pt idx="6">
                  <c:v>135267.766</c:v>
                </c:pt>
                <c:pt idx="7">
                  <c:v>157073.617</c:v>
                </c:pt>
                <c:pt idx="8">
                  <c:v>178990.44699999999</c:v>
                </c:pt>
                <c:pt idx="9">
                  <c:v>178674.726</c:v>
                </c:pt>
                <c:pt idx="10">
                  <c:v>250334.522</c:v>
                </c:pt>
                <c:pt idx="11">
                  <c:v>164209.079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20288"/>
        <c:axId val="132368064"/>
      </c:lineChart>
      <c:catAx>
        <c:axId val="132620288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32368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2368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32620288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40160642570307E-2"/>
          <c:y val="0.82222533294449485"/>
          <c:w val="0.14859458832706199"/>
          <c:h val="0.166667444347234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 
(Bin $)</a:t>
            </a:r>
          </a:p>
        </c:rich>
      </c:tx>
      <c:layout>
        <c:manualLayout>
          <c:xMode val="edge"/>
          <c:yMode val="edge"/>
          <c:x val="0.42566191446028512"/>
          <c:y val="3.69003690036900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67617107942974"/>
          <c:y val="0.22878270003801737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'2002-2013 AYLIK İHR'!$A$56</c:f>
              <c:strCache>
                <c:ptCount val="1"/>
                <c:pt idx="0">
                  <c:v>2013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İHR'!$C$46:$N$46</c:f>
              <c:numCache>
                <c:formatCode>#,##0</c:formatCode>
                <c:ptCount val="12"/>
                <c:pt idx="0">
                  <c:v>1144613.557</c:v>
                </c:pt>
                <c:pt idx="1">
                  <c:v>1224777.6399999999</c:v>
                </c:pt>
                <c:pt idx="2">
                  <c:v>1449849.35</c:v>
                </c:pt>
                <c:pt idx="3">
                  <c:v>1224395.9450000001</c:v>
                </c:pt>
                <c:pt idx="4">
                  <c:v>1262968.138</c:v>
                </c:pt>
                <c:pt idx="5">
                  <c:v>1111722.7590000001</c:v>
                </c:pt>
                <c:pt idx="6">
                  <c:v>1092640.4939999999</c:v>
                </c:pt>
                <c:pt idx="7">
                  <c:v>927142.76500000001</c:v>
                </c:pt>
                <c:pt idx="8">
                  <c:v>1018114.581</c:v>
                </c:pt>
                <c:pt idx="9">
                  <c:v>1044376.713</c:v>
                </c:pt>
                <c:pt idx="10">
                  <c:v>1137162.7080000001</c:v>
                </c:pt>
                <c:pt idx="11">
                  <c:v>1197415.118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'2002-2013 AYLIK İHR'!$A$47</c:f>
              <c:strCache>
                <c:ptCount val="1"/>
                <c:pt idx="0">
                  <c:v>2012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'2002-2013 AYLIK İHR'!$C$47:$N$47</c:f>
              <c:numCache>
                <c:formatCode>#,##0</c:formatCode>
                <c:ptCount val="12"/>
                <c:pt idx="0">
                  <c:v>1215459.7660000001</c:v>
                </c:pt>
                <c:pt idx="1">
                  <c:v>1352357.8219999999</c:v>
                </c:pt>
                <c:pt idx="2">
                  <c:v>1317647.7390000001</c:v>
                </c:pt>
                <c:pt idx="3">
                  <c:v>1318408.777</c:v>
                </c:pt>
                <c:pt idx="4">
                  <c:v>1336282.763</c:v>
                </c:pt>
                <c:pt idx="5">
                  <c:v>1470669.031</c:v>
                </c:pt>
                <c:pt idx="6">
                  <c:v>1238070.182</c:v>
                </c:pt>
                <c:pt idx="7">
                  <c:v>1268084.7439999999</c:v>
                </c:pt>
                <c:pt idx="8">
                  <c:v>1190400.9380000001</c:v>
                </c:pt>
                <c:pt idx="9">
                  <c:v>1321692.74</c:v>
                </c:pt>
                <c:pt idx="10">
                  <c:v>1171147.7620000001</c:v>
                </c:pt>
                <c:pt idx="11">
                  <c:v>1240870.747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502592"/>
        <c:axId val="132369792"/>
      </c:lineChart>
      <c:catAx>
        <c:axId val="13150259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32369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2369792"/>
        <c:scaling>
          <c:orientation val="minMax"/>
          <c:max val="30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31502592"/>
        <c:crosses val="autoZero"/>
        <c:crossBetween val="between"/>
        <c:majorUnit val="25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183299389002061E-2"/>
          <c:y val="0.83025985220482379"/>
          <c:w val="0.13849287169042804"/>
          <c:h val="0.1586719741213160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01"/>
        </c:manualLayout>
      </c:layout>
      <c:lineChart>
        <c:grouping val="standard"/>
        <c:varyColors val="0"/>
        <c:ser>
          <c:idx val="1"/>
          <c:order val="0"/>
          <c:tx>
            <c:strRef>
              <c:f>'2002-2013 AYLIK İHR'!$A$60</c:f>
              <c:strCache>
                <c:ptCount val="1"/>
                <c:pt idx="0">
                  <c:v>2013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İHR'!$C$60:$N$60</c:f>
              <c:numCache>
                <c:formatCode>#,##0</c:formatCode>
                <c:ptCount val="12"/>
                <c:pt idx="0">
                  <c:v>394546.73300000001</c:v>
                </c:pt>
                <c:pt idx="1">
                  <c:v>398684.74200000003</c:v>
                </c:pt>
                <c:pt idx="2">
                  <c:v>369661.43300000002</c:v>
                </c:pt>
                <c:pt idx="3">
                  <c:v>401154.97700000001</c:v>
                </c:pt>
                <c:pt idx="4">
                  <c:v>507825.64299999998</c:v>
                </c:pt>
                <c:pt idx="5">
                  <c:v>431230.647</c:v>
                </c:pt>
                <c:pt idx="6">
                  <c:v>445649.38</c:v>
                </c:pt>
                <c:pt idx="7">
                  <c:v>400052.76799999998</c:v>
                </c:pt>
                <c:pt idx="8">
                  <c:v>442063.02799999999</c:v>
                </c:pt>
                <c:pt idx="9">
                  <c:v>386178.47700000001</c:v>
                </c:pt>
                <c:pt idx="10">
                  <c:v>439526.076</c:v>
                </c:pt>
                <c:pt idx="11">
                  <c:v>425748.18800000002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'2002-2013 AYLIK İHR'!$A$61</c:f>
              <c:strCache>
                <c:ptCount val="1"/>
                <c:pt idx="0">
                  <c:v>2012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'2002-2013 AYLIK İHR'!$C$61:$N$61</c:f>
              <c:numCache>
                <c:formatCode>#,##0</c:formatCode>
                <c:ptCount val="12"/>
                <c:pt idx="0">
                  <c:v>271584.26299999998</c:v>
                </c:pt>
                <c:pt idx="1">
                  <c:v>256897.50399999999</c:v>
                </c:pt>
                <c:pt idx="2">
                  <c:v>305975.66899999999</c:v>
                </c:pt>
                <c:pt idx="3">
                  <c:v>321745.45600000001</c:v>
                </c:pt>
                <c:pt idx="4">
                  <c:v>360715.07400000002</c:v>
                </c:pt>
                <c:pt idx="5">
                  <c:v>411667.26299999998</c:v>
                </c:pt>
                <c:pt idx="6">
                  <c:v>378979.18599999999</c:v>
                </c:pt>
                <c:pt idx="7">
                  <c:v>342966.435</c:v>
                </c:pt>
                <c:pt idx="8">
                  <c:v>364579.592</c:v>
                </c:pt>
                <c:pt idx="9">
                  <c:v>339717.1</c:v>
                </c:pt>
                <c:pt idx="10">
                  <c:v>427458.57400000002</c:v>
                </c:pt>
                <c:pt idx="11">
                  <c:v>397225.20600000001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20800"/>
        <c:axId val="132372096"/>
      </c:lineChart>
      <c:catAx>
        <c:axId val="13262080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32372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2372096"/>
        <c:scaling>
          <c:orientation val="minMax"/>
          <c:max val="55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32620800"/>
        <c:crosses val="autoZero"/>
        <c:crossBetween val="between"/>
        <c:majorUnit val="5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00000000000005E-2"/>
          <c:y val="0.82022771291519725"/>
          <c:w val="0.14800000000000021"/>
          <c:h val="0.1685401393791297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AYLAR BAZINDA TOPLAM İHRACAT, 2012-2013
</a:t>
            </a:r>
          </a:p>
        </c:rich>
      </c:tx>
      <c:layout>
        <c:manualLayout>
          <c:xMode val="edge"/>
          <c:yMode val="edge"/>
          <c:x val="0.16475972540045766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12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'2002-2013 AYLIK İHR'!$A$73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İHR'!$C$73:$M$73</c:f>
              <c:numCache>
                <c:formatCode>#,##0</c:formatCode>
                <c:ptCount val="11"/>
                <c:pt idx="0">
                  <c:v>11483405.278000001</c:v>
                </c:pt>
                <c:pt idx="1">
                  <c:v>12387410.866</c:v>
                </c:pt>
                <c:pt idx="2">
                  <c:v>13124154.997</c:v>
                </c:pt>
                <c:pt idx="3">
                  <c:v>12470964.6</c:v>
                </c:pt>
                <c:pt idx="4">
                  <c:v>13278783.831</c:v>
                </c:pt>
                <c:pt idx="5">
                  <c:v>12395339.516000001</c:v>
                </c:pt>
                <c:pt idx="6">
                  <c:v>13063937.684</c:v>
                </c:pt>
                <c:pt idx="7">
                  <c:v>11122284.702</c:v>
                </c:pt>
                <c:pt idx="8">
                  <c:v>13065515.220000001</c:v>
                </c:pt>
                <c:pt idx="9">
                  <c:v>12066884.954</c:v>
                </c:pt>
                <c:pt idx="10">
                  <c:v>14251764.561000001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88576"/>
        <c:axId val="89553088"/>
      </c:lineChart>
      <c:catAx>
        <c:axId val="12488857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89553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9553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4888576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8306636155606407E-2"/>
          <c:y val="0.84615692269235576"/>
          <c:w val="0.14144927536231933"/>
          <c:h val="0.13804889773393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GEMİ</a:t>
            </a:r>
            <a:r>
              <a:rPr lang="tr-TR" baseline="0"/>
              <a:t> VE YAT</a:t>
            </a:r>
            <a:r>
              <a:rPr lang="en-US"/>
              <a:t> İHRACATI (Bin $)</a:t>
            </a:r>
          </a:p>
        </c:rich>
      </c:tx>
      <c:layout>
        <c:manualLayout>
          <c:xMode val="edge"/>
          <c:yMode val="edge"/>
          <c:x val="0.31400000000000056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23"/>
        </c:manualLayout>
      </c:layout>
      <c:lineChart>
        <c:grouping val="standard"/>
        <c:varyColors val="0"/>
        <c:ser>
          <c:idx val="1"/>
          <c:order val="0"/>
          <c:tx>
            <c:strRef>
              <c:f>'2002-2013 AYLIK İHR'!$A$38</c:f>
              <c:strCache>
                <c:ptCount val="1"/>
                <c:pt idx="0">
                  <c:v>2013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İHR'!$C$38:$N$38</c:f>
              <c:numCache>
                <c:formatCode>#,##0</c:formatCode>
                <c:ptCount val="12"/>
                <c:pt idx="0">
                  <c:v>48952.629000000001</c:v>
                </c:pt>
                <c:pt idx="1">
                  <c:v>162402.31299999999</c:v>
                </c:pt>
                <c:pt idx="2">
                  <c:v>92520.589000000007</c:v>
                </c:pt>
                <c:pt idx="3">
                  <c:v>29250.645</c:v>
                </c:pt>
                <c:pt idx="4">
                  <c:v>90162.293000000005</c:v>
                </c:pt>
                <c:pt idx="5">
                  <c:v>137339.94200000001</c:v>
                </c:pt>
                <c:pt idx="6">
                  <c:v>132087.47899999999</c:v>
                </c:pt>
                <c:pt idx="7">
                  <c:v>139231.01</c:v>
                </c:pt>
                <c:pt idx="8">
                  <c:v>129271.49400000001</c:v>
                </c:pt>
                <c:pt idx="9">
                  <c:v>47933.184999999998</c:v>
                </c:pt>
                <c:pt idx="10">
                  <c:v>58766.616999999998</c:v>
                </c:pt>
                <c:pt idx="11">
                  <c:v>95673.191999999995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'2002-2013 AYLIK İHR'!$A$39</c:f>
              <c:strCache>
                <c:ptCount val="1"/>
                <c:pt idx="0">
                  <c:v>2012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'2002-2013 AYLIK İHR'!$C$39:$N$39</c:f>
              <c:numCache>
                <c:formatCode>#,##0</c:formatCode>
                <c:ptCount val="12"/>
                <c:pt idx="0">
                  <c:v>36041.682000000001</c:v>
                </c:pt>
                <c:pt idx="1">
                  <c:v>109678.35400000001</c:v>
                </c:pt>
                <c:pt idx="2">
                  <c:v>97181.244999999995</c:v>
                </c:pt>
                <c:pt idx="3">
                  <c:v>45305.629000000001</c:v>
                </c:pt>
                <c:pt idx="4">
                  <c:v>43630.010999999999</c:v>
                </c:pt>
                <c:pt idx="5">
                  <c:v>104286.588</c:v>
                </c:pt>
                <c:pt idx="6">
                  <c:v>85736.846999999994</c:v>
                </c:pt>
                <c:pt idx="7">
                  <c:v>63442.074000000001</c:v>
                </c:pt>
                <c:pt idx="8">
                  <c:v>16401.631000000001</c:v>
                </c:pt>
                <c:pt idx="9">
                  <c:v>34284.199000000001</c:v>
                </c:pt>
                <c:pt idx="10">
                  <c:v>75369.153000000006</c:v>
                </c:pt>
                <c:pt idx="11">
                  <c:v>99579.066000000006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21312"/>
        <c:axId val="137592832"/>
      </c:lineChart>
      <c:catAx>
        <c:axId val="13262131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37592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7592832"/>
        <c:scaling>
          <c:orientation val="minMax"/>
          <c:max val="4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32621312"/>
        <c:crosses val="autoZero"/>
        <c:crossBetween val="between"/>
        <c:majorUnit val="5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00000000000005E-2"/>
          <c:y val="0.8202278647753295"/>
          <c:w val="0.14800000000000021"/>
          <c:h val="0.168540112261248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44" r="0.75000000000000144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SAVUNMA</a:t>
            </a:r>
            <a:r>
              <a:rPr lang="tr-TR" baseline="0"/>
              <a:t> VE HAVACILIK SANAYİİ</a:t>
            </a:r>
            <a:r>
              <a:rPr lang="en-US"/>
              <a:t> İHRACATI (Bin $)</a:t>
            </a:r>
          </a:p>
        </c:rich>
      </c:tx>
      <c:layout>
        <c:manualLayout>
          <c:xMode val="edge"/>
          <c:yMode val="edge"/>
          <c:x val="0.23400000000000001"/>
          <c:y val="4.74406991260924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01"/>
        </c:manualLayout>
      </c:layout>
      <c:lineChart>
        <c:grouping val="standard"/>
        <c:varyColors val="0"/>
        <c:ser>
          <c:idx val="1"/>
          <c:order val="0"/>
          <c:tx>
            <c:strRef>
              <c:f>'2002-2013 AYLIK İHR'!$A$52</c:f>
              <c:strCache>
                <c:ptCount val="1"/>
                <c:pt idx="0">
                  <c:v>2013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İHR'!$C$52:$N$52</c:f>
              <c:numCache>
                <c:formatCode>#,##0</c:formatCode>
                <c:ptCount val="12"/>
                <c:pt idx="0">
                  <c:v>72558.025999999998</c:v>
                </c:pt>
                <c:pt idx="1">
                  <c:v>90844.455000000002</c:v>
                </c:pt>
                <c:pt idx="2">
                  <c:v>106723.235</c:v>
                </c:pt>
                <c:pt idx="3">
                  <c:v>113262.235</c:v>
                </c:pt>
                <c:pt idx="4">
                  <c:v>126939.52800000001</c:v>
                </c:pt>
                <c:pt idx="5">
                  <c:v>171486.93799999999</c:v>
                </c:pt>
                <c:pt idx="6">
                  <c:v>99144.585000000006</c:v>
                </c:pt>
                <c:pt idx="7">
                  <c:v>90827.187000000005</c:v>
                </c:pt>
                <c:pt idx="8">
                  <c:v>114505.41800000001</c:v>
                </c:pt>
                <c:pt idx="9">
                  <c:v>129968.928</c:v>
                </c:pt>
                <c:pt idx="10">
                  <c:v>109259.065</c:v>
                </c:pt>
                <c:pt idx="11">
                  <c:v>166083.046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'2002-2013 AYLIK İHR'!$A$53</c:f>
              <c:strCache>
                <c:ptCount val="1"/>
                <c:pt idx="0">
                  <c:v>2012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İHR'!$C$53:$N$53</c:f>
              <c:numCache>
                <c:formatCode>#,##0</c:formatCode>
                <c:ptCount val="12"/>
                <c:pt idx="0">
                  <c:v>59875.495999999999</c:v>
                </c:pt>
                <c:pt idx="1">
                  <c:v>63926.321000000004</c:v>
                </c:pt>
                <c:pt idx="2">
                  <c:v>120374.85799999999</c:v>
                </c:pt>
                <c:pt idx="3">
                  <c:v>101378.409</c:v>
                </c:pt>
                <c:pt idx="4">
                  <c:v>129529.72199999999</c:v>
                </c:pt>
                <c:pt idx="5">
                  <c:v>162023.815</c:v>
                </c:pt>
                <c:pt idx="6">
                  <c:v>79016.184999999998</c:v>
                </c:pt>
                <c:pt idx="7">
                  <c:v>114212.63499999999</c:v>
                </c:pt>
                <c:pt idx="8">
                  <c:v>94096.955000000002</c:v>
                </c:pt>
                <c:pt idx="9">
                  <c:v>77603.506999999998</c:v>
                </c:pt>
                <c:pt idx="10">
                  <c:v>86489.982000000004</c:v>
                </c:pt>
                <c:pt idx="11">
                  <c:v>172282.09700000001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21824"/>
        <c:axId val="137595136"/>
      </c:lineChart>
      <c:catAx>
        <c:axId val="132621824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37595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7595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32621824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00000000000005E-2"/>
          <c:y val="0.8202278647753295"/>
          <c:w val="0.13578666666666669"/>
          <c:h val="0.163744925142784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İKLİMLENDİRME</a:t>
            </a:r>
            <a:r>
              <a:rPr lang="tr-TR" baseline="0"/>
              <a:t> SANAYİ </a:t>
            </a:r>
          </a:p>
          <a:p>
            <a:pPr>
              <a:defRPr sz="10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İHRACATI (Bin $)</a:t>
            </a:r>
          </a:p>
        </c:rich>
      </c:tx>
      <c:layout>
        <c:manualLayout>
          <c:xMode val="edge"/>
          <c:yMode val="edge"/>
          <c:x val="0.23400000000000001"/>
          <c:y val="4.74406991260924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01"/>
        </c:manualLayout>
      </c:layout>
      <c:lineChart>
        <c:grouping val="standard"/>
        <c:varyColors val="0"/>
        <c:ser>
          <c:idx val="1"/>
          <c:order val="0"/>
          <c:tx>
            <c:strRef>
              <c:f>'2002-2013 AYLIK İHR'!$A$54</c:f>
              <c:strCache>
                <c:ptCount val="1"/>
                <c:pt idx="0">
                  <c:v>2013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İHR'!$C$54:$N$54</c:f>
              <c:numCache>
                <c:formatCode>#,##0</c:formatCode>
                <c:ptCount val="12"/>
                <c:pt idx="0">
                  <c:v>275661.76899999997</c:v>
                </c:pt>
                <c:pt idx="1">
                  <c:v>301565.69799999997</c:v>
                </c:pt>
                <c:pt idx="2">
                  <c:v>348687.11599999998</c:v>
                </c:pt>
                <c:pt idx="3">
                  <c:v>357882.09399999998</c:v>
                </c:pt>
                <c:pt idx="4">
                  <c:v>379190.42099999997</c:v>
                </c:pt>
                <c:pt idx="5">
                  <c:v>335231.13199999998</c:v>
                </c:pt>
                <c:pt idx="6">
                  <c:v>364910.07</c:v>
                </c:pt>
                <c:pt idx="7">
                  <c:v>311691.00099999999</c:v>
                </c:pt>
                <c:pt idx="8">
                  <c:v>382285.34899999999</c:v>
                </c:pt>
                <c:pt idx="9">
                  <c:v>362305.28499999997</c:v>
                </c:pt>
                <c:pt idx="10">
                  <c:v>419601.19900000002</c:v>
                </c:pt>
                <c:pt idx="11">
                  <c:v>361531.57799999998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'2002-2013 AYLIK İHR'!$A$55</c:f>
              <c:strCache>
                <c:ptCount val="1"/>
                <c:pt idx="0">
                  <c:v>2012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İHR'!$C$55:$N$55</c:f>
              <c:numCache>
                <c:formatCode>#,##0</c:formatCode>
                <c:ptCount val="12"/>
                <c:pt idx="0">
                  <c:v>255856.696</c:v>
                </c:pt>
                <c:pt idx="1">
                  <c:v>289889.33199999999</c:v>
                </c:pt>
                <c:pt idx="2">
                  <c:v>349871.283</c:v>
                </c:pt>
                <c:pt idx="3">
                  <c:v>318162.55200000003</c:v>
                </c:pt>
                <c:pt idx="4">
                  <c:v>339242.83799999999</c:v>
                </c:pt>
                <c:pt idx="5">
                  <c:v>317928.61499999999</c:v>
                </c:pt>
                <c:pt idx="6">
                  <c:v>303363.40899999999</c:v>
                </c:pt>
                <c:pt idx="7">
                  <c:v>304797.06900000002</c:v>
                </c:pt>
                <c:pt idx="8">
                  <c:v>328280.69199999998</c:v>
                </c:pt>
                <c:pt idx="9">
                  <c:v>320825.07699999999</c:v>
                </c:pt>
                <c:pt idx="10">
                  <c:v>360707.12199999997</c:v>
                </c:pt>
                <c:pt idx="11">
                  <c:v>305047.64500000002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22336"/>
        <c:axId val="137598016"/>
      </c:lineChart>
      <c:catAx>
        <c:axId val="13262233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37598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7598016"/>
        <c:scaling>
          <c:orientation val="minMax"/>
          <c:max val="5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32622336"/>
        <c:crosses val="autoZero"/>
        <c:crossBetween val="between"/>
        <c:majorUnit val="5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00000000000005E-2"/>
          <c:y val="0.8202278647753295"/>
          <c:w val="0.13578666666666669"/>
          <c:h val="0.163744925142784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TARIM İHRACATI, </a:t>
            </a:r>
            <a:r>
              <a:rPr lang="en-US" sz="1075" b="1" i="0" u="none" strike="noStrike" baseline="0"/>
              <a:t>20</a:t>
            </a:r>
            <a:r>
              <a:rPr lang="tr-TR" sz="1075" b="1" i="0" u="none" strike="noStrike" baseline="0"/>
              <a:t>12</a:t>
            </a:r>
            <a:r>
              <a:rPr lang="en-US" sz="1075" b="1" i="0" u="none" strike="noStrike" baseline="0"/>
              <a:t>-20</a:t>
            </a:r>
            <a:r>
              <a:rPr lang="tr-TR" sz="1075" b="1" i="0" u="none" strike="noStrike" baseline="0"/>
              <a:t>13</a:t>
            </a:r>
          </a:p>
        </c:rich>
      </c:tx>
      <c:layout>
        <c:manualLayout>
          <c:xMode val="edge"/>
          <c:yMode val="edge"/>
          <c:x val="0.14942552870546374"/>
          <c:y val="3.9525691699604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51"/>
          <c:y val="0.18972368631825576"/>
          <c:w val="0.75402468126949085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İHR'!$C$3:$N$3</c:f>
              <c:numCache>
                <c:formatCode>#,##0</c:formatCode>
                <c:ptCount val="12"/>
                <c:pt idx="0">
                  <c:v>1506723.8729999999</c:v>
                </c:pt>
                <c:pt idx="1">
                  <c:v>1533499.9110000001</c:v>
                </c:pt>
                <c:pt idx="2">
                  <c:v>1656235.9639999999</c:v>
                </c:pt>
                <c:pt idx="3">
                  <c:v>1491174.3670000001</c:v>
                </c:pt>
                <c:pt idx="4">
                  <c:v>1536166.179</c:v>
                </c:pt>
                <c:pt idx="5">
                  <c:v>1519760.899</c:v>
                </c:pt>
                <c:pt idx="6">
                  <c:v>1412047.186</c:v>
                </c:pt>
                <c:pt idx="7">
                  <c:v>1344226.7860000001</c:v>
                </c:pt>
                <c:pt idx="8">
                  <c:v>1625725.145</c:v>
                </c:pt>
                <c:pt idx="9">
                  <c:v>1692711.4369999999</c:v>
                </c:pt>
                <c:pt idx="10">
                  <c:v>1974670.9809999999</c:v>
                </c:pt>
                <c:pt idx="11">
                  <c:v>1834310.743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'2002-2013 AYLIK İHR'!$A$2</c:f>
              <c:strCache>
                <c:ptCount val="1"/>
                <c:pt idx="0">
                  <c:v>2013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İHR'!$C$2:$N$2</c:f>
              <c:numCache>
                <c:formatCode>#,##0</c:formatCode>
                <c:ptCount val="12"/>
                <c:pt idx="0">
                  <c:v>1699673.145</c:v>
                </c:pt>
                <c:pt idx="1">
                  <c:v>1613307.2549999999</c:v>
                </c:pt>
                <c:pt idx="2">
                  <c:v>1721276.5919999999</c:v>
                </c:pt>
                <c:pt idx="3">
                  <c:v>1687309.8570000001</c:v>
                </c:pt>
                <c:pt idx="4">
                  <c:v>1769584.915</c:v>
                </c:pt>
                <c:pt idx="5">
                  <c:v>1649695.665</c:v>
                </c:pt>
                <c:pt idx="6">
                  <c:v>1685986.939</c:v>
                </c:pt>
                <c:pt idx="7">
                  <c:v>1409258.2560000001</c:v>
                </c:pt>
                <c:pt idx="8">
                  <c:v>1832004.787</c:v>
                </c:pt>
                <c:pt idx="9">
                  <c:v>1824535.5079999999</c:v>
                </c:pt>
                <c:pt idx="10">
                  <c:v>2254318.5830000001</c:v>
                </c:pt>
                <c:pt idx="11">
                  <c:v>2205856.4840000002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89088"/>
        <c:axId val="124953152"/>
      </c:lineChart>
      <c:catAx>
        <c:axId val="124889088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4953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495315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4889088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1494252873563218E-2"/>
          <c:y val="0.82608861639330866"/>
          <c:w val="0.14681992337164751"/>
          <c:h val="0.1570495782888798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2007-2013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01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1"/>
          <c:order val="0"/>
          <c:tx>
            <c:v>2007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'2002-2013 AYLIK İHR'!$C$67:$N$67</c:f>
              <c:numCache>
                <c:formatCode>#,##0</c:formatCode>
                <c:ptCount val="12"/>
                <c:pt idx="0">
                  <c:v>6564559.7930000005</c:v>
                </c:pt>
                <c:pt idx="1">
                  <c:v>7656951.608</c:v>
                </c:pt>
                <c:pt idx="2">
                  <c:v>8957851.6210000049</c:v>
                </c:pt>
                <c:pt idx="3">
                  <c:v>8313312.004999998</c:v>
                </c:pt>
                <c:pt idx="4">
                  <c:v>9147620.0420000013</c:v>
                </c:pt>
                <c:pt idx="5">
                  <c:v>8980247.4370000008</c:v>
                </c:pt>
                <c:pt idx="6">
                  <c:v>8937741.5910000019</c:v>
                </c:pt>
                <c:pt idx="7">
                  <c:v>8736689.092000002</c:v>
                </c:pt>
                <c:pt idx="8">
                  <c:v>9038743.8959999997</c:v>
                </c:pt>
                <c:pt idx="9">
                  <c:v>9895216.6219999995</c:v>
                </c:pt>
                <c:pt idx="10">
                  <c:v>11318798.219999997</c:v>
                </c:pt>
                <c:pt idx="11">
                  <c:v>9724017.9770000037</c:v>
                </c:pt>
              </c:numCache>
            </c:numRef>
          </c:val>
          <c:smooth val="0"/>
        </c:ser>
        <c:ser>
          <c:idx val="2"/>
          <c:order val="1"/>
          <c:tx>
            <c:v>2008</c:v>
          </c:tx>
          <c:spPr>
            <a:ln w="38100">
              <a:solidFill>
                <a:srgbClr val="339966"/>
              </a:solidFill>
              <a:prstDash val="solid"/>
            </a:ln>
          </c:spPr>
          <c:marker>
            <c:symbol val="none"/>
          </c:marker>
          <c:val>
            <c:numRef>
              <c:f>'2002-2013 AYLIK İHR'!$C$68:$N$68</c:f>
              <c:numCache>
                <c:formatCode>#,##0</c:formatCode>
                <c:ptCount val="12"/>
                <c:pt idx="0">
                  <c:v>10632207.040999999</c:v>
                </c:pt>
                <c:pt idx="1">
                  <c:v>11077899.120000005</c:v>
                </c:pt>
                <c:pt idx="2">
                  <c:v>11428587.234000001</c:v>
                </c:pt>
                <c:pt idx="3">
                  <c:v>11363963.502999999</c:v>
                </c:pt>
                <c:pt idx="4">
                  <c:v>12477968.699999999</c:v>
                </c:pt>
                <c:pt idx="5">
                  <c:v>11770634.384000003</c:v>
                </c:pt>
                <c:pt idx="6">
                  <c:v>12595426.862999996</c:v>
                </c:pt>
                <c:pt idx="7">
                  <c:v>11046830.085999999</c:v>
                </c:pt>
                <c:pt idx="8">
                  <c:v>12793148.033999996</c:v>
                </c:pt>
                <c:pt idx="9">
                  <c:v>9722708.7899999991</c:v>
                </c:pt>
                <c:pt idx="10">
                  <c:v>9395872.8970000036</c:v>
                </c:pt>
                <c:pt idx="11">
                  <c:v>7721948.9740000013</c:v>
                </c:pt>
              </c:numCache>
            </c:numRef>
          </c:val>
          <c:smooth val="0"/>
        </c:ser>
        <c:ser>
          <c:idx val="5"/>
          <c:order val="2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'2002-2013 AYLIK İHR'!$C$69:$N$69</c:f>
              <c:numCache>
                <c:formatCode>#,##0</c:formatCode>
                <c:ptCount val="12"/>
                <c:pt idx="0">
                  <c:v>7884493.5240000021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7561696.282999998</c:v>
                </c:pt>
                <c:pt idx="4">
                  <c:v>7346407.5280000027</c:v>
                </c:pt>
                <c:pt idx="5">
                  <c:v>8329692.782999998</c:v>
                </c:pt>
                <c:pt idx="6">
                  <c:v>9055733.6709999945</c:v>
                </c:pt>
                <c:pt idx="7">
                  <c:v>7839908.8419999983</c:v>
                </c:pt>
                <c:pt idx="8">
                  <c:v>8480708.3870000001</c:v>
                </c:pt>
                <c:pt idx="9">
                  <c:v>10095768.030000005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</c:ser>
        <c:ser>
          <c:idx val="6"/>
          <c:order val="3"/>
          <c:tx>
            <c:v>2010</c:v>
          </c:tx>
          <c:marker>
            <c:symbol val="none"/>
          </c:marker>
          <c:val>
            <c:numRef>
              <c:f>'2002-2013 AYLIK İHR'!$C$70:$N$70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</c:ser>
        <c:ser>
          <c:idx val="7"/>
          <c:order val="4"/>
          <c:tx>
            <c:v>2011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'2002-2013 AYLIK İHR'!$C$71:$N$71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</c:ser>
        <c:ser>
          <c:idx val="0"/>
          <c:order val="5"/>
          <c:tx>
            <c:v>2012</c:v>
          </c:tx>
          <c:marker>
            <c:symbol val="none"/>
          </c:marker>
          <c:val>
            <c:numRef>
              <c:f>'2002-2013 AYLIK İHR'!$C$72:$N$72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</c:ser>
        <c:ser>
          <c:idx val="3"/>
          <c:order val="6"/>
          <c:tx>
            <c:v>2013</c:v>
          </c:tx>
          <c:marker>
            <c:symbol val="circle"/>
            <c:size val="5"/>
          </c:marker>
          <c:val>
            <c:numRef>
              <c:f>'2002-2013 AYLIK İHR'!$C$73:$M$73</c:f>
              <c:numCache>
                <c:formatCode>#,##0</c:formatCode>
                <c:ptCount val="11"/>
                <c:pt idx="0">
                  <c:v>11483405.278000001</c:v>
                </c:pt>
                <c:pt idx="1">
                  <c:v>12387410.866</c:v>
                </c:pt>
                <c:pt idx="2">
                  <c:v>13124154.997</c:v>
                </c:pt>
                <c:pt idx="3">
                  <c:v>12470964.6</c:v>
                </c:pt>
                <c:pt idx="4">
                  <c:v>13278783.831</c:v>
                </c:pt>
                <c:pt idx="5">
                  <c:v>12395339.516000001</c:v>
                </c:pt>
                <c:pt idx="6">
                  <c:v>13063937.684</c:v>
                </c:pt>
                <c:pt idx="7">
                  <c:v>11122284.702</c:v>
                </c:pt>
                <c:pt idx="8">
                  <c:v>13065515.220000001</c:v>
                </c:pt>
                <c:pt idx="9">
                  <c:v>12066884.954</c:v>
                </c:pt>
                <c:pt idx="10">
                  <c:v>14251764.561000001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88064"/>
        <c:axId val="124956032"/>
      </c:lineChart>
      <c:catAx>
        <c:axId val="124888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4956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4956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4888064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42"/>
          <c:w val="8.6666666666666975E-2"/>
          <c:h val="0.40111369601527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2002-2013 (1000 $)</a:t>
            </a:r>
          </a:p>
        </c:rich>
      </c:tx>
      <c:layout>
        <c:manualLayout>
          <c:xMode val="edge"/>
          <c:yMode val="edge"/>
          <c:x val="0.19840230689799646"/>
          <c:y val="3.29113924050634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0.13417721518987338"/>
          <c:w val="0.83355580161074405"/>
          <c:h val="0.751898734177215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'2002-2013 AYLIK İHR'!$A$62:$A$73</c:f>
              <c:strCache>
                <c:ptCount val="1"/>
                <c:pt idx="0">
                  <c:v>2002 2003 2004 2005 2006 2007 2008 2009 2010 2011 2012 2013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0"/>
              <c:layout>
                <c:manualLayout>
                  <c:x val="-3.7037169596224835E-2"/>
                  <c:y val="2.025289876740089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6.7340067340067337E-3"/>
                  <c:y val="1.35021097046413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'2002-2013 AYLIK İHR'!$A$62:$A$73</c:f>
              <c:numCache>
                <c:formatCode>General</c:formatCode>
                <c:ptCount val="12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</c:numCache>
            </c:numRef>
          </c:cat>
          <c:val>
            <c:numRef>
              <c:f>'2002-2013 AYLIK İHR'!$O$62:$O$73</c:f>
              <c:numCache>
                <c:formatCode>#,##0</c:formatCode>
                <c:ptCount val="12"/>
                <c:pt idx="0">
                  <c:v>36059089.028999999</c:v>
                </c:pt>
                <c:pt idx="1">
                  <c:v>47252836.302000016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85534675.518000007</c:v>
                </c:pt>
                <c:pt idx="5">
                  <c:v>107271749.904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151707001.97599998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890624"/>
        <c:axId val="124958336"/>
      </c:barChart>
      <c:catAx>
        <c:axId val="124890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4958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4958336"/>
        <c:scaling>
          <c:orientation val="minMax"/>
          <c:max val="160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4890624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      (Bin $)</a:t>
            </a:r>
          </a:p>
        </c:rich>
      </c:tx>
      <c:layout>
        <c:manualLayout>
          <c:xMode val="edge"/>
          <c:yMode val="edge"/>
          <c:x val="0.15337444782592413"/>
          <c:y val="3.9370078740157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76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İHR'!$C$4:$N$4</c:f>
              <c:numCache>
                <c:formatCode>#,##0</c:formatCode>
                <c:ptCount val="12"/>
                <c:pt idx="0">
                  <c:v>500356.07299999997</c:v>
                </c:pt>
                <c:pt idx="1">
                  <c:v>471153.27600000001</c:v>
                </c:pt>
                <c:pt idx="2">
                  <c:v>532314.25</c:v>
                </c:pt>
                <c:pt idx="3">
                  <c:v>519233.696</c:v>
                </c:pt>
                <c:pt idx="4">
                  <c:v>586423.34199999995</c:v>
                </c:pt>
                <c:pt idx="5">
                  <c:v>541613.93799999997</c:v>
                </c:pt>
                <c:pt idx="6">
                  <c:v>550415.77099999995</c:v>
                </c:pt>
                <c:pt idx="7">
                  <c:v>452134.76199999999</c:v>
                </c:pt>
                <c:pt idx="8">
                  <c:v>552542.80700000003</c:v>
                </c:pt>
                <c:pt idx="9">
                  <c:v>533845.59100000001</c:v>
                </c:pt>
                <c:pt idx="10">
                  <c:v>672801.73100000003</c:v>
                </c:pt>
                <c:pt idx="11">
                  <c:v>673321.68099999998</c:v>
                </c:pt>
              </c:numCache>
            </c:numRef>
          </c:val>
          <c:smooth val="0"/>
        </c:ser>
        <c:ser>
          <c:idx val="0"/>
          <c:order val="1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'2002-2013 AYLIK İHR'!$C$5:$N$5</c:f>
              <c:numCache>
                <c:formatCode>#,##0</c:formatCode>
                <c:ptCount val="12"/>
                <c:pt idx="0">
                  <c:v>469988.837</c:v>
                </c:pt>
                <c:pt idx="1">
                  <c:v>496619.10200000001</c:v>
                </c:pt>
                <c:pt idx="2">
                  <c:v>525592.32299999997</c:v>
                </c:pt>
                <c:pt idx="3">
                  <c:v>479203.86700000003</c:v>
                </c:pt>
                <c:pt idx="4">
                  <c:v>474941.94400000002</c:v>
                </c:pt>
                <c:pt idx="5">
                  <c:v>465917.97399999999</c:v>
                </c:pt>
                <c:pt idx="6">
                  <c:v>449222.54</c:v>
                </c:pt>
                <c:pt idx="7">
                  <c:v>436282.18699999998</c:v>
                </c:pt>
                <c:pt idx="8">
                  <c:v>499053.234</c:v>
                </c:pt>
                <c:pt idx="9">
                  <c:v>487327.962</c:v>
                </c:pt>
                <c:pt idx="10">
                  <c:v>581169.54599999997</c:v>
                </c:pt>
                <c:pt idx="11">
                  <c:v>517210.61200000002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320640"/>
        <c:axId val="124960064"/>
      </c:lineChart>
      <c:catAx>
        <c:axId val="126320640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4960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4960064"/>
        <c:scaling>
          <c:orientation val="minMax"/>
          <c:max val="10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6320640"/>
        <c:crosses val="autoZero"/>
        <c:crossBetween val="between"/>
        <c:majorUnit val="10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0449897750511307E-2"/>
          <c:y val="0.84645669291338665"/>
          <c:w val="0.13905930470347649"/>
          <c:h val="0.1417322834645672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YAŞ MEYVE SEBZE İHRACATI (Bin $)</a:t>
            </a:r>
          </a:p>
        </c:rich>
      </c:tx>
      <c:layout>
        <c:manualLayout>
          <c:xMode val="edge"/>
          <c:yMode val="edge"/>
          <c:x val="0.20612266323852338"/>
          <c:y val="3.77358490566038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İHR'!$C$6:$N$6</c:f>
              <c:numCache>
                <c:formatCode>#,##0</c:formatCode>
                <c:ptCount val="12"/>
                <c:pt idx="0">
                  <c:v>223137.13500000001</c:v>
                </c:pt>
                <c:pt idx="1">
                  <c:v>181369.864</c:v>
                </c:pt>
                <c:pt idx="2">
                  <c:v>172416.70600000001</c:v>
                </c:pt>
                <c:pt idx="3">
                  <c:v>160135.041</c:v>
                </c:pt>
                <c:pt idx="4">
                  <c:v>181562.63200000001</c:v>
                </c:pt>
                <c:pt idx="5">
                  <c:v>178025.77</c:v>
                </c:pt>
                <c:pt idx="6">
                  <c:v>115872.15399999999</c:v>
                </c:pt>
                <c:pt idx="7">
                  <c:v>95406.588000000003</c:v>
                </c:pt>
                <c:pt idx="8">
                  <c:v>126599.36199999999</c:v>
                </c:pt>
                <c:pt idx="9">
                  <c:v>217672.26800000001</c:v>
                </c:pt>
                <c:pt idx="10">
                  <c:v>335971.37300000002</c:v>
                </c:pt>
                <c:pt idx="11">
                  <c:v>363610.79800000001</c:v>
                </c:pt>
              </c:numCache>
            </c:numRef>
          </c:val>
          <c:smooth val="0"/>
        </c:ser>
        <c:ser>
          <c:idx val="0"/>
          <c:order val="1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'2002-2013 AYLIK İHR'!$C$7:$N$7</c:f>
              <c:numCache>
                <c:formatCode>#,##0</c:formatCode>
                <c:ptCount val="12"/>
                <c:pt idx="0">
                  <c:v>193472.55900000001</c:v>
                </c:pt>
                <c:pt idx="1">
                  <c:v>178518.288</c:v>
                </c:pt>
                <c:pt idx="2">
                  <c:v>193137.79199999999</c:v>
                </c:pt>
                <c:pt idx="3">
                  <c:v>159171.48300000001</c:v>
                </c:pt>
                <c:pt idx="4">
                  <c:v>185763.70499999999</c:v>
                </c:pt>
                <c:pt idx="5">
                  <c:v>183322.02799999999</c:v>
                </c:pt>
                <c:pt idx="6">
                  <c:v>120932.27</c:v>
                </c:pt>
                <c:pt idx="7">
                  <c:v>83568.645999999993</c:v>
                </c:pt>
                <c:pt idx="8">
                  <c:v>114781.421</c:v>
                </c:pt>
                <c:pt idx="9">
                  <c:v>172110.46900000001</c:v>
                </c:pt>
                <c:pt idx="10">
                  <c:v>287397.52799999999</c:v>
                </c:pt>
                <c:pt idx="11">
                  <c:v>307999.31800000003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321152"/>
        <c:axId val="128844928"/>
      </c:lineChart>
      <c:catAx>
        <c:axId val="12632115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8844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884492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632115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09E-2"/>
          <c:y val="0.82641667904719451"/>
          <c:w val="0.13673490813648326"/>
          <c:h val="0.1622645471202892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223"/>
          <c:y val="3.89105058365758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87960697774267"/>
          <c:y val="0.17898832684824934"/>
          <c:w val="0.83435749448311114"/>
          <c:h val="0.57587548638132413"/>
        </c:manualLayout>
      </c:layout>
      <c:lineChart>
        <c:grouping val="standard"/>
        <c:varyColors val="0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İHR'!$C$8:$N$8</c:f>
              <c:numCache>
                <c:formatCode>#,##0</c:formatCode>
                <c:ptCount val="12"/>
                <c:pt idx="0">
                  <c:v>94905.948000000004</c:v>
                </c:pt>
                <c:pt idx="1">
                  <c:v>94116.08</c:v>
                </c:pt>
                <c:pt idx="2">
                  <c:v>95501.997000000003</c:v>
                </c:pt>
                <c:pt idx="3">
                  <c:v>100788.325</c:v>
                </c:pt>
                <c:pt idx="4">
                  <c:v>112882.94</c:v>
                </c:pt>
                <c:pt idx="5">
                  <c:v>100335.58100000001</c:v>
                </c:pt>
                <c:pt idx="6">
                  <c:v>109284.296</c:v>
                </c:pt>
                <c:pt idx="7">
                  <c:v>107879.761</c:v>
                </c:pt>
                <c:pt idx="8">
                  <c:v>126916.215</c:v>
                </c:pt>
                <c:pt idx="9">
                  <c:v>122321.38</c:v>
                </c:pt>
                <c:pt idx="10">
                  <c:v>145498.478</c:v>
                </c:pt>
                <c:pt idx="11">
                  <c:v>120985.576</c:v>
                </c:pt>
              </c:numCache>
            </c:numRef>
          </c:val>
          <c:smooth val="0"/>
        </c:ser>
        <c:ser>
          <c:idx val="0"/>
          <c:order val="1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'2002-2013 AYLIK İHR'!$C$9:$N$9</c:f>
              <c:numCache>
                <c:formatCode>#,##0</c:formatCode>
                <c:ptCount val="12"/>
                <c:pt idx="0">
                  <c:v>92558.293999999994</c:v>
                </c:pt>
                <c:pt idx="1">
                  <c:v>90908.092000000004</c:v>
                </c:pt>
                <c:pt idx="2">
                  <c:v>102384.93399999999</c:v>
                </c:pt>
                <c:pt idx="3">
                  <c:v>88710.051999999996</c:v>
                </c:pt>
                <c:pt idx="4">
                  <c:v>96476.577999999994</c:v>
                </c:pt>
                <c:pt idx="5">
                  <c:v>96041.307000000001</c:v>
                </c:pt>
                <c:pt idx="6">
                  <c:v>106778.728</c:v>
                </c:pt>
                <c:pt idx="7">
                  <c:v>119572.29700000001</c:v>
                </c:pt>
                <c:pt idx="8">
                  <c:v>112852.08</c:v>
                </c:pt>
                <c:pt idx="9">
                  <c:v>122329.925</c:v>
                </c:pt>
                <c:pt idx="10">
                  <c:v>131287.413</c:v>
                </c:pt>
                <c:pt idx="11">
                  <c:v>99773.865999999995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321664"/>
        <c:axId val="128846656"/>
      </c:lineChart>
      <c:catAx>
        <c:axId val="126321664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8846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884665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6321664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24948875255619E-2"/>
          <c:y val="0.82101167315175094"/>
          <c:w val="0.13701452962551428"/>
          <c:h val="0.167315175097276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66675</xdr:rowOff>
    </xdr:from>
    <xdr:to>
      <xdr:col>6</xdr:col>
      <xdr:colOff>114300</xdr:colOff>
      <xdr:row>16</xdr:row>
      <xdr:rowOff>95250</xdr:rowOff>
    </xdr:to>
    <xdr:graphicFrame macro="">
      <xdr:nvGraphicFramePr>
        <xdr:cNvPr id="2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83</xdr:row>
      <xdr:rowOff>19050</xdr:rowOff>
    </xdr:from>
    <xdr:to>
      <xdr:col>6</xdr:col>
      <xdr:colOff>219075</xdr:colOff>
      <xdr:row>98</xdr:row>
      <xdr:rowOff>142875</xdr:rowOff>
    </xdr:to>
    <xdr:graphicFrame macro="">
      <xdr:nvGraphicFramePr>
        <xdr:cNvPr id="3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152400</xdr:colOff>
      <xdr:row>48</xdr:row>
      <xdr:rowOff>76200</xdr:rowOff>
    </xdr:to>
    <xdr:graphicFrame macro="">
      <xdr:nvGraphicFramePr>
        <xdr:cNvPr id="4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66</xdr:row>
      <xdr:rowOff>19050</xdr:rowOff>
    </xdr:from>
    <xdr:to>
      <xdr:col>6</xdr:col>
      <xdr:colOff>295275</xdr:colOff>
      <xdr:row>82</xdr:row>
      <xdr:rowOff>47625</xdr:rowOff>
    </xdr:to>
    <xdr:graphicFrame macro="">
      <xdr:nvGraphicFramePr>
        <xdr:cNvPr id="5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28575</xdr:colOff>
      <xdr:row>18</xdr:row>
      <xdr:rowOff>19050</xdr:rowOff>
    </xdr:from>
    <xdr:to>
      <xdr:col>6</xdr:col>
      <xdr:colOff>161925</xdr:colOff>
      <xdr:row>32</xdr:row>
      <xdr:rowOff>57150</xdr:rowOff>
    </xdr:to>
    <xdr:graphicFrame macro="">
      <xdr:nvGraphicFramePr>
        <xdr:cNvPr id="6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133350</xdr:colOff>
      <xdr:row>133</xdr:row>
      <xdr:rowOff>38100</xdr:rowOff>
    </xdr:from>
    <xdr:to>
      <xdr:col>6</xdr:col>
      <xdr:colOff>266700</xdr:colOff>
      <xdr:row>149</xdr:row>
      <xdr:rowOff>0</xdr:rowOff>
    </xdr:to>
    <xdr:graphicFrame macro="">
      <xdr:nvGraphicFramePr>
        <xdr:cNvPr id="8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133350</xdr:colOff>
      <xdr:row>149</xdr:row>
      <xdr:rowOff>133350</xdr:rowOff>
    </xdr:from>
    <xdr:to>
      <xdr:col>6</xdr:col>
      <xdr:colOff>342900</xdr:colOff>
      <xdr:row>165</xdr:row>
      <xdr:rowOff>114300</xdr:rowOff>
    </xdr:to>
    <xdr:graphicFrame macro="">
      <xdr:nvGraphicFramePr>
        <xdr:cNvPr id="9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133350</xdr:colOff>
      <xdr:row>116</xdr:row>
      <xdr:rowOff>66675</xdr:rowOff>
    </xdr:from>
    <xdr:to>
      <xdr:col>6</xdr:col>
      <xdr:colOff>276225</xdr:colOff>
      <xdr:row>132</xdr:row>
      <xdr:rowOff>57150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95250</xdr:colOff>
      <xdr:row>199</xdr:row>
      <xdr:rowOff>66675</xdr:rowOff>
    </xdr:from>
    <xdr:to>
      <xdr:col>6</xdr:col>
      <xdr:colOff>323850</xdr:colOff>
      <xdr:row>216</xdr:row>
      <xdr:rowOff>76200</xdr:rowOff>
    </xdr:to>
    <xdr:graphicFrame macro="">
      <xdr:nvGraphicFramePr>
        <xdr:cNvPr id="1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47625</xdr:colOff>
      <xdr:row>49</xdr:row>
      <xdr:rowOff>114300</xdr:rowOff>
    </xdr:from>
    <xdr:to>
      <xdr:col>6</xdr:col>
      <xdr:colOff>276225</xdr:colOff>
      <xdr:row>65</xdr:row>
      <xdr:rowOff>66675</xdr:rowOff>
    </xdr:to>
    <xdr:graphicFrame macro="">
      <xdr:nvGraphicFramePr>
        <xdr:cNvPr id="1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152400</xdr:colOff>
      <xdr:row>166</xdr:row>
      <xdr:rowOff>47625</xdr:rowOff>
    </xdr:from>
    <xdr:to>
      <xdr:col>6</xdr:col>
      <xdr:colOff>381000</xdr:colOff>
      <xdr:row>182</xdr:row>
      <xdr:rowOff>0</xdr:rowOff>
    </xdr:to>
    <xdr:graphicFrame macro="">
      <xdr:nvGraphicFramePr>
        <xdr:cNvPr id="1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85725</xdr:colOff>
      <xdr:row>182</xdr:row>
      <xdr:rowOff>114300</xdr:rowOff>
    </xdr:from>
    <xdr:to>
      <xdr:col>6</xdr:col>
      <xdr:colOff>314325</xdr:colOff>
      <xdr:row>198</xdr:row>
      <xdr:rowOff>66675</xdr:rowOff>
    </xdr:to>
    <xdr:graphicFrame macro="">
      <xdr:nvGraphicFramePr>
        <xdr:cNvPr id="1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19050</xdr:rowOff>
    </xdr:from>
    <xdr:to>
      <xdr:col>8</xdr:col>
      <xdr:colOff>504825</xdr:colOff>
      <xdr:row>51</xdr:row>
      <xdr:rowOff>38100</xdr:rowOff>
    </xdr:to>
    <xdr:graphicFrame macro="">
      <xdr:nvGraphicFramePr>
        <xdr:cNvPr id="2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52</xdr:row>
      <xdr:rowOff>9525</xdr:rowOff>
    </xdr:from>
    <xdr:to>
      <xdr:col>8</xdr:col>
      <xdr:colOff>495300</xdr:colOff>
      <xdr:row>67</xdr:row>
      <xdr:rowOff>85725</xdr:rowOff>
    </xdr:to>
    <xdr:graphicFrame macro="">
      <xdr:nvGraphicFramePr>
        <xdr:cNvPr id="3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8</xdr:col>
      <xdr:colOff>523875</xdr:colOff>
      <xdr:row>19</xdr:row>
      <xdr:rowOff>152400</xdr:rowOff>
    </xdr:to>
    <xdr:graphicFrame macro="">
      <xdr:nvGraphicFramePr>
        <xdr:cNvPr id="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21</xdr:row>
      <xdr:rowOff>95250</xdr:rowOff>
    </xdr:from>
    <xdr:to>
      <xdr:col>8</xdr:col>
      <xdr:colOff>504825</xdr:colOff>
      <xdr:row>36</xdr:row>
      <xdr:rowOff>114300</xdr:rowOff>
    </xdr:to>
    <xdr:graphicFrame macro="">
      <xdr:nvGraphicFramePr>
        <xdr:cNvPr id="5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716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23</xdr:row>
      <xdr:rowOff>28575</xdr:rowOff>
    </xdr:from>
    <xdr:to>
      <xdr:col>12</xdr:col>
      <xdr:colOff>266700</xdr:colOff>
      <xdr:row>46</xdr:row>
      <xdr:rowOff>66675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18</xdr:row>
      <xdr:rowOff>66675</xdr:rowOff>
    </xdr:from>
    <xdr:to>
      <xdr:col>7</xdr:col>
      <xdr:colOff>323850</xdr:colOff>
      <xdr:row>34</xdr:row>
      <xdr:rowOff>0</xdr:rowOff>
    </xdr:to>
    <xdr:graphicFrame macro="">
      <xdr:nvGraphicFramePr>
        <xdr:cNvPr id="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34</xdr:row>
      <xdr:rowOff>95250</xdr:rowOff>
    </xdr:from>
    <xdr:to>
      <xdr:col>7</xdr:col>
      <xdr:colOff>314325</xdr:colOff>
      <xdr:row>49</xdr:row>
      <xdr:rowOff>114300</xdr:rowOff>
    </xdr:to>
    <xdr:graphicFrame macro="">
      <xdr:nvGraphicFramePr>
        <xdr:cNvPr id="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</xdr:colOff>
      <xdr:row>50</xdr:row>
      <xdr:rowOff>9525</xdr:rowOff>
    </xdr:from>
    <xdr:to>
      <xdr:col>7</xdr:col>
      <xdr:colOff>323850</xdr:colOff>
      <xdr:row>64</xdr:row>
      <xdr:rowOff>47625</xdr:rowOff>
    </xdr:to>
    <xdr:graphicFrame macro="">
      <xdr:nvGraphicFramePr>
        <xdr:cNvPr id="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6</xdr:col>
      <xdr:colOff>447675</xdr:colOff>
      <xdr:row>32</xdr:row>
      <xdr:rowOff>133350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33</xdr:row>
      <xdr:rowOff>0</xdr:rowOff>
    </xdr:from>
    <xdr:to>
      <xdr:col>6</xdr:col>
      <xdr:colOff>400050</xdr:colOff>
      <xdr:row>47</xdr:row>
      <xdr:rowOff>104775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49</xdr:row>
      <xdr:rowOff>19050</xdr:rowOff>
    </xdr:from>
    <xdr:to>
      <xdr:col>6</xdr:col>
      <xdr:colOff>428625</xdr:colOff>
      <xdr:row>64</xdr:row>
      <xdr:rowOff>133350</xdr:rowOff>
    </xdr:to>
    <xdr:graphicFrame macro="">
      <xdr:nvGraphicFramePr>
        <xdr:cNvPr id="5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3</xdr:row>
      <xdr:rowOff>28575</xdr:rowOff>
    </xdr:from>
    <xdr:to>
      <xdr:col>7</xdr:col>
      <xdr:colOff>419100</xdr:colOff>
      <xdr:row>18</xdr:row>
      <xdr:rowOff>142875</xdr:rowOff>
    </xdr:to>
    <xdr:graphicFrame macro="">
      <xdr:nvGraphicFramePr>
        <xdr:cNvPr id="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22</xdr:row>
      <xdr:rowOff>9525</xdr:rowOff>
    </xdr:from>
    <xdr:to>
      <xdr:col>7</xdr:col>
      <xdr:colOff>419100</xdr:colOff>
      <xdr:row>38</xdr:row>
      <xdr:rowOff>9525</xdr:rowOff>
    </xdr:to>
    <xdr:graphicFrame macro="">
      <xdr:nvGraphicFramePr>
        <xdr:cNvPr id="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0"/>
  <sheetViews>
    <sheetView showGridLines="0" tabSelected="1" zoomScale="80" zoomScaleNormal="80" workbookViewId="0">
      <pane xSplit="1" ySplit="7" topLeftCell="B8" activePane="bottomRight" state="frozen"/>
      <selection activeCell="B16" sqref="B16"/>
      <selection pane="topRight" activeCell="B16" sqref="B16"/>
      <selection pane="bottomLeft" activeCell="B16" sqref="B16"/>
      <selection pane="bottomRight"/>
    </sheetView>
  </sheetViews>
  <sheetFormatPr defaultColWidth="9.140625" defaultRowHeight="12.75" x14ac:dyDescent="0.2"/>
  <cols>
    <col min="1" max="1" width="49.28515625" style="1" bestFit="1" customWidth="1"/>
    <col min="2" max="2" width="17.85546875" style="1" customWidth="1"/>
    <col min="3" max="3" width="17" style="1" bestFit="1" customWidth="1"/>
    <col min="4" max="4" width="9.42578125" style="1" bestFit="1" customWidth="1"/>
    <col min="5" max="5" width="13.5703125" style="1" bestFit="1" customWidth="1"/>
    <col min="6" max="7" width="18.85546875" style="1" bestFit="1" customWidth="1"/>
    <col min="8" max="8" width="9.42578125" style="1" bestFit="1" customWidth="1"/>
    <col min="9" max="9" width="13.5703125" style="1" bestFit="1" customWidth="1"/>
    <col min="10" max="16384" width="9.140625" style="1"/>
  </cols>
  <sheetData>
    <row r="1" spans="1:9" ht="26.25" x14ac:dyDescent="0.4">
      <c r="B1" s="2" t="s">
        <v>199</v>
      </c>
      <c r="D1" s="3"/>
    </row>
    <row r="2" spans="1:9" x14ac:dyDescent="0.2">
      <c r="D2" s="3"/>
    </row>
    <row r="3" spans="1:9" x14ac:dyDescent="0.2">
      <c r="D3" s="3"/>
    </row>
    <row r="4" spans="1:9" x14ac:dyDescent="0.2">
      <c r="B4" s="3"/>
      <c r="C4" s="3"/>
      <c r="D4" s="3"/>
      <c r="E4" s="3"/>
      <c r="F4" s="3"/>
      <c r="G4" s="3"/>
      <c r="H4" s="3"/>
      <c r="I4" s="3"/>
    </row>
    <row r="5" spans="1:9" ht="26.25" x14ac:dyDescent="0.2">
      <c r="A5" s="160" t="s">
        <v>0</v>
      </c>
      <c r="B5" s="160"/>
      <c r="C5" s="160"/>
      <c r="D5" s="160"/>
      <c r="E5" s="160"/>
      <c r="F5" s="160"/>
      <c r="G5" s="160"/>
      <c r="H5" s="160"/>
      <c r="I5" s="160"/>
    </row>
    <row r="6" spans="1:9" ht="18" x14ac:dyDescent="0.2">
      <c r="A6" s="4"/>
      <c r="B6" s="161" t="s">
        <v>81</v>
      </c>
      <c r="C6" s="161"/>
      <c r="D6" s="161"/>
      <c r="E6" s="161"/>
      <c r="F6" s="162" t="s">
        <v>200</v>
      </c>
      <c r="G6" s="163"/>
      <c r="H6" s="163"/>
      <c r="I6" s="164"/>
    </row>
    <row r="7" spans="1:9" ht="30" x14ac:dyDescent="0.25">
      <c r="A7" s="5" t="s">
        <v>2</v>
      </c>
      <c r="B7" s="6">
        <v>2012</v>
      </c>
      <c r="C7" s="7">
        <v>2013</v>
      </c>
      <c r="D7" s="8" t="s">
        <v>3</v>
      </c>
      <c r="E7" s="8" t="s">
        <v>4</v>
      </c>
      <c r="F7" s="6">
        <v>2012</v>
      </c>
      <c r="G7" s="7">
        <v>2013</v>
      </c>
      <c r="H7" s="8" t="s">
        <v>3</v>
      </c>
      <c r="I7" s="8" t="s">
        <v>4</v>
      </c>
    </row>
    <row r="8" spans="1:9" ht="16.5" x14ac:dyDescent="0.25">
      <c r="A8" s="129" t="s">
        <v>5</v>
      </c>
      <c r="B8" s="130">
        <v>1834310.74251</v>
      </c>
      <c r="C8" s="130">
        <v>2205856.4840099998</v>
      </c>
      <c r="D8" s="128">
        <f t="shared" ref="D8:D44" si="0">(C8-B8)/B8*100</f>
        <v>20.25533258294017</v>
      </c>
      <c r="E8" s="128">
        <f>C8/C$44*100</f>
        <v>16.972623544257758</v>
      </c>
      <c r="F8" s="130">
        <v>19127253.470150001</v>
      </c>
      <c r="G8" s="130">
        <v>21352807.986650001</v>
      </c>
      <c r="H8" s="128">
        <f t="shared" ref="H8:H45" si="1">(G8-F8)/F8*100</f>
        <v>11.635515365408846</v>
      </c>
      <c r="I8" s="128">
        <f>G8/G$46*100</f>
        <v>14.075031283017514</v>
      </c>
    </row>
    <row r="9" spans="1:9" ht="15.75" x14ac:dyDescent="0.25">
      <c r="A9" s="10" t="s">
        <v>6</v>
      </c>
      <c r="B9" s="130">
        <v>1297925.57555</v>
      </c>
      <c r="C9" s="130">
        <v>1579787.29189</v>
      </c>
      <c r="D9" s="128">
        <f t="shared" si="0"/>
        <v>21.716323466432989</v>
      </c>
      <c r="E9" s="128">
        <f t="shared" ref="E9:E46" si="2">C9/C$44*100</f>
        <v>12.155430409737329</v>
      </c>
      <c r="F9" s="130">
        <v>13603743.858680001</v>
      </c>
      <c r="G9" s="130">
        <v>14905493.345249999</v>
      </c>
      <c r="H9" s="128">
        <f t="shared" si="1"/>
        <v>9.5690531966272285</v>
      </c>
      <c r="I9" s="128">
        <f t="shared" ref="I9:I46" si="3">G9/G$46*100</f>
        <v>9.8251848306962408</v>
      </c>
    </row>
    <row r="10" spans="1:9" ht="14.25" x14ac:dyDescent="0.2">
      <c r="A10" s="12" t="s">
        <v>7</v>
      </c>
      <c r="B10" s="13">
        <v>517210.61202</v>
      </c>
      <c r="C10" s="13">
        <v>673321.68128000002</v>
      </c>
      <c r="D10" s="14">
        <f t="shared" si="0"/>
        <v>30.183268794562817</v>
      </c>
      <c r="E10" s="14">
        <f t="shared" si="2"/>
        <v>5.1807701468307936</v>
      </c>
      <c r="F10" s="13">
        <v>5882530.1291899998</v>
      </c>
      <c r="G10" s="13">
        <v>6586156.9157999996</v>
      </c>
      <c r="H10" s="14">
        <f t="shared" si="1"/>
        <v>11.9612950746907</v>
      </c>
      <c r="I10" s="14">
        <f t="shared" si="3"/>
        <v>4.3413664695858456</v>
      </c>
    </row>
    <row r="11" spans="1:9" ht="14.25" x14ac:dyDescent="0.2">
      <c r="A11" s="12" t="s">
        <v>8</v>
      </c>
      <c r="B11" s="13">
        <v>307999.31769</v>
      </c>
      <c r="C11" s="13">
        <v>363610.79819</v>
      </c>
      <c r="D11" s="14">
        <f t="shared" si="0"/>
        <v>18.055715485698812</v>
      </c>
      <c r="E11" s="14">
        <f t="shared" si="2"/>
        <v>2.7977473779649453</v>
      </c>
      <c r="F11" s="13">
        <v>2180175.5057199998</v>
      </c>
      <c r="G11" s="13">
        <v>2351779.69092</v>
      </c>
      <c r="H11" s="14">
        <f t="shared" si="1"/>
        <v>7.8711179329266034</v>
      </c>
      <c r="I11" s="14">
        <f t="shared" si="3"/>
        <v>1.5502116977382827</v>
      </c>
    </row>
    <row r="12" spans="1:9" ht="14.25" x14ac:dyDescent="0.2">
      <c r="A12" s="12" t="s">
        <v>9</v>
      </c>
      <c r="B12" s="13">
        <v>99773.86606</v>
      </c>
      <c r="C12" s="13">
        <v>120985.57563000001</v>
      </c>
      <c r="D12" s="14">
        <f t="shared" si="0"/>
        <v>21.259785159817437</v>
      </c>
      <c r="E12" s="14">
        <f t="shared" si="2"/>
        <v>0.93090490897231315</v>
      </c>
      <c r="F12" s="13">
        <v>1259673.5663900001</v>
      </c>
      <c r="G12" s="13">
        <v>1331416.5778099999</v>
      </c>
      <c r="H12" s="14">
        <f t="shared" si="1"/>
        <v>5.6953653179849253</v>
      </c>
      <c r="I12" s="14">
        <f t="shared" si="3"/>
        <v>0.87762368280181924</v>
      </c>
    </row>
    <row r="13" spans="1:9" ht="14.25" x14ac:dyDescent="0.2">
      <c r="A13" s="12" t="s">
        <v>10</v>
      </c>
      <c r="B13" s="13">
        <v>110777.46204</v>
      </c>
      <c r="C13" s="13">
        <v>130665.39653</v>
      </c>
      <c r="D13" s="14">
        <f t="shared" si="0"/>
        <v>17.953051210740664</v>
      </c>
      <c r="E13" s="14">
        <f t="shared" si="2"/>
        <v>1.0053848025204526</v>
      </c>
      <c r="F13" s="13">
        <v>1364650.1308299999</v>
      </c>
      <c r="G13" s="13">
        <v>1439207.0493600001</v>
      </c>
      <c r="H13" s="14">
        <f t="shared" si="1"/>
        <v>5.4634456734088719</v>
      </c>
      <c r="I13" s="14">
        <f t="shared" si="3"/>
        <v>0.94867542737920685</v>
      </c>
    </row>
    <row r="14" spans="1:9" ht="14.25" x14ac:dyDescent="0.2">
      <c r="A14" s="12" t="s">
        <v>11</v>
      </c>
      <c r="B14" s="13">
        <v>163691.21494999999</v>
      </c>
      <c r="C14" s="13">
        <v>167617.09375999999</v>
      </c>
      <c r="D14" s="14">
        <f t="shared" si="0"/>
        <v>2.3983442307512757</v>
      </c>
      <c r="E14" s="14">
        <f t="shared" si="2"/>
        <v>1.289703955172697</v>
      </c>
      <c r="F14" s="13">
        <v>1796990.15154</v>
      </c>
      <c r="G14" s="13">
        <v>1773284.7933700001</v>
      </c>
      <c r="H14" s="14">
        <f t="shared" si="1"/>
        <v>-1.3191701774038487</v>
      </c>
      <c r="I14" s="14">
        <f t="shared" si="3"/>
        <v>1.1688879025178633</v>
      </c>
    </row>
    <row r="15" spans="1:9" ht="14.25" x14ac:dyDescent="0.2">
      <c r="A15" s="12" t="s">
        <v>12</v>
      </c>
      <c r="B15" s="13">
        <v>26593.85412</v>
      </c>
      <c r="C15" s="13">
        <v>26953.991450000001</v>
      </c>
      <c r="D15" s="14">
        <f t="shared" si="0"/>
        <v>1.3542126251236328</v>
      </c>
      <c r="E15" s="14">
        <f t="shared" si="2"/>
        <v>0.20739334277284668</v>
      </c>
      <c r="F15" s="13">
        <v>201151.49986000001</v>
      </c>
      <c r="G15" s="13">
        <v>439742.17738000001</v>
      </c>
      <c r="H15" s="14">
        <f t="shared" si="1"/>
        <v>118.61242779002761</v>
      </c>
      <c r="I15" s="14">
        <f t="shared" si="3"/>
        <v>0.28986280900176714</v>
      </c>
    </row>
    <row r="16" spans="1:9" ht="14.25" x14ac:dyDescent="0.2">
      <c r="A16" s="12" t="s">
        <v>13</v>
      </c>
      <c r="B16" s="13">
        <v>65921.175090000004</v>
      </c>
      <c r="C16" s="13">
        <v>89657.403560000006</v>
      </c>
      <c r="D16" s="14">
        <f t="shared" si="0"/>
        <v>36.006986279588787</v>
      </c>
      <c r="E16" s="14">
        <f t="shared" si="2"/>
        <v>0.6898551059918262</v>
      </c>
      <c r="F16" s="13">
        <v>845418.44409999996</v>
      </c>
      <c r="G16" s="13">
        <v>906813.67706000002</v>
      </c>
      <c r="H16" s="14">
        <f t="shared" si="1"/>
        <v>7.2621118439590067</v>
      </c>
      <c r="I16" s="14">
        <f t="shared" si="3"/>
        <v>0.597740160472921</v>
      </c>
    </row>
    <row r="17" spans="1:9" ht="14.25" x14ac:dyDescent="0.2">
      <c r="A17" s="12" t="s">
        <v>14</v>
      </c>
      <c r="B17" s="13">
        <v>5958.0735800000002</v>
      </c>
      <c r="C17" s="13">
        <v>6975.35149</v>
      </c>
      <c r="D17" s="14">
        <f t="shared" si="0"/>
        <v>17.073940030126312</v>
      </c>
      <c r="E17" s="14">
        <f t="shared" si="2"/>
        <v>5.3670769511454185E-2</v>
      </c>
      <c r="F17" s="13">
        <v>73154.431049999999</v>
      </c>
      <c r="G17" s="13">
        <v>77092.46355</v>
      </c>
      <c r="H17" s="14">
        <f t="shared" si="1"/>
        <v>5.3831769907531815</v>
      </c>
      <c r="I17" s="14">
        <f t="shared" si="3"/>
        <v>5.0816681198535579E-2</v>
      </c>
    </row>
    <row r="18" spans="1:9" ht="15.75" x14ac:dyDescent="0.25">
      <c r="A18" s="10" t="s">
        <v>15</v>
      </c>
      <c r="B18" s="130">
        <v>177066.14869</v>
      </c>
      <c r="C18" s="130">
        <v>185228.02312999999</v>
      </c>
      <c r="D18" s="128">
        <f t="shared" si="0"/>
        <v>4.609505826147184</v>
      </c>
      <c r="E18" s="128">
        <f t="shared" si="2"/>
        <v>1.4252085433579396</v>
      </c>
      <c r="F18" s="130">
        <v>1661915.6438200001</v>
      </c>
      <c r="G18" s="130">
        <v>1988675.9130299999</v>
      </c>
      <c r="H18" s="128">
        <f t="shared" si="1"/>
        <v>19.661663961410476</v>
      </c>
      <c r="I18" s="128">
        <f t="shared" si="3"/>
        <v>1.3108662666371904</v>
      </c>
    </row>
    <row r="19" spans="1:9" ht="14.25" x14ac:dyDescent="0.2">
      <c r="A19" s="12" t="s">
        <v>16</v>
      </c>
      <c r="B19" s="13">
        <v>177066.14869</v>
      </c>
      <c r="C19" s="13">
        <v>185228.02312999999</v>
      </c>
      <c r="D19" s="14">
        <f t="shared" si="0"/>
        <v>4.609505826147184</v>
      </c>
      <c r="E19" s="14">
        <f t="shared" si="2"/>
        <v>1.4252085433579396</v>
      </c>
      <c r="F19" s="13">
        <v>1661915.6438200001</v>
      </c>
      <c r="G19" s="13">
        <v>1988675.9130299999</v>
      </c>
      <c r="H19" s="14">
        <f t="shared" si="1"/>
        <v>19.661663961410476</v>
      </c>
      <c r="I19" s="14">
        <f t="shared" si="3"/>
        <v>1.3108662666371904</v>
      </c>
    </row>
    <row r="20" spans="1:9" ht="15.75" x14ac:dyDescent="0.25">
      <c r="A20" s="10" t="s">
        <v>17</v>
      </c>
      <c r="B20" s="9">
        <v>359319.01827</v>
      </c>
      <c r="C20" s="9">
        <v>440841.16898999998</v>
      </c>
      <c r="D20" s="11">
        <f t="shared" si="0"/>
        <v>22.687958770593792</v>
      </c>
      <c r="E20" s="11">
        <f t="shared" si="2"/>
        <v>3.39198459116249</v>
      </c>
      <c r="F20" s="9">
        <v>3861593.96765</v>
      </c>
      <c r="G20" s="9">
        <v>4458638.7283699997</v>
      </c>
      <c r="H20" s="11">
        <f t="shared" si="1"/>
        <v>15.461096265471314</v>
      </c>
      <c r="I20" s="11">
        <f t="shared" si="3"/>
        <v>2.9389801856840823</v>
      </c>
    </row>
    <row r="21" spans="1:9" ht="14.25" x14ac:dyDescent="0.2">
      <c r="A21" s="12" t="s">
        <v>18</v>
      </c>
      <c r="B21" s="13">
        <v>359319.01827</v>
      </c>
      <c r="C21" s="13">
        <v>440841.16898999998</v>
      </c>
      <c r="D21" s="14">
        <f t="shared" si="0"/>
        <v>22.687958770593792</v>
      </c>
      <c r="E21" s="14">
        <f t="shared" si="2"/>
        <v>3.39198459116249</v>
      </c>
      <c r="F21" s="13">
        <v>3861593.96765</v>
      </c>
      <c r="G21" s="13">
        <v>4458638.7283699997</v>
      </c>
      <c r="H21" s="14">
        <f t="shared" si="1"/>
        <v>15.461096265471314</v>
      </c>
      <c r="I21" s="14">
        <f t="shared" si="3"/>
        <v>2.9389801856840823</v>
      </c>
    </row>
    <row r="22" spans="1:9" ht="16.5" x14ac:dyDescent="0.25">
      <c r="A22" s="129" t="s">
        <v>19</v>
      </c>
      <c r="B22" s="130">
        <v>9607945.7058400009</v>
      </c>
      <c r="C22" s="130">
        <v>10364951.09454</v>
      </c>
      <c r="D22" s="128">
        <f t="shared" si="0"/>
        <v>7.8789515665129981</v>
      </c>
      <c r="E22" s="128">
        <f t="shared" si="2"/>
        <v>79.751522484575347</v>
      </c>
      <c r="F22" s="130">
        <v>114226872.62472001</v>
      </c>
      <c r="G22" s="130">
        <v>119048130.22353999</v>
      </c>
      <c r="H22" s="128">
        <f t="shared" si="1"/>
        <v>4.2207735255605785</v>
      </c>
      <c r="I22" s="128">
        <f t="shared" si="3"/>
        <v>78.47240316724033</v>
      </c>
    </row>
    <row r="23" spans="1:9" ht="15.75" x14ac:dyDescent="0.25">
      <c r="A23" s="10" t="s">
        <v>20</v>
      </c>
      <c r="B23" s="130">
        <v>973557.71979</v>
      </c>
      <c r="C23" s="130">
        <v>1045501.60163</v>
      </c>
      <c r="D23" s="128">
        <f t="shared" si="0"/>
        <v>7.3897911112572352</v>
      </c>
      <c r="E23" s="128">
        <f t="shared" si="2"/>
        <v>8.0444513176697185</v>
      </c>
      <c r="F23" s="130">
        <v>11483179.7059</v>
      </c>
      <c r="G23" s="130">
        <v>12489068.76382</v>
      </c>
      <c r="H23" s="128">
        <f t="shared" si="1"/>
        <v>8.7596735719739609</v>
      </c>
      <c r="I23" s="128">
        <f t="shared" si="3"/>
        <v>8.2323614606765254</v>
      </c>
    </row>
    <row r="24" spans="1:9" ht="14.25" x14ac:dyDescent="0.2">
      <c r="A24" s="12" t="s">
        <v>21</v>
      </c>
      <c r="B24" s="13">
        <v>622388.21568999998</v>
      </c>
      <c r="C24" s="13">
        <v>663029.33675999998</v>
      </c>
      <c r="D24" s="14">
        <f t="shared" si="0"/>
        <v>6.5298667367832337</v>
      </c>
      <c r="E24" s="14">
        <f t="shared" si="2"/>
        <v>5.1015772844700473</v>
      </c>
      <c r="F24" s="13">
        <v>7839144.4543000003</v>
      </c>
      <c r="G24" s="13">
        <v>8391398.0247300006</v>
      </c>
      <c r="H24" s="14">
        <f t="shared" si="1"/>
        <v>7.044819414280254</v>
      </c>
      <c r="I24" s="14">
        <f t="shared" si="3"/>
        <v>5.5313188682335941</v>
      </c>
    </row>
    <row r="25" spans="1:9" ht="14.25" x14ac:dyDescent="0.2">
      <c r="A25" s="12" t="s">
        <v>22</v>
      </c>
      <c r="B25" s="13">
        <v>162995.49703</v>
      </c>
      <c r="C25" s="13">
        <v>179531.41638000001</v>
      </c>
      <c r="D25" s="14">
        <f t="shared" si="0"/>
        <v>10.145016059527403</v>
      </c>
      <c r="E25" s="14">
        <f t="shared" si="2"/>
        <v>1.3813768786289351</v>
      </c>
      <c r="F25" s="13">
        <v>1633987.58815</v>
      </c>
      <c r="G25" s="13">
        <v>1901403.5510799999</v>
      </c>
      <c r="H25" s="14">
        <f t="shared" si="1"/>
        <v>16.365850320366761</v>
      </c>
      <c r="I25" s="14">
        <f t="shared" si="3"/>
        <v>1.2533393490834399</v>
      </c>
    </row>
    <row r="26" spans="1:9" ht="14.25" x14ac:dyDescent="0.2">
      <c r="A26" s="12" t="s">
        <v>23</v>
      </c>
      <c r="B26" s="13">
        <v>188174.00706999999</v>
      </c>
      <c r="C26" s="13">
        <v>202940.84849</v>
      </c>
      <c r="D26" s="14">
        <f t="shared" si="0"/>
        <v>7.8474395321277317</v>
      </c>
      <c r="E26" s="14">
        <f t="shared" si="2"/>
        <v>1.5614971545707348</v>
      </c>
      <c r="F26" s="13">
        <v>2010047.6634500001</v>
      </c>
      <c r="G26" s="13">
        <v>2196267.1880100002</v>
      </c>
      <c r="H26" s="14">
        <f t="shared" si="1"/>
        <v>9.264433274202915</v>
      </c>
      <c r="I26" s="14">
        <f t="shared" si="3"/>
        <v>1.4477032433594916</v>
      </c>
    </row>
    <row r="27" spans="1:9" ht="15.75" x14ac:dyDescent="0.25">
      <c r="A27" s="10" t="s">
        <v>24</v>
      </c>
      <c r="B27" s="130">
        <v>1405927.7027199999</v>
      </c>
      <c r="C27" s="130">
        <v>1603246.32602</v>
      </c>
      <c r="D27" s="128">
        <f t="shared" si="0"/>
        <v>14.034763161594622</v>
      </c>
      <c r="E27" s="128">
        <f t="shared" si="2"/>
        <v>12.335932340795225</v>
      </c>
      <c r="F27" s="130">
        <v>17513306.098250002</v>
      </c>
      <c r="G27" s="130">
        <v>17441095.77369</v>
      </c>
      <c r="H27" s="128">
        <f t="shared" si="1"/>
        <v>-0.41231692151613242</v>
      </c>
      <c r="I27" s="128">
        <f t="shared" si="3"/>
        <v>11.496566108694953</v>
      </c>
    </row>
    <row r="28" spans="1:9" ht="14.25" x14ac:dyDescent="0.2">
      <c r="A28" s="12" t="s">
        <v>25</v>
      </c>
      <c r="B28" s="13">
        <v>1405927.7027199999</v>
      </c>
      <c r="C28" s="13">
        <v>1603246.32602</v>
      </c>
      <c r="D28" s="14">
        <f t="shared" si="0"/>
        <v>14.034763161594622</v>
      </c>
      <c r="E28" s="14">
        <f t="shared" si="2"/>
        <v>12.335932340795225</v>
      </c>
      <c r="F28" s="13">
        <v>17513306.098250002</v>
      </c>
      <c r="G28" s="13">
        <v>17441095.77369</v>
      </c>
      <c r="H28" s="14">
        <f t="shared" si="1"/>
        <v>-0.41231692151613242</v>
      </c>
      <c r="I28" s="14">
        <f t="shared" si="3"/>
        <v>11.496566108694953</v>
      </c>
    </row>
    <row r="29" spans="1:9" ht="15.75" x14ac:dyDescent="0.25">
      <c r="A29" s="10" t="s">
        <v>26</v>
      </c>
      <c r="B29" s="130">
        <v>7228460.28333</v>
      </c>
      <c r="C29" s="130">
        <v>7716203.16689</v>
      </c>
      <c r="D29" s="128">
        <f t="shared" si="0"/>
        <v>6.7475349444032231</v>
      </c>
      <c r="E29" s="128">
        <f t="shared" si="2"/>
        <v>59.371138826110403</v>
      </c>
      <c r="F29" s="130">
        <v>85230386.820570007</v>
      </c>
      <c r="G29" s="130">
        <v>89117965.68603</v>
      </c>
      <c r="H29" s="128">
        <f t="shared" si="1"/>
        <v>4.5612592063488586</v>
      </c>
      <c r="I29" s="128">
        <f t="shared" si="3"/>
        <v>58.743475597868866</v>
      </c>
    </row>
    <row r="30" spans="1:9" ht="14.25" x14ac:dyDescent="0.2">
      <c r="A30" s="12" t="s">
        <v>27</v>
      </c>
      <c r="B30" s="13">
        <v>1368136.47049</v>
      </c>
      <c r="C30" s="13">
        <v>1424976.0746299999</v>
      </c>
      <c r="D30" s="14">
        <f t="shared" si="0"/>
        <v>4.1545273710628274</v>
      </c>
      <c r="E30" s="14">
        <f t="shared" si="2"/>
        <v>10.96425930226542</v>
      </c>
      <c r="F30" s="13">
        <v>16038093.508160001</v>
      </c>
      <c r="G30" s="13">
        <v>17372633.364250001</v>
      </c>
      <c r="H30" s="14">
        <f t="shared" si="1"/>
        <v>8.3210629456113416</v>
      </c>
      <c r="I30" s="14">
        <f t="shared" si="3"/>
        <v>11.451438060188114</v>
      </c>
    </row>
    <row r="31" spans="1:9" ht="14.25" x14ac:dyDescent="0.2">
      <c r="A31" s="12" t="s">
        <v>28</v>
      </c>
      <c r="B31" s="13">
        <v>1636924.1163300001</v>
      </c>
      <c r="C31" s="13">
        <v>1764586.4666800001</v>
      </c>
      <c r="D31" s="14">
        <f t="shared" si="0"/>
        <v>7.7989168267750983</v>
      </c>
      <c r="E31" s="14">
        <f t="shared" si="2"/>
        <v>13.577339245482756</v>
      </c>
      <c r="F31" s="13">
        <v>19056057.073660001</v>
      </c>
      <c r="G31" s="13">
        <v>21305103.66846</v>
      </c>
      <c r="H31" s="14">
        <f t="shared" si="1"/>
        <v>11.802266261621959</v>
      </c>
      <c r="I31" s="14">
        <f t="shared" si="3"/>
        <v>14.043586249124123</v>
      </c>
    </row>
    <row r="32" spans="1:9" ht="14.25" x14ac:dyDescent="0.2">
      <c r="A32" s="12" t="s">
        <v>29</v>
      </c>
      <c r="B32" s="13">
        <v>99579.065950000004</v>
      </c>
      <c r="C32" s="13">
        <v>95673.191609999994</v>
      </c>
      <c r="D32" s="14">
        <f t="shared" si="0"/>
        <v>-3.922384994011896</v>
      </c>
      <c r="E32" s="14">
        <f t="shared" si="2"/>
        <v>0.73614266215644175</v>
      </c>
      <c r="F32" s="13">
        <v>810936.48</v>
      </c>
      <c r="G32" s="13">
        <v>1163591.3883100001</v>
      </c>
      <c r="H32" s="14">
        <f t="shared" si="1"/>
        <v>43.487365164531766</v>
      </c>
      <c r="I32" s="14">
        <f t="shared" si="3"/>
        <v>0.76699913198078995</v>
      </c>
    </row>
    <row r="33" spans="1:9" ht="14.25" x14ac:dyDescent="0.2">
      <c r="A33" s="12" t="s">
        <v>30</v>
      </c>
      <c r="B33" s="13">
        <v>998776.67637</v>
      </c>
      <c r="C33" s="13">
        <v>1116601.64956</v>
      </c>
      <c r="D33" s="14">
        <f t="shared" si="0"/>
        <v>11.796928780738909</v>
      </c>
      <c r="E33" s="14">
        <f t="shared" si="2"/>
        <v>8.5915197041410032</v>
      </c>
      <c r="F33" s="13">
        <v>11792795.88256</v>
      </c>
      <c r="G33" s="13">
        <v>11701482.011460001</v>
      </c>
      <c r="H33" s="14">
        <f t="shared" si="1"/>
        <v>-0.77431910133406467</v>
      </c>
      <c r="I33" s="14">
        <f t="shared" si="3"/>
        <v>7.7132115584956127</v>
      </c>
    </row>
    <row r="34" spans="1:9" ht="14.25" x14ac:dyDescent="0.2">
      <c r="A34" s="12" t="s">
        <v>31</v>
      </c>
      <c r="B34" s="13">
        <v>454240.96090000001</v>
      </c>
      <c r="C34" s="13">
        <v>572684.82305999997</v>
      </c>
      <c r="D34" s="14">
        <f t="shared" si="0"/>
        <v>26.075117031569306</v>
      </c>
      <c r="E34" s="14">
        <f t="shared" si="2"/>
        <v>4.4064353151558793</v>
      </c>
      <c r="F34" s="13">
        <v>5319030.1145000001</v>
      </c>
      <c r="G34" s="13">
        <v>5801970.4139299998</v>
      </c>
      <c r="H34" s="14">
        <f t="shared" si="1"/>
        <v>9.0794804510219826</v>
      </c>
      <c r="I34" s="14">
        <f t="shared" si="3"/>
        <v>3.8244578947304415</v>
      </c>
    </row>
    <row r="35" spans="1:9" ht="14.25" x14ac:dyDescent="0.2">
      <c r="A35" s="12" t="s">
        <v>32</v>
      </c>
      <c r="B35" s="13">
        <v>542724.22600999998</v>
      </c>
      <c r="C35" s="13">
        <v>575139.52260000003</v>
      </c>
      <c r="D35" s="14">
        <f t="shared" si="0"/>
        <v>5.9727012424543533</v>
      </c>
      <c r="E35" s="14">
        <f t="shared" si="2"/>
        <v>4.4253226233324048</v>
      </c>
      <c r="F35" s="13">
        <v>6464263.3898600005</v>
      </c>
      <c r="G35" s="13">
        <v>6834460.9443300003</v>
      </c>
      <c r="H35" s="14">
        <f t="shared" si="1"/>
        <v>5.7268327749562413</v>
      </c>
      <c r="I35" s="14">
        <f t="shared" si="3"/>
        <v>4.5050398830050113</v>
      </c>
    </row>
    <row r="36" spans="1:9" ht="14.25" x14ac:dyDescent="0.2">
      <c r="A36" s="12" t="s">
        <v>33</v>
      </c>
      <c r="B36" s="13">
        <v>1240870.7469899999</v>
      </c>
      <c r="C36" s="13">
        <v>1197415.11809</v>
      </c>
      <c r="D36" s="14">
        <f t="shared" si="0"/>
        <v>-3.5020270246043683</v>
      </c>
      <c r="E36" s="14">
        <f t="shared" si="2"/>
        <v>9.2133265118857963</v>
      </c>
      <c r="F36" s="13">
        <v>15441093.011120001</v>
      </c>
      <c r="G36" s="13">
        <v>13835179.769269999</v>
      </c>
      <c r="H36" s="14">
        <f t="shared" si="1"/>
        <v>-10.400256255781201</v>
      </c>
      <c r="I36" s="14">
        <f t="shared" si="3"/>
        <v>9.1196712011082504</v>
      </c>
    </row>
    <row r="37" spans="1:9" ht="14.25" x14ac:dyDescent="0.2">
      <c r="A37" s="15" t="s">
        <v>34</v>
      </c>
      <c r="B37" s="13">
        <v>237858.47287999999</v>
      </c>
      <c r="C37" s="13">
        <v>248498.15835000001</v>
      </c>
      <c r="D37" s="14">
        <f t="shared" si="0"/>
        <v>4.4731160261706409</v>
      </c>
      <c r="E37" s="14">
        <f t="shared" si="2"/>
        <v>1.9120308704076063</v>
      </c>
      <c r="F37" s="13">
        <v>3097694.3613399998</v>
      </c>
      <c r="G37" s="13">
        <v>3153736.52086</v>
      </c>
      <c r="H37" s="14">
        <f t="shared" si="1"/>
        <v>1.809157166033563</v>
      </c>
      <c r="I37" s="14">
        <f t="shared" si="3"/>
        <v>2.0788338572262601</v>
      </c>
    </row>
    <row r="38" spans="1:9" ht="14.25" x14ac:dyDescent="0.2">
      <c r="A38" s="12" t="s">
        <v>35</v>
      </c>
      <c r="B38" s="13">
        <v>164209.07908</v>
      </c>
      <c r="C38" s="13">
        <v>184548.40664</v>
      </c>
      <c r="D38" s="14">
        <f t="shared" si="0"/>
        <v>12.386238126389475</v>
      </c>
      <c r="E38" s="14">
        <f t="shared" si="2"/>
        <v>1.4199793387733011</v>
      </c>
      <c r="F38" s="13">
        <v>2073277.1035500001</v>
      </c>
      <c r="G38" s="13">
        <v>2253002.7785100001</v>
      </c>
      <c r="H38" s="14">
        <f t="shared" si="1"/>
        <v>8.6686760130742755</v>
      </c>
      <c r="I38" s="14">
        <f t="shared" si="3"/>
        <v>1.4851013790823078</v>
      </c>
    </row>
    <row r="39" spans="1:9" ht="14.25" x14ac:dyDescent="0.2">
      <c r="A39" s="12" t="s">
        <v>36</v>
      </c>
      <c r="B39" s="13">
        <v>172282.09659999999</v>
      </c>
      <c r="C39" s="13">
        <v>166083.04579</v>
      </c>
      <c r="D39" s="14">
        <f>(C39-B39)/B39*100</f>
        <v>-3.5981979162888749</v>
      </c>
      <c r="E39" s="14">
        <f t="shared" si="2"/>
        <v>1.2779004589423753</v>
      </c>
      <c r="F39" s="13">
        <v>1260809.9840599999</v>
      </c>
      <c r="G39" s="13">
        <v>1391602.64628</v>
      </c>
      <c r="H39" s="14">
        <f t="shared" si="1"/>
        <v>10.373701340691149</v>
      </c>
      <c r="I39" s="14">
        <f t="shared" si="3"/>
        <v>0.91729625406489212</v>
      </c>
    </row>
    <row r="40" spans="1:9" ht="14.25" x14ac:dyDescent="0.2">
      <c r="A40" s="12" t="s">
        <v>37</v>
      </c>
      <c r="B40" s="13">
        <v>305047.64529000001</v>
      </c>
      <c r="C40" s="13">
        <v>361531.57822000002</v>
      </c>
      <c r="D40" s="14">
        <f>(C40-B40)/B40*100</f>
        <v>18.516429745360714</v>
      </c>
      <c r="E40" s="14">
        <f t="shared" si="2"/>
        <v>2.7817491396061378</v>
      </c>
      <c r="F40" s="13">
        <v>3793972.3304300001</v>
      </c>
      <c r="G40" s="13">
        <v>4200542.7123199999</v>
      </c>
      <c r="H40" s="14">
        <f t="shared" si="1"/>
        <v>10.716218951547285</v>
      </c>
      <c r="I40" s="14">
        <f t="shared" si="3"/>
        <v>2.7688522333231025</v>
      </c>
    </row>
    <row r="41" spans="1:9" ht="14.25" x14ac:dyDescent="0.2">
      <c r="A41" s="12" t="s">
        <v>38</v>
      </c>
      <c r="B41" s="13">
        <v>7810.7264400000004</v>
      </c>
      <c r="C41" s="13">
        <v>8465.1316599999991</v>
      </c>
      <c r="D41" s="14">
        <f t="shared" si="0"/>
        <v>8.3782888189334503</v>
      </c>
      <c r="E41" s="14">
        <f t="shared" si="2"/>
        <v>6.5133653961282095E-2</v>
      </c>
      <c r="F41" s="13">
        <v>82363.581330000001</v>
      </c>
      <c r="G41" s="13">
        <v>104659.46805</v>
      </c>
      <c r="H41" s="14">
        <f t="shared" si="1"/>
        <v>27.070079226726111</v>
      </c>
      <c r="I41" s="14">
        <f t="shared" si="3"/>
        <v>6.8987895539954769E-2</v>
      </c>
    </row>
    <row r="42" spans="1:9" ht="15.75" x14ac:dyDescent="0.25">
      <c r="A42" s="131" t="s">
        <v>39</v>
      </c>
      <c r="B42" s="130">
        <v>397225.20568999997</v>
      </c>
      <c r="C42" s="130">
        <v>425748.18819999998</v>
      </c>
      <c r="D42" s="128">
        <f t="shared" si="0"/>
        <v>7.1805570496097193</v>
      </c>
      <c r="E42" s="128">
        <f t="shared" si="2"/>
        <v>3.275853971166895</v>
      </c>
      <c r="F42" s="130">
        <v>4179511.3213599999</v>
      </c>
      <c r="G42" s="130">
        <v>5042322.0905099995</v>
      </c>
      <c r="H42" s="128">
        <f t="shared" si="1"/>
        <v>20.643819403969065</v>
      </c>
      <c r="I42" s="128">
        <f t="shared" si="3"/>
        <v>3.3237240370142529</v>
      </c>
    </row>
    <row r="43" spans="1:9" ht="14.25" x14ac:dyDescent="0.2">
      <c r="A43" s="12" t="s">
        <v>40</v>
      </c>
      <c r="B43" s="13">
        <v>397225.20568999997</v>
      </c>
      <c r="C43" s="13">
        <v>425748.18819999998</v>
      </c>
      <c r="D43" s="14">
        <f t="shared" si="0"/>
        <v>7.1805570496097193</v>
      </c>
      <c r="E43" s="14">
        <f t="shared" si="2"/>
        <v>3.275853971166895</v>
      </c>
      <c r="F43" s="13">
        <v>4179511.3213599999</v>
      </c>
      <c r="G43" s="13">
        <v>5042322.0905099995</v>
      </c>
      <c r="H43" s="14">
        <f t="shared" si="1"/>
        <v>20.643819403969065</v>
      </c>
      <c r="I43" s="14">
        <f t="shared" si="3"/>
        <v>3.3237240370142529</v>
      </c>
    </row>
    <row r="44" spans="1:9" ht="15.75" x14ac:dyDescent="0.25">
      <c r="A44" s="10" t="s">
        <v>41</v>
      </c>
      <c r="B44" s="9">
        <v>11839481.654039999</v>
      </c>
      <c r="C44" s="9">
        <v>12996555.76675</v>
      </c>
      <c r="D44" s="11">
        <f t="shared" si="0"/>
        <v>9.773013266295921</v>
      </c>
      <c r="E44" s="11">
        <f t="shared" si="2"/>
        <v>100</v>
      </c>
      <c r="F44" s="16">
        <v>137533637.41622999</v>
      </c>
      <c r="G44" s="16">
        <v>145443260.30070001</v>
      </c>
      <c r="H44" s="17">
        <f t="shared" si="1"/>
        <v>5.7510460953871503</v>
      </c>
      <c r="I44" s="17">
        <f t="shared" si="3"/>
        <v>95.871158487272112</v>
      </c>
    </row>
    <row r="45" spans="1:9" ht="15.75" x14ac:dyDescent="0.25">
      <c r="A45" s="132" t="s">
        <v>42</v>
      </c>
      <c r="B45" s="133"/>
      <c r="C45" s="133"/>
      <c r="D45" s="134"/>
      <c r="E45" s="134"/>
      <c r="F45" s="135">
        <f>(F46-F44)</f>
        <v>14161555.007770002</v>
      </c>
      <c r="G45" s="135">
        <f>(G46-G44)</f>
        <v>6263741.6753000021</v>
      </c>
      <c r="H45" s="136">
        <f t="shared" si="1"/>
        <v>-55.769393460935021</v>
      </c>
      <c r="I45" s="136">
        <f t="shared" si="3"/>
        <v>4.1288415127278855</v>
      </c>
    </row>
    <row r="46" spans="1:9" s="19" customFormat="1" ht="22.5" customHeight="1" x14ac:dyDescent="0.3">
      <c r="A46" s="18" t="s">
        <v>43</v>
      </c>
      <c r="B46" s="137">
        <v>11839481.654039999</v>
      </c>
      <c r="C46" s="137">
        <v>12996555.76675</v>
      </c>
      <c r="D46" s="138">
        <f>(C46-B46)/B46*100</f>
        <v>9.773013266295921</v>
      </c>
      <c r="E46" s="138">
        <f t="shared" si="2"/>
        <v>100</v>
      </c>
      <c r="F46" s="139">
        <v>151695192.42399999</v>
      </c>
      <c r="G46" s="139">
        <v>151707001.97600001</v>
      </c>
      <c r="H46" s="180">
        <f>(G46-F46)/F46*100</f>
        <v>7.7850535744121326E-3</v>
      </c>
      <c r="I46" s="140">
        <f t="shared" si="3"/>
        <v>100</v>
      </c>
    </row>
    <row r="47" spans="1:9" ht="20.25" hidden="1" customHeight="1" x14ac:dyDescent="0.2"/>
    <row r="48" spans="1:9" ht="9" customHeight="1" x14ac:dyDescent="0.2"/>
    <row r="49" spans="1:7" x14ac:dyDescent="0.2">
      <c r="A49" s="1" t="s">
        <v>201</v>
      </c>
    </row>
    <row r="50" spans="1:7" x14ac:dyDescent="0.2">
      <c r="G50" s="20"/>
    </row>
  </sheetData>
  <mergeCells count="3">
    <mergeCell ref="A5:I5"/>
    <mergeCell ref="B6:E6"/>
    <mergeCell ref="F6:I6"/>
  </mergeCells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horizontalDpi="4294967294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A76"/>
  <sheetViews>
    <sheetView showGridLines="0" workbookViewId="0">
      <selection activeCell="I60" sqref="I60"/>
    </sheetView>
  </sheetViews>
  <sheetFormatPr defaultColWidth="9.140625" defaultRowHeight="12.75" x14ac:dyDescent="0.2"/>
  <cols>
    <col min="4" max="4" width="18.5703125" customWidth="1"/>
    <col min="7" max="7" width="8" customWidth="1"/>
    <col min="8" max="8" width="10.42578125" bestFit="1" customWidth="1"/>
    <col min="11" max="11" width="9" customWidth="1"/>
    <col min="12" max="12" width="9.42578125" customWidth="1"/>
  </cols>
  <sheetData>
    <row r="12" ht="12.75" customHeight="1" x14ac:dyDescent="0.2"/>
    <row r="14" ht="12.75" customHeight="1" x14ac:dyDescent="0.2"/>
    <row r="25" ht="12.75" customHeight="1" x14ac:dyDescent="0.2"/>
    <row r="29" ht="12.75" customHeight="1" x14ac:dyDescent="0.2"/>
    <row r="43" ht="12.75" customHeight="1" x14ac:dyDescent="0.2"/>
    <row r="45" ht="12.75" customHeight="1" x14ac:dyDescent="0.2"/>
    <row r="59" spans="1:1" ht="12.75" customHeight="1" x14ac:dyDescent="0.2"/>
    <row r="61" spans="1:1" ht="12.75" customHeight="1" x14ac:dyDescent="0.2">
      <c r="A61" s="87"/>
    </row>
    <row r="76" ht="12.75" customHeight="1" x14ac:dyDescent="0.2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6"/>
  <sheetViews>
    <sheetView showGridLines="0" workbookViewId="0">
      <selection activeCell="K32" sqref="K32"/>
    </sheetView>
  </sheetViews>
  <sheetFormatPr defaultColWidth="9.140625" defaultRowHeight="12.75" x14ac:dyDescent="0.2"/>
  <cols>
    <col min="1" max="1" width="2.42578125" customWidth="1"/>
    <col min="5" max="5" width="20.5703125" customWidth="1"/>
    <col min="7" max="7" width="6.5703125" customWidth="1"/>
    <col min="8" max="8" width="8.5703125" customWidth="1"/>
    <col min="10" max="10" width="9" customWidth="1"/>
    <col min="11" max="11" width="9.42578125" customWidth="1"/>
  </cols>
  <sheetData>
    <row r="2" spans="3:3" ht="15" x14ac:dyDescent="0.25">
      <c r="C2" s="101" t="s">
        <v>124</v>
      </c>
    </row>
    <row r="14" spans="3:3" ht="12.75" customHeight="1" x14ac:dyDescent="0.2"/>
    <row r="16" spans="3:3" ht="12.75" customHeight="1" x14ac:dyDescent="0.2"/>
    <row r="21" spans="3:3" ht="15" x14ac:dyDescent="0.25">
      <c r="C21" s="101" t="s">
        <v>125</v>
      </c>
    </row>
    <row r="34" ht="12.75" customHeight="1" x14ac:dyDescent="0.2"/>
    <row r="50" spans="2:2" ht="12.75" customHeight="1" x14ac:dyDescent="0.2"/>
    <row r="51" spans="2:2" x14ac:dyDescent="0.2">
      <c r="B51" s="87"/>
    </row>
    <row r="66" ht="12.75" customHeight="1" x14ac:dyDescent="0.2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showGridLines="0" workbookViewId="0">
      <selection activeCell="K15" sqref="K15"/>
    </sheetView>
  </sheetViews>
  <sheetFormatPr defaultColWidth="9.140625" defaultRowHeight="12.75" x14ac:dyDescent="0.2"/>
  <cols>
    <col min="4" max="4" width="17.42578125" customWidth="1"/>
  </cols>
  <sheetData>
    <row r="1" spans="2:2" ht="15" x14ac:dyDescent="0.25">
      <c r="B1" s="101" t="s">
        <v>19</v>
      </c>
    </row>
    <row r="2" spans="2:2" ht="15" x14ac:dyDescent="0.25">
      <c r="B2" s="101" t="s">
        <v>126</v>
      </c>
    </row>
    <row r="11" spans="2:2" ht="12.75" customHeight="1" x14ac:dyDescent="0.2"/>
    <row r="14" spans="2:2" ht="12.75" customHeight="1" x14ac:dyDescent="0.2"/>
    <row r="25" ht="12.75" customHeight="1" x14ac:dyDescent="0.2"/>
    <row r="31" ht="12.75" customHeight="1" x14ac:dyDescent="0.2"/>
    <row r="40" spans="1:1" ht="12.75" customHeight="1" x14ac:dyDescent="0.2"/>
    <row r="45" spans="1:1" x14ac:dyDescent="0.2">
      <c r="A45" s="87"/>
    </row>
    <row r="47" spans="1:1" ht="12.75" customHeight="1" x14ac:dyDescent="0.2"/>
    <row r="54" ht="12.75" customHeight="1" x14ac:dyDescent="0.2"/>
    <row r="69" ht="12.75" customHeight="1" x14ac:dyDescent="0.2"/>
    <row r="71" ht="12.75" customHeight="1" x14ac:dyDescent="0.2"/>
    <row r="82" ht="12.75" customHeight="1" x14ac:dyDescent="0.2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"/>
  <sheetViews>
    <sheetView showGridLines="0" workbookViewId="0">
      <selection activeCell="I212" sqref="I212"/>
    </sheetView>
  </sheetViews>
  <sheetFormatPr defaultColWidth="9.140625" defaultRowHeight="12.75" x14ac:dyDescent="0.2"/>
  <cols>
    <col min="4" max="4" width="22.28515625" customWidth="1"/>
    <col min="9" max="9" width="17.85546875" customWidth="1"/>
  </cols>
  <sheetData>
    <row r="1" spans="2:2" ht="15" x14ac:dyDescent="0.25">
      <c r="B1" s="101" t="s">
        <v>127</v>
      </c>
    </row>
    <row r="10" spans="2:2" ht="12.75" customHeight="1" x14ac:dyDescent="0.2"/>
    <row r="13" spans="2:2" ht="12.75" customHeight="1" x14ac:dyDescent="0.2"/>
    <row r="18" spans="2:2" ht="15" x14ac:dyDescent="0.25">
      <c r="B18" s="101" t="s">
        <v>128</v>
      </c>
    </row>
    <row r="19" spans="2:2" ht="15" x14ac:dyDescent="0.25">
      <c r="B19" s="101"/>
    </row>
    <row r="20" spans="2:2" ht="15" x14ac:dyDescent="0.25">
      <c r="B20" s="101"/>
    </row>
    <row r="21" spans="2:2" ht="15" x14ac:dyDescent="0.25">
      <c r="B21" s="101"/>
    </row>
    <row r="26" spans="2:2" ht="12.75" customHeight="1" x14ac:dyDescent="0.2"/>
    <row r="29" spans="2:2" ht="12.75" customHeight="1" x14ac:dyDescent="0.2"/>
    <row r="40" ht="12.75" customHeight="1" x14ac:dyDescent="0.2"/>
    <row r="42" ht="12.75" customHeight="1" x14ac:dyDescent="0.2"/>
    <row r="44" ht="12.75" customHeight="1" x14ac:dyDescent="0.2"/>
    <row r="51" spans="1:1" x14ac:dyDescent="0.2">
      <c r="A51" s="87"/>
    </row>
    <row r="53" spans="1:1" ht="12.75" customHeight="1" x14ac:dyDescent="0.2"/>
    <row r="54" spans="1:1" ht="12.75" customHeight="1" x14ac:dyDescent="0.2"/>
    <row r="57" spans="1:1" ht="12.75" customHeight="1" x14ac:dyDescent="0.2"/>
    <row r="64" spans="1:1" ht="12.75" customHeight="1" x14ac:dyDescent="0.2"/>
    <row r="67" ht="12.75" customHeight="1" x14ac:dyDescent="0.2"/>
    <row r="69" ht="12.75" customHeight="1" x14ac:dyDescent="0.2"/>
    <row r="77" ht="12.75" customHeight="1" x14ac:dyDescent="0.2"/>
    <row r="96" ht="12.75" customHeight="1" x14ac:dyDescent="0.2"/>
    <row r="114" ht="12.75" customHeight="1" x14ac:dyDescent="0.2"/>
    <row r="127" ht="12.75" customHeight="1" x14ac:dyDescent="0.2"/>
    <row r="147" ht="12.75" customHeight="1" x14ac:dyDescent="0.2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8" zoomScale="90" zoomScaleNormal="90" workbookViewId="0">
      <selection activeCell="I73" sqref="I73"/>
    </sheetView>
  </sheetViews>
  <sheetFormatPr defaultColWidth="9.140625" defaultRowHeight="12.75" x14ac:dyDescent="0.2"/>
  <cols>
    <col min="1" max="1" width="7" customWidth="1"/>
    <col min="2" max="2" width="40.28515625" customWidth="1"/>
    <col min="3" max="4" width="11" style="125" bestFit="1" customWidth="1"/>
    <col min="5" max="5" width="12.28515625" style="126" bestFit="1" customWidth="1"/>
    <col min="6" max="6" width="11" style="126" bestFit="1" customWidth="1"/>
    <col min="7" max="7" width="12.28515625" style="126" bestFit="1" customWidth="1"/>
    <col min="8" max="8" width="11.42578125" style="126" bestFit="1" customWidth="1"/>
    <col min="9" max="9" width="12.28515625" style="126" bestFit="1" customWidth="1"/>
    <col min="10" max="10" width="12.7109375" style="126" bestFit="1" customWidth="1"/>
    <col min="11" max="11" width="12.28515625" style="126" bestFit="1" customWidth="1"/>
    <col min="12" max="12" width="11" style="126" customWidth="1"/>
    <col min="13" max="13" width="12.28515625" style="126" bestFit="1" customWidth="1"/>
    <col min="14" max="14" width="11" style="126" bestFit="1" customWidth="1"/>
    <col min="15" max="15" width="13.5703125" style="125" bestFit="1" customWidth="1"/>
  </cols>
  <sheetData>
    <row r="1" spans="1:15" ht="16.5" thickBot="1" x14ac:dyDescent="0.3">
      <c r="B1" s="102" t="s">
        <v>129</v>
      </c>
      <c r="C1" s="103" t="s">
        <v>71</v>
      </c>
      <c r="D1" s="103" t="s">
        <v>72</v>
      </c>
      <c r="E1" s="103" t="s">
        <v>73</v>
      </c>
      <c r="F1" s="103" t="s">
        <v>74</v>
      </c>
      <c r="G1" s="103" t="s">
        <v>75</v>
      </c>
      <c r="H1" s="103" t="s">
        <v>76</v>
      </c>
      <c r="I1" s="103" t="s">
        <v>1</v>
      </c>
      <c r="J1" s="103" t="s">
        <v>130</v>
      </c>
      <c r="K1" s="103" t="s">
        <v>78</v>
      </c>
      <c r="L1" s="103" t="s">
        <v>79</v>
      </c>
      <c r="M1" s="103" t="s">
        <v>80</v>
      </c>
      <c r="N1" s="103" t="s">
        <v>81</v>
      </c>
      <c r="O1" s="104" t="s">
        <v>67</v>
      </c>
    </row>
    <row r="2" spans="1:15" s="109" customFormat="1" ht="16.5" thickTop="1" thickBot="1" x14ac:dyDescent="0.3">
      <c r="A2" s="105">
        <v>2013</v>
      </c>
      <c r="B2" s="106" t="s">
        <v>5</v>
      </c>
      <c r="C2" s="107">
        <v>1699673.145</v>
      </c>
      <c r="D2" s="107">
        <v>1613307.2549999999</v>
      </c>
      <c r="E2" s="107">
        <v>1721276.5919999999</v>
      </c>
      <c r="F2" s="107">
        <v>1687309.8570000001</v>
      </c>
      <c r="G2" s="107">
        <v>1769584.915</v>
      </c>
      <c r="H2" s="107">
        <v>1649695.665</v>
      </c>
      <c r="I2" s="107">
        <v>1685986.939</v>
      </c>
      <c r="J2" s="107">
        <v>1409258.2560000001</v>
      </c>
      <c r="K2" s="107">
        <v>1832004.787</v>
      </c>
      <c r="L2" s="107">
        <v>1824535.5079999999</v>
      </c>
      <c r="M2" s="107">
        <v>2254318.5830000001</v>
      </c>
      <c r="N2" s="107">
        <v>2205856.4840000002</v>
      </c>
      <c r="O2" s="108">
        <v>21352807.986000001</v>
      </c>
    </row>
    <row r="3" spans="1:15" ht="16.5" thickTop="1" thickBot="1" x14ac:dyDescent="0.3">
      <c r="A3" s="110">
        <v>2012</v>
      </c>
      <c r="B3" s="106" t="s">
        <v>5</v>
      </c>
      <c r="C3" s="107">
        <v>1506723.8729999999</v>
      </c>
      <c r="D3" s="107">
        <v>1533499.9110000001</v>
      </c>
      <c r="E3" s="107">
        <v>1656235.9639999999</v>
      </c>
      <c r="F3" s="107">
        <v>1491174.3670000001</v>
      </c>
      <c r="G3" s="107">
        <v>1536166.179</v>
      </c>
      <c r="H3" s="107">
        <v>1519760.899</v>
      </c>
      <c r="I3" s="107">
        <v>1412047.186</v>
      </c>
      <c r="J3" s="107">
        <v>1344226.7860000001</v>
      </c>
      <c r="K3" s="107">
        <v>1625725.145</v>
      </c>
      <c r="L3" s="107">
        <v>1692711.4369999999</v>
      </c>
      <c r="M3" s="107">
        <v>1974670.9809999999</v>
      </c>
      <c r="N3" s="107">
        <v>1834310.743</v>
      </c>
      <c r="O3" s="108">
        <v>19127253.471000001</v>
      </c>
    </row>
    <row r="4" spans="1:15" s="109" customFormat="1" ht="16.5" thickTop="1" thickBot="1" x14ac:dyDescent="0.3">
      <c r="A4" s="105">
        <v>2013</v>
      </c>
      <c r="B4" s="111" t="s">
        <v>131</v>
      </c>
      <c r="C4" s="112">
        <v>500356.07299999997</v>
      </c>
      <c r="D4" s="112">
        <v>471153.27600000001</v>
      </c>
      <c r="E4" s="112">
        <v>532314.25</v>
      </c>
      <c r="F4" s="112">
        <v>519233.696</v>
      </c>
      <c r="G4" s="112">
        <v>586423.34199999995</v>
      </c>
      <c r="H4" s="112">
        <v>541613.93799999997</v>
      </c>
      <c r="I4" s="112">
        <v>550415.77099999995</v>
      </c>
      <c r="J4" s="112">
        <v>452134.76199999999</v>
      </c>
      <c r="K4" s="112">
        <v>552542.80700000003</v>
      </c>
      <c r="L4" s="112">
        <v>533845.59100000001</v>
      </c>
      <c r="M4" s="112">
        <v>672801.73100000003</v>
      </c>
      <c r="N4" s="112">
        <v>673321.68099999998</v>
      </c>
      <c r="O4" s="108">
        <v>6586156.9179999996</v>
      </c>
    </row>
    <row r="5" spans="1:15" ht="15.75" thickTop="1" x14ac:dyDescent="0.25">
      <c r="A5" s="110">
        <v>2012</v>
      </c>
      <c r="B5" s="111" t="s">
        <v>131</v>
      </c>
      <c r="C5" s="112">
        <v>469988.837</v>
      </c>
      <c r="D5" s="112">
        <v>496619.10200000001</v>
      </c>
      <c r="E5" s="112">
        <v>525592.32299999997</v>
      </c>
      <c r="F5" s="112">
        <v>479203.86700000003</v>
      </c>
      <c r="G5" s="112">
        <v>474941.94400000002</v>
      </c>
      <c r="H5" s="112">
        <v>465917.97399999999</v>
      </c>
      <c r="I5" s="112">
        <v>449222.54</v>
      </c>
      <c r="J5" s="112">
        <v>436282.18699999998</v>
      </c>
      <c r="K5" s="112">
        <v>499053.234</v>
      </c>
      <c r="L5" s="112">
        <v>487327.962</v>
      </c>
      <c r="M5" s="112">
        <v>581169.54599999997</v>
      </c>
      <c r="N5" s="112">
        <v>517210.61200000002</v>
      </c>
      <c r="O5" s="108">
        <v>5882530.1280000005</v>
      </c>
    </row>
    <row r="6" spans="1:15" s="109" customFormat="1" ht="15" x14ac:dyDescent="0.25">
      <c r="A6" s="105">
        <v>2013</v>
      </c>
      <c r="B6" s="111" t="s">
        <v>132</v>
      </c>
      <c r="C6" s="112">
        <v>223137.13500000001</v>
      </c>
      <c r="D6" s="112">
        <v>181369.864</v>
      </c>
      <c r="E6" s="112">
        <v>172416.70600000001</v>
      </c>
      <c r="F6" s="112">
        <v>160135.041</v>
      </c>
      <c r="G6" s="112">
        <v>181562.63200000001</v>
      </c>
      <c r="H6" s="112">
        <v>178025.77</v>
      </c>
      <c r="I6" s="112">
        <v>115872.15399999999</v>
      </c>
      <c r="J6" s="112">
        <v>95406.588000000003</v>
      </c>
      <c r="K6" s="112">
        <v>126599.36199999999</v>
      </c>
      <c r="L6" s="112">
        <v>217672.26800000001</v>
      </c>
      <c r="M6" s="112">
        <v>335971.37300000002</v>
      </c>
      <c r="N6" s="112">
        <v>363610.79800000001</v>
      </c>
      <c r="O6" s="113">
        <v>2351779.6910000001</v>
      </c>
    </row>
    <row r="7" spans="1:15" ht="15" x14ac:dyDescent="0.25">
      <c r="A7" s="110">
        <v>2012</v>
      </c>
      <c r="B7" s="111" t="s">
        <v>132</v>
      </c>
      <c r="C7" s="112">
        <v>193472.55900000001</v>
      </c>
      <c r="D7" s="112">
        <v>178518.288</v>
      </c>
      <c r="E7" s="112">
        <v>193137.79199999999</v>
      </c>
      <c r="F7" s="112">
        <v>159171.48300000001</v>
      </c>
      <c r="G7" s="112">
        <v>185763.70499999999</v>
      </c>
      <c r="H7" s="112">
        <v>183322.02799999999</v>
      </c>
      <c r="I7" s="112">
        <v>120932.27</v>
      </c>
      <c r="J7" s="112">
        <v>83568.645999999993</v>
      </c>
      <c r="K7" s="112">
        <v>114781.421</v>
      </c>
      <c r="L7" s="112">
        <v>172110.46900000001</v>
      </c>
      <c r="M7" s="112">
        <v>287397.52799999999</v>
      </c>
      <c r="N7" s="112">
        <v>307999.31800000003</v>
      </c>
      <c r="O7" s="113">
        <v>2180175.5070000002</v>
      </c>
    </row>
    <row r="8" spans="1:15" s="109" customFormat="1" ht="15" x14ac:dyDescent="0.25">
      <c r="A8" s="105">
        <v>2013</v>
      </c>
      <c r="B8" s="111" t="s">
        <v>133</v>
      </c>
      <c r="C8" s="112">
        <v>94905.948000000004</v>
      </c>
      <c r="D8" s="112">
        <v>94116.08</v>
      </c>
      <c r="E8" s="112">
        <v>95501.997000000003</v>
      </c>
      <c r="F8" s="112">
        <v>100788.325</v>
      </c>
      <c r="G8" s="112">
        <v>112882.94</v>
      </c>
      <c r="H8" s="112">
        <v>100335.58100000001</v>
      </c>
      <c r="I8" s="112">
        <v>109284.296</v>
      </c>
      <c r="J8" s="112">
        <v>107879.761</v>
      </c>
      <c r="K8" s="112">
        <v>126916.215</v>
      </c>
      <c r="L8" s="112">
        <v>122321.38</v>
      </c>
      <c r="M8" s="112">
        <v>145498.478</v>
      </c>
      <c r="N8" s="112">
        <v>120985.576</v>
      </c>
      <c r="O8" s="113">
        <v>1331416.577</v>
      </c>
    </row>
    <row r="9" spans="1:15" ht="15" x14ac:dyDescent="0.25">
      <c r="A9" s="110">
        <v>2012</v>
      </c>
      <c r="B9" s="111" t="s">
        <v>133</v>
      </c>
      <c r="C9" s="112">
        <v>92558.293999999994</v>
      </c>
      <c r="D9" s="112">
        <v>90908.092000000004</v>
      </c>
      <c r="E9" s="112">
        <v>102384.93399999999</v>
      </c>
      <c r="F9" s="112">
        <v>88710.051999999996</v>
      </c>
      <c r="G9" s="112">
        <v>96476.577999999994</v>
      </c>
      <c r="H9" s="112">
        <v>96041.307000000001</v>
      </c>
      <c r="I9" s="112">
        <v>106778.728</v>
      </c>
      <c r="J9" s="112">
        <v>119572.29700000001</v>
      </c>
      <c r="K9" s="112">
        <v>112852.08</v>
      </c>
      <c r="L9" s="112">
        <v>122329.925</v>
      </c>
      <c r="M9" s="112">
        <v>131287.413</v>
      </c>
      <c r="N9" s="112">
        <v>99773.865999999995</v>
      </c>
      <c r="O9" s="113">
        <v>1259673.5659999999</v>
      </c>
    </row>
    <row r="10" spans="1:15" s="109" customFormat="1" ht="15" x14ac:dyDescent="0.25">
      <c r="A10" s="105">
        <v>2013</v>
      </c>
      <c r="B10" s="111" t="s">
        <v>134</v>
      </c>
      <c r="C10" s="112">
        <v>106856.598</v>
      </c>
      <c r="D10" s="112">
        <v>108712.61599999999</v>
      </c>
      <c r="E10" s="112">
        <v>113139.69100000001</v>
      </c>
      <c r="F10" s="112">
        <v>104112.96400000001</v>
      </c>
      <c r="G10" s="112">
        <v>112100.792</v>
      </c>
      <c r="H10" s="112">
        <v>96319.293000000005</v>
      </c>
      <c r="I10" s="112">
        <v>96080.379000000001</v>
      </c>
      <c r="J10" s="112">
        <v>95010.244000000006</v>
      </c>
      <c r="K10" s="112">
        <v>156917.41099999999</v>
      </c>
      <c r="L10" s="112">
        <v>153097.658</v>
      </c>
      <c r="M10" s="112">
        <v>166194.008</v>
      </c>
      <c r="N10" s="112">
        <v>130665.397</v>
      </c>
      <c r="O10" s="113">
        <v>1439207.0509999995</v>
      </c>
    </row>
    <row r="11" spans="1:15" ht="15" x14ac:dyDescent="0.25">
      <c r="A11" s="110">
        <v>2012</v>
      </c>
      <c r="B11" s="111" t="s">
        <v>134</v>
      </c>
      <c r="C11" s="112">
        <v>105531.583</v>
      </c>
      <c r="D11" s="112">
        <v>96523.843999999997</v>
      </c>
      <c r="E11" s="112">
        <v>106398.08900000001</v>
      </c>
      <c r="F11" s="112">
        <v>95619.092999999993</v>
      </c>
      <c r="G11" s="112">
        <v>97437.353000000003</v>
      </c>
      <c r="H11" s="112">
        <v>86571.563999999998</v>
      </c>
      <c r="I11" s="112">
        <v>76121.244000000006</v>
      </c>
      <c r="J11" s="112">
        <v>85953.599000000002</v>
      </c>
      <c r="K11" s="112">
        <v>162774.07199999999</v>
      </c>
      <c r="L11" s="112">
        <v>175246.46599999999</v>
      </c>
      <c r="M11" s="112">
        <v>165695.76199999999</v>
      </c>
      <c r="N11" s="112">
        <v>110777.462</v>
      </c>
      <c r="O11" s="113">
        <v>1364650.1310000003</v>
      </c>
    </row>
    <row r="12" spans="1:15" s="109" customFormat="1" ht="15" x14ac:dyDescent="0.25">
      <c r="A12" s="105">
        <v>2013</v>
      </c>
      <c r="B12" s="111" t="s">
        <v>135</v>
      </c>
      <c r="C12" s="112">
        <v>178057.44399999999</v>
      </c>
      <c r="D12" s="112">
        <v>133840.92199999999</v>
      </c>
      <c r="E12" s="112">
        <v>135662.81400000001</v>
      </c>
      <c r="F12" s="112">
        <v>133846.01300000001</v>
      </c>
      <c r="G12" s="112">
        <v>105018.59</v>
      </c>
      <c r="H12" s="112">
        <v>105651.111</v>
      </c>
      <c r="I12" s="112">
        <v>132908.06899999999</v>
      </c>
      <c r="J12" s="112">
        <v>87161.603000000003</v>
      </c>
      <c r="K12" s="112">
        <v>206198.68700000001</v>
      </c>
      <c r="L12" s="112">
        <v>182983.52900000001</v>
      </c>
      <c r="M12" s="112">
        <v>204338.91500000001</v>
      </c>
      <c r="N12" s="112">
        <v>167617.09400000001</v>
      </c>
      <c r="O12" s="113">
        <v>1773284.7910000002</v>
      </c>
    </row>
    <row r="13" spans="1:15" ht="15" x14ac:dyDescent="0.25">
      <c r="A13" s="110">
        <v>2012</v>
      </c>
      <c r="B13" s="111" t="s">
        <v>135</v>
      </c>
      <c r="C13" s="112">
        <v>119913.17</v>
      </c>
      <c r="D13" s="112">
        <v>143215.25399999999</v>
      </c>
      <c r="E13" s="112">
        <v>135675.905</v>
      </c>
      <c r="F13" s="112">
        <v>132709.54</v>
      </c>
      <c r="G13" s="112">
        <v>129480.432</v>
      </c>
      <c r="H13" s="112">
        <v>128894.031</v>
      </c>
      <c r="I13" s="112">
        <v>151957.09</v>
      </c>
      <c r="J13" s="112">
        <v>108455.107</v>
      </c>
      <c r="K13" s="112">
        <v>189082.25399999999</v>
      </c>
      <c r="L13" s="112">
        <v>199366.95600000001</v>
      </c>
      <c r="M13" s="112">
        <v>194549.19699999999</v>
      </c>
      <c r="N13" s="112">
        <v>163691.215</v>
      </c>
      <c r="O13" s="113">
        <v>1796990.1510000001</v>
      </c>
    </row>
    <row r="14" spans="1:15" s="109" customFormat="1" ht="15" x14ac:dyDescent="0.25">
      <c r="A14" s="105">
        <v>2013</v>
      </c>
      <c r="B14" s="111" t="s">
        <v>136</v>
      </c>
      <c r="C14" s="112">
        <v>44842.038</v>
      </c>
      <c r="D14" s="112">
        <v>52403.663</v>
      </c>
      <c r="E14" s="112">
        <v>62002.927000000003</v>
      </c>
      <c r="F14" s="112">
        <v>38388.413</v>
      </c>
      <c r="G14" s="112">
        <v>38035.659</v>
      </c>
      <c r="H14" s="112">
        <v>36239.686999999998</v>
      </c>
      <c r="I14" s="112">
        <v>32745.501</v>
      </c>
      <c r="J14" s="112">
        <v>28125.712</v>
      </c>
      <c r="K14" s="112">
        <v>30890.239000000001</v>
      </c>
      <c r="L14" s="112">
        <v>23072.487000000001</v>
      </c>
      <c r="M14" s="112">
        <v>26041.86</v>
      </c>
      <c r="N14" s="112">
        <v>26953.991000000002</v>
      </c>
      <c r="O14" s="113">
        <v>439742.17699999997</v>
      </c>
    </row>
    <row r="15" spans="1:15" ht="15" x14ac:dyDescent="0.25">
      <c r="A15" s="110">
        <v>2012</v>
      </c>
      <c r="B15" s="111" t="s">
        <v>136</v>
      </c>
      <c r="C15" s="112">
        <v>14963.441000000001</v>
      </c>
      <c r="D15" s="112">
        <v>15339.146000000001</v>
      </c>
      <c r="E15" s="112">
        <v>19213.572</v>
      </c>
      <c r="F15" s="112">
        <v>15903.887000000001</v>
      </c>
      <c r="G15" s="112">
        <v>15565.424999999999</v>
      </c>
      <c r="H15" s="112">
        <v>15442.521000000001</v>
      </c>
      <c r="I15" s="112">
        <v>14310.64</v>
      </c>
      <c r="J15" s="112">
        <v>11471.273999999999</v>
      </c>
      <c r="K15" s="112">
        <v>17003.456999999999</v>
      </c>
      <c r="L15" s="112">
        <v>15742.656999999999</v>
      </c>
      <c r="M15" s="112">
        <v>19601.625</v>
      </c>
      <c r="N15" s="112">
        <v>26593.853999999999</v>
      </c>
      <c r="O15" s="113">
        <v>201151.49900000001</v>
      </c>
    </row>
    <row r="16" spans="1:15" ht="15" x14ac:dyDescent="0.25">
      <c r="A16" s="105">
        <v>2013</v>
      </c>
      <c r="B16" s="111" t="s">
        <v>137</v>
      </c>
      <c r="C16" s="112">
        <v>66631.066999999995</v>
      </c>
      <c r="D16" s="112">
        <v>101106.59600000001</v>
      </c>
      <c r="E16" s="112">
        <v>93632.384000000005</v>
      </c>
      <c r="F16" s="112">
        <v>104726.342</v>
      </c>
      <c r="G16" s="112">
        <v>80015.084000000003</v>
      </c>
      <c r="H16" s="112">
        <v>76117.297000000006</v>
      </c>
      <c r="I16" s="112">
        <v>90331.686000000002</v>
      </c>
      <c r="J16" s="112">
        <v>49399.682999999997</v>
      </c>
      <c r="K16" s="112">
        <v>52908.788999999997</v>
      </c>
      <c r="L16" s="112">
        <v>50203.27</v>
      </c>
      <c r="M16" s="112">
        <v>52084.074000000001</v>
      </c>
      <c r="N16" s="112">
        <v>89657.403999999995</v>
      </c>
      <c r="O16" s="113">
        <v>906813.67599999998</v>
      </c>
    </row>
    <row r="17" spans="1:15" ht="15" x14ac:dyDescent="0.25">
      <c r="A17" s="110">
        <v>2012</v>
      </c>
      <c r="B17" s="111" t="s">
        <v>137</v>
      </c>
      <c r="C17" s="112">
        <v>92500.611000000004</v>
      </c>
      <c r="D17" s="112">
        <v>100557.644</v>
      </c>
      <c r="E17" s="112">
        <v>86358.92</v>
      </c>
      <c r="F17" s="112">
        <v>88475.812000000005</v>
      </c>
      <c r="G17" s="112">
        <v>73133.077000000005</v>
      </c>
      <c r="H17" s="112">
        <v>82236.959000000003</v>
      </c>
      <c r="I17" s="112">
        <v>41072.54</v>
      </c>
      <c r="J17" s="112">
        <v>50651.633000000002</v>
      </c>
      <c r="K17" s="112">
        <v>50528.898999999998</v>
      </c>
      <c r="L17" s="112">
        <v>52096.953999999998</v>
      </c>
      <c r="M17" s="112">
        <v>61884.220999999998</v>
      </c>
      <c r="N17" s="112">
        <v>65921.175000000003</v>
      </c>
      <c r="O17" s="113">
        <v>845418.44500000007</v>
      </c>
    </row>
    <row r="18" spans="1:15" ht="15" x14ac:dyDescent="0.25">
      <c r="A18" s="105">
        <v>2013</v>
      </c>
      <c r="B18" s="111" t="s">
        <v>138</v>
      </c>
      <c r="C18" s="112">
        <v>5248.2349999999997</v>
      </c>
      <c r="D18" s="112">
        <v>8969.8040000000001</v>
      </c>
      <c r="E18" s="112">
        <v>9241.5139999999992</v>
      </c>
      <c r="F18" s="112">
        <v>10435.252</v>
      </c>
      <c r="G18" s="112">
        <v>7212.4260000000004</v>
      </c>
      <c r="H18" s="112">
        <v>3794.241</v>
      </c>
      <c r="I18" s="112">
        <v>3556.596</v>
      </c>
      <c r="J18" s="112">
        <v>5171.8289999999997</v>
      </c>
      <c r="K18" s="112">
        <v>5359.9139999999998</v>
      </c>
      <c r="L18" s="112">
        <v>4712.04</v>
      </c>
      <c r="M18" s="112">
        <v>6415.26</v>
      </c>
      <c r="N18" s="112">
        <v>6975.3509999999997</v>
      </c>
      <c r="O18" s="113">
        <v>77092.461999999985</v>
      </c>
    </row>
    <row r="19" spans="1:15" ht="15" x14ac:dyDescent="0.25">
      <c r="A19" s="110">
        <v>2012</v>
      </c>
      <c r="B19" s="111" t="s">
        <v>138</v>
      </c>
      <c r="C19" s="112">
        <v>4758.4459999999999</v>
      </c>
      <c r="D19" s="112">
        <v>6736.8689999999997</v>
      </c>
      <c r="E19" s="112">
        <v>10413.361000000001</v>
      </c>
      <c r="F19" s="112">
        <v>10505.583000000001</v>
      </c>
      <c r="G19" s="112">
        <v>6052.7039999999997</v>
      </c>
      <c r="H19" s="112">
        <v>2650.817</v>
      </c>
      <c r="I19" s="112">
        <v>3157.7339999999999</v>
      </c>
      <c r="J19" s="112">
        <v>4540.8599999999997</v>
      </c>
      <c r="K19" s="112">
        <v>6212.3190000000004</v>
      </c>
      <c r="L19" s="112">
        <v>5067.8599999999997</v>
      </c>
      <c r="M19" s="112">
        <v>7099.8040000000001</v>
      </c>
      <c r="N19" s="112">
        <v>5958.0739999999996</v>
      </c>
      <c r="O19" s="113">
        <v>73154.430999999997</v>
      </c>
    </row>
    <row r="20" spans="1:15" ht="15" x14ac:dyDescent="0.25">
      <c r="A20" s="105">
        <v>2013</v>
      </c>
      <c r="B20" s="111" t="s">
        <v>139</v>
      </c>
      <c r="C20" s="112">
        <v>171195.693</v>
      </c>
      <c r="D20" s="112">
        <v>148748.24900000001</v>
      </c>
      <c r="E20" s="112">
        <v>145990.75099999999</v>
      </c>
      <c r="F20" s="112">
        <v>154505.486</v>
      </c>
      <c r="G20" s="112">
        <v>164850.53</v>
      </c>
      <c r="H20" s="112">
        <v>157449.19200000001</v>
      </c>
      <c r="I20" s="112">
        <v>164940.427</v>
      </c>
      <c r="J20" s="112">
        <v>158340.29500000001</v>
      </c>
      <c r="K20" s="112">
        <v>171377.46100000001</v>
      </c>
      <c r="L20" s="112">
        <v>172660.97700000001</v>
      </c>
      <c r="M20" s="112">
        <v>193388.829</v>
      </c>
      <c r="N20" s="112">
        <v>185228.02299999999</v>
      </c>
      <c r="O20" s="113">
        <v>1988675.9129999997</v>
      </c>
    </row>
    <row r="21" spans="1:15" ht="15" x14ac:dyDescent="0.25">
      <c r="A21" s="110">
        <v>2012</v>
      </c>
      <c r="B21" s="111" t="s">
        <v>139</v>
      </c>
      <c r="C21" s="112">
        <v>147201.16500000001</v>
      </c>
      <c r="D21" s="112">
        <v>110614.91899999999</v>
      </c>
      <c r="E21" s="112">
        <v>146851.834</v>
      </c>
      <c r="F21" s="112">
        <v>114273.368</v>
      </c>
      <c r="G21" s="112">
        <v>128328.912</v>
      </c>
      <c r="H21" s="112">
        <v>130730.046</v>
      </c>
      <c r="I21" s="112">
        <v>127346.598</v>
      </c>
      <c r="J21" s="112">
        <v>130036.09699999999</v>
      </c>
      <c r="K21" s="112">
        <v>147522.04500000001</v>
      </c>
      <c r="L21" s="112">
        <v>140676.91500000001</v>
      </c>
      <c r="M21" s="112">
        <v>161267.59599999999</v>
      </c>
      <c r="N21" s="112">
        <v>177066.149</v>
      </c>
      <c r="O21" s="113">
        <v>1661915.6439999999</v>
      </c>
    </row>
    <row r="22" spans="1:15" ht="15" x14ac:dyDescent="0.25">
      <c r="A22" s="105">
        <v>2013</v>
      </c>
      <c r="B22" s="111" t="s">
        <v>140</v>
      </c>
      <c r="C22" s="112">
        <v>308442.913</v>
      </c>
      <c r="D22" s="114">
        <v>312886.18400000001</v>
      </c>
      <c r="E22" s="112">
        <v>361373.55900000001</v>
      </c>
      <c r="F22" s="112">
        <v>361138.326</v>
      </c>
      <c r="G22" s="112">
        <v>381482.92</v>
      </c>
      <c r="H22" s="112">
        <v>354149.55499999999</v>
      </c>
      <c r="I22" s="112">
        <v>389852.05800000002</v>
      </c>
      <c r="J22" s="112">
        <v>330627.78000000003</v>
      </c>
      <c r="K22" s="112">
        <v>402293.90299999999</v>
      </c>
      <c r="L22" s="112">
        <v>363966.30800000002</v>
      </c>
      <c r="M22" s="112">
        <v>451584.05499999999</v>
      </c>
      <c r="N22" s="112">
        <v>440841.16899999999</v>
      </c>
      <c r="O22" s="113">
        <v>4458638.7300000004</v>
      </c>
    </row>
    <row r="23" spans="1:15" ht="15" x14ac:dyDescent="0.25">
      <c r="A23" s="110">
        <v>2012</v>
      </c>
      <c r="B23" s="111" t="s">
        <v>140</v>
      </c>
      <c r="C23" s="112">
        <v>265835.76899999997</v>
      </c>
      <c r="D23" s="112">
        <v>294466.75300000003</v>
      </c>
      <c r="E23" s="112">
        <v>330209.23300000001</v>
      </c>
      <c r="F23" s="112">
        <v>306601.68199999997</v>
      </c>
      <c r="G23" s="112">
        <v>328986.049</v>
      </c>
      <c r="H23" s="112">
        <v>327953.65100000001</v>
      </c>
      <c r="I23" s="112">
        <v>321147.80300000001</v>
      </c>
      <c r="J23" s="112">
        <v>313695.087</v>
      </c>
      <c r="K23" s="112">
        <v>325915.36300000001</v>
      </c>
      <c r="L23" s="112">
        <v>322745.27299999999</v>
      </c>
      <c r="M23" s="112">
        <v>364718.288</v>
      </c>
      <c r="N23" s="112">
        <v>359319.01799999998</v>
      </c>
      <c r="O23" s="113">
        <f t="shared" ref="O23:O65" si="0">SUM(C23:N23)</f>
        <v>3861593.969</v>
      </c>
    </row>
    <row r="24" spans="1:15" ht="15" x14ac:dyDescent="0.25">
      <c r="A24" s="105">
        <v>2013</v>
      </c>
      <c r="B24" s="106" t="s">
        <v>19</v>
      </c>
      <c r="C24" s="115">
        <v>8872444.1830000002</v>
      </c>
      <c r="D24" s="115">
        <v>9580009.5989999995</v>
      </c>
      <c r="E24" s="115">
        <v>10385332.239</v>
      </c>
      <c r="F24" s="115">
        <v>9709214.2219999991</v>
      </c>
      <c r="G24" s="115">
        <v>10399687.09</v>
      </c>
      <c r="H24" s="115">
        <v>9682574.7679999992</v>
      </c>
      <c r="I24" s="115">
        <v>10422297.291999999</v>
      </c>
      <c r="J24" s="115">
        <v>8716473.9470000006</v>
      </c>
      <c r="K24" s="115">
        <v>10219746.091</v>
      </c>
      <c r="L24" s="115">
        <v>9615420.2090000007</v>
      </c>
      <c r="M24" s="115">
        <v>11079979.49</v>
      </c>
      <c r="N24" s="115">
        <v>10364951.095000001</v>
      </c>
      <c r="O24" s="113">
        <v>119048130.22500001</v>
      </c>
    </row>
    <row r="25" spans="1:15" ht="15" x14ac:dyDescent="0.25">
      <c r="A25" s="110">
        <v>2012</v>
      </c>
      <c r="B25" s="106" t="s">
        <v>19</v>
      </c>
      <c r="C25" s="115">
        <v>8659903.8149999995</v>
      </c>
      <c r="D25" s="115">
        <v>9277169.1009999998</v>
      </c>
      <c r="E25" s="115">
        <v>10555120.905999999</v>
      </c>
      <c r="F25" s="115">
        <v>9501959.0610000007</v>
      </c>
      <c r="G25" s="115">
        <v>9817967.7200000007</v>
      </c>
      <c r="H25" s="115">
        <v>9827330.7119999994</v>
      </c>
      <c r="I25" s="115">
        <v>8977081.8220000006</v>
      </c>
      <c r="J25" s="115">
        <v>8760238.9450000003</v>
      </c>
      <c r="K25" s="115">
        <v>9310210.0490000006</v>
      </c>
      <c r="L25" s="115">
        <v>9657587.8829999994</v>
      </c>
      <c r="M25" s="115">
        <v>10274356.905999999</v>
      </c>
      <c r="N25" s="115">
        <v>9607945.7060000002</v>
      </c>
      <c r="O25" s="113">
        <v>114226872.62599999</v>
      </c>
    </row>
    <row r="26" spans="1:15" ht="15" x14ac:dyDescent="0.25">
      <c r="A26" s="105">
        <v>2013</v>
      </c>
      <c r="B26" s="111" t="s">
        <v>141</v>
      </c>
      <c r="C26" s="112">
        <v>682176.95900000003</v>
      </c>
      <c r="D26" s="112">
        <v>649400.50800000003</v>
      </c>
      <c r="E26" s="112">
        <v>733948.55</v>
      </c>
      <c r="F26" s="112">
        <v>700840.12</v>
      </c>
      <c r="G26" s="112">
        <v>748743.66399999999</v>
      </c>
      <c r="H26" s="112">
        <v>644757.77500000002</v>
      </c>
      <c r="I26" s="112">
        <v>675893.70200000005</v>
      </c>
      <c r="J26" s="112">
        <v>616072.78599999996</v>
      </c>
      <c r="K26" s="112">
        <v>754232.75800000003</v>
      </c>
      <c r="L26" s="112">
        <v>708228.19700000004</v>
      </c>
      <c r="M26" s="112">
        <v>814073.66799999995</v>
      </c>
      <c r="N26" s="112">
        <v>663029.33700000006</v>
      </c>
      <c r="O26" s="113">
        <v>8391398.0240000002</v>
      </c>
    </row>
    <row r="27" spans="1:15" ht="15" x14ac:dyDescent="0.25">
      <c r="A27" s="110">
        <v>2012</v>
      </c>
      <c r="B27" s="111" t="s">
        <v>141</v>
      </c>
      <c r="C27" s="112">
        <v>584999.65800000005</v>
      </c>
      <c r="D27" s="112">
        <v>634941.88399999996</v>
      </c>
      <c r="E27" s="112">
        <v>722311.12699999998</v>
      </c>
      <c r="F27" s="112">
        <v>645782.93299999996</v>
      </c>
      <c r="G27" s="112">
        <v>680930.15700000001</v>
      </c>
      <c r="H27" s="112">
        <v>635964.94700000004</v>
      </c>
      <c r="I27" s="112">
        <v>580086.61399999994</v>
      </c>
      <c r="J27" s="112">
        <v>612889.77</v>
      </c>
      <c r="K27" s="112">
        <v>692097.31799999997</v>
      </c>
      <c r="L27" s="112">
        <v>661871.87300000002</v>
      </c>
      <c r="M27" s="112">
        <v>764879.95799999998</v>
      </c>
      <c r="N27" s="112">
        <v>622388.21600000001</v>
      </c>
      <c r="O27" s="113">
        <v>7839144.4549999991</v>
      </c>
    </row>
    <row r="28" spans="1:15" ht="15" x14ac:dyDescent="0.25">
      <c r="A28" s="105">
        <v>2013</v>
      </c>
      <c r="B28" s="111" t="s">
        <v>142</v>
      </c>
      <c r="C28" s="112">
        <v>115044.90399999999</v>
      </c>
      <c r="D28" s="112">
        <v>129821.348</v>
      </c>
      <c r="E28" s="112">
        <v>153561.72</v>
      </c>
      <c r="F28" s="112">
        <v>145413.28</v>
      </c>
      <c r="G28" s="112">
        <v>155628.59099999999</v>
      </c>
      <c r="H28" s="112">
        <v>146139.55900000001</v>
      </c>
      <c r="I28" s="112">
        <v>183398.71</v>
      </c>
      <c r="J28" s="112">
        <v>178285.495</v>
      </c>
      <c r="K28" s="112">
        <v>176004.43400000001</v>
      </c>
      <c r="L28" s="112">
        <v>161927.92300000001</v>
      </c>
      <c r="M28" s="112">
        <v>176646.171</v>
      </c>
      <c r="N28" s="112">
        <v>179531.416</v>
      </c>
      <c r="O28" s="113">
        <v>1901403.5509999997</v>
      </c>
    </row>
    <row r="29" spans="1:15" ht="15" x14ac:dyDescent="0.25">
      <c r="A29" s="110">
        <v>2012</v>
      </c>
      <c r="B29" s="111" t="s">
        <v>142</v>
      </c>
      <c r="C29" s="112">
        <v>89780.933999999994</v>
      </c>
      <c r="D29" s="112">
        <v>103607.844</v>
      </c>
      <c r="E29" s="112">
        <v>150142.61300000001</v>
      </c>
      <c r="F29" s="112">
        <v>122696.719</v>
      </c>
      <c r="G29" s="112">
        <v>128086.01</v>
      </c>
      <c r="H29" s="112">
        <v>139249.739</v>
      </c>
      <c r="I29" s="112">
        <v>161802.272</v>
      </c>
      <c r="J29" s="112">
        <v>136988.902</v>
      </c>
      <c r="K29" s="112">
        <v>146754.228</v>
      </c>
      <c r="L29" s="112">
        <v>134518.35500000001</v>
      </c>
      <c r="M29" s="112">
        <v>157364.47399999999</v>
      </c>
      <c r="N29" s="112">
        <v>162995.497</v>
      </c>
      <c r="O29" s="113">
        <v>1633987.5869999998</v>
      </c>
    </row>
    <row r="30" spans="1:15" s="109" customFormat="1" ht="15" x14ac:dyDescent="0.25">
      <c r="A30" s="105">
        <v>2013</v>
      </c>
      <c r="B30" s="111" t="s">
        <v>143</v>
      </c>
      <c r="C30" s="112">
        <v>165998.10999999999</v>
      </c>
      <c r="D30" s="112">
        <v>161550.14600000001</v>
      </c>
      <c r="E30" s="112">
        <v>169936.27600000001</v>
      </c>
      <c r="F30" s="112">
        <v>190124.82500000001</v>
      </c>
      <c r="G30" s="112">
        <v>192843.37700000001</v>
      </c>
      <c r="H30" s="112">
        <v>183849.79300000001</v>
      </c>
      <c r="I30" s="112">
        <v>178911.50899999999</v>
      </c>
      <c r="J30" s="112">
        <v>144298.25700000001</v>
      </c>
      <c r="K30" s="112">
        <v>182078.55900000001</v>
      </c>
      <c r="L30" s="112">
        <v>193754.09899999999</v>
      </c>
      <c r="M30" s="112">
        <v>229981.38800000001</v>
      </c>
      <c r="N30" s="112">
        <v>202940.848</v>
      </c>
      <c r="O30" s="113">
        <v>2196267.1869999999</v>
      </c>
    </row>
    <row r="31" spans="1:15" ht="15" x14ac:dyDescent="0.25">
      <c r="A31" s="110">
        <v>2012</v>
      </c>
      <c r="B31" s="111" t="s">
        <v>143</v>
      </c>
      <c r="C31" s="112">
        <v>132526.747</v>
      </c>
      <c r="D31" s="112">
        <v>148772.826</v>
      </c>
      <c r="E31" s="112">
        <v>166441.73300000001</v>
      </c>
      <c r="F31" s="112">
        <v>167710.15400000001</v>
      </c>
      <c r="G31" s="112">
        <v>171988.31200000001</v>
      </c>
      <c r="H31" s="112">
        <v>154499.71400000001</v>
      </c>
      <c r="I31" s="112">
        <v>164713.269</v>
      </c>
      <c r="J31" s="112">
        <v>161426.13699999999</v>
      </c>
      <c r="K31" s="112">
        <v>168008.64499999999</v>
      </c>
      <c r="L31" s="112">
        <v>188447.95600000001</v>
      </c>
      <c r="M31" s="112">
        <v>197338.16500000001</v>
      </c>
      <c r="N31" s="112">
        <v>188174.00700000001</v>
      </c>
      <c r="O31" s="113">
        <v>2010047.665</v>
      </c>
    </row>
    <row r="32" spans="1:15" ht="15" x14ac:dyDescent="0.25">
      <c r="A32" s="105">
        <v>2013</v>
      </c>
      <c r="B32" s="111" t="s">
        <v>144</v>
      </c>
      <c r="C32" s="112">
        <v>1315981.3659999999</v>
      </c>
      <c r="D32" s="112">
        <v>1429465.4480000001</v>
      </c>
      <c r="E32" s="112">
        <v>1452149.138</v>
      </c>
      <c r="F32" s="114">
        <v>1421075.07</v>
      </c>
      <c r="G32" s="114">
        <v>1568850.648</v>
      </c>
      <c r="H32" s="114">
        <v>1328744.625</v>
      </c>
      <c r="I32" s="114">
        <v>1529719.121</v>
      </c>
      <c r="J32" s="114">
        <v>1424832.825</v>
      </c>
      <c r="K32" s="114">
        <v>1402120.8389999999</v>
      </c>
      <c r="L32" s="114">
        <v>1395030.93</v>
      </c>
      <c r="M32" s="114">
        <v>1569879.44</v>
      </c>
      <c r="N32" s="114">
        <v>1603246.3259999999</v>
      </c>
      <c r="O32" s="113">
        <v>17441095.776000001</v>
      </c>
    </row>
    <row r="33" spans="1:15" ht="15" x14ac:dyDescent="0.25">
      <c r="A33" s="110">
        <v>2012</v>
      </c>
      <c r="B33" s="111" t="s">
        <v>144</v>
      </c>
      <c r="C33" s="112">
        <v>1302862.615</v>
      </c>
      <c r="D33" s="112">
        <v>1386758.93</v>
      </c>
      <c r="E33" s="112">
        <v>1641781.7919999999</v>
      </c>
      <c r="F33" s="114">
        <v>1482070.9339999999</v>
      </c>
      <c r="G33" s="114">
        <v>1480992.2620000001</v>
      </c>
      <c r="H33" s="114">
        <v>1384379.45</v>
      </c>
      <c r="I33" s="114">
        <v>1292837.0009999999</v>
      </c>
      <c r="J33" s="114">
        <v>1457825.737</v>
      </c>
      <c r="K33" s="114">
        <v>1474527.5689999999</v>
      </c>
      <c r="L33" s="114">
        <v>1627426.1170000001</v>
      </c>
      <c r="M33" s="114">
        <v>1575915.987</v>
      </c>
      <c r="N33" s="114">
        <v>1405927.703</v>
      </c>
      <c r="O33" s="113">
        <v>17513306.096999999</v>
      </c>
    </row>
    <row r="34" spans="1:15" ht="15" x14ac:dyDescent="0.25">
      <c r="A34" s="105">
        <v>2013</v>
      </c>
      <c r="B34" s="111" t="s">
        <v>145</v>
      </c>
      <c r="C34" s="112">
        <v>1392631.8389999999</v>
      </c>
      <c r="D34" s="112">
        <v>1389526.74</v>
      </c>
      <c r="E34" s="112">
        <v>1509895.94</v>
      </c>
      <c r="F34" s="112">
        <v>1316522.5319999999</v>
      </c>
      <c r="G34" s="112">
        <v>1364085.9779999999</v>
      </c>
      <c r="H34" s="112">
        <v>1442920.192</v>
      </c>
      <c r="I34" s="112">
        <v>1620323.415</v>
      </c>
      <c r="J34" s="112">
        <v>1398212.5020000001</v>
      </c>
      <c r="K34" s="112">
        <v>1516878.0020000001</v>
      </c>
      <c r="L34" s="112">
        <v>1336844.574</v>
      </c>
      <c r="M34" s="112">
        <v>1659815.5759999999</v>
      </c>
      <c r="N34" s="112">
        <v>1424976.075</v>
      </c>
      <c r="O34" s="113">
        <v>17372633.365000002</v>
      </c>
    </row>
    <row r="35" spans="1:15" ht="15" x14ac:dyDescent="0.25">
      <c r="A35" s="110">
        <v>2012</v>
      </c>
      <c r="B35" s="111" t="s">
        <v>145</v>
      </c>
      <c r="C35" s="112">
        <v>1226389.8929999999</v>
      </c>
      <c r="D35" s="112">
        <v>1302799.375</v>
      </c>
      <c r="E35" s="112">
        <v>1476190.419</v>
      </c>
      <c r="F35" s="112">
        <v>1215065.1529999999</v>
      </c>
      <c r="G35" s="112">
        <v>1286387.7919999999</v>
      </c>
      <c r="H35" s="112">
        <v>1395362.0490000001</v>
      </c>
      <c r="I35" s="112">
        <v>1399870.746</v>
      </c>
      <c r="J35" s="112">
        <v>1293525.2890000001</v>
      </c>
      <c r="K35" s="112">
        <v>1361733.7779999999</v>
      </c>
      <c r="L35" s="112">
        <v>1278785.003</v>
      </c>
      <c r="M35" s="112">
        <v>1433847.54</v>
      </c>
      <c r="N35" s="112">
        <v>1368136.47</v>
      </c>
      <c r="O35" s="113">
        <v>16038093.507000001</v>
      </c>
    </row>
    <row r="36" spans="1:15" ht="15" x14ac:dyDescent="0.25">
      <c r="A36" s="105">
        <v>2013</v>
      </c>
      <c r="B36" s="111" t="s">
        <v>146</v>
      </c>
      <c r="C36" s="112">
        <v>1485459.331</v>
      </c>
      <c r="D36" s="112">
        <v>1783951.888</v>
      </c>
      <c r="E36" s="112">
        <v>1863298.6769999999</v>
      </c>
      <c r="F36" s="112">
        <v>1766375.534</v>
      </c>
      <c r="G36" s="112">
        <v>1843127.797</v>
      </c>
      <c r="H36" s="112">
        <v>1800491.0260000001</v>
      </c>
      <c r="I36" s="112">
        <v>1952634.0519999999</v>
      </c>
      <c r="J36" s="112">
        <v>1263251.1710000001</v>
      </c>
      <c r="K36" s="112">
        <v>1956484.3770000001</v>
      </c>
      <c r="L36" s="112">
        <v>1749693.709</v>
      </c>
      <c r="M36" s="112">
        <v>2075749.6410000001</v>
      </c>
      <c r="N36" s="112">
        <v>1764586.4669999999</v>
      </c>
      <c r="O36" s="113">
        <v>21305103.669999998</v>
      </c>
    </row>
    <row r="37" spans="1:15" ht="15" x14ac:dyDescent="0.25">
      <c r="A37" s="110">
        <v>2012</v>
      </c>
      <c r="B37" s="111" t="s">
        <v>146</v>
      </c>
      <c r="C37" s="112">
        <v>1581184.1359999999</v>
      </c>
      <c r="D37" s="112">
        <v>1637526.29</v>
      </c>
      <c r="E37" s="112">
        <v>1906462.9469999999</v>
      </c>
      <c r="F37" s="112">
        <v>1630128.5889999999</v>
      </c>
      <c r="G37" s="112">
        <v>1653562.047</v>
      </c>
      <c r="H37" s="112">
        <v>1604524.5009999999</v>
      </c>
      <c r="I37" s="112">
        <v>1450894.56</v>
      </c>
      <c r="J37" s="112">
        <v>1068304.412</v>
      </c>
      <c r="K37" s="112">
        <v>1497603.94</v>
      </c>
      <c r="L37" s="112">
        <v>1631699.5589999999</v>
      </c>
      <c r="M37" s="112">
        <v>1757241.9750000001</v>
      </c>
      <c r="N37" s="112">
        <v>1636924.1159999999</v>
      </c>
      <c r="O37" s="113">
        <v>19056057.072000001</v>
      </c>
    </row>
    <row r="38" spans="1:15" ht="15" x14ac:dyDescent="0.25">
      <c r="A38" s="105">
        <v>2013</v>
      </c>
      <c r="B38" s="111" t="s">
        <v>147</v>
      </c>
      <c r="C38" s="112">
        <v>48952.629000000001</v>
      </c>
      <c r="D38" s="112">
        <v>162402.31299999999</v>
      </c>
      <c r="E38" s="112">
        <v>92520.589000000007</v>
      </c>
      <c r="F38" s="112">
        <v>29250.645</v>
      </c>
      <c r="G38" s="112">
        <v>90162.293000000005</v>
      </c>
      <c r="H38" s="112">
        <v>137339.94200000001</v>
      </c>
      <c r="I38" s="112">
        <v>132087.47899999999</v>
      </c>
      <c r="J38" s="112">
        <v>139231.01</v>
      </c>
      <c r="K38" s="112">
        <v>129271.49400000001</v>
      </c>
      <c r="L38" s="112">
        <v>47933.184999999998</v>
      </c>
      <c r="M38" s="112">
        <v>58766.616999999998</v>
      </c>
      <c r="N38" s="112">
        <v>95673.191999999995</v>
      </c>
      <c r="O38" s="113">
        <v>1163591.388</v>
      </c>
    </row>
    <row r="39" spans="1:15" ht="15" x14ac:dyDescent="0.25">
      <c r="A39" s="110">
        <v>2012</v>
      </c>
      <c r="B39" s="111" t="s">
        <v>147</v>
      </c>
      <c r="C39" s="112">
        <v>36041.682000000001</v>
      </c>
      <c r="D39" s="112">
        <v>109678.35400000001</v>
      </c>
      <c r="E39" s="112">
        <v>97181.244999999995</v>
      </c>
      <c r="F39" s="112">
        <v>45305.629000000001</v>
      </c>
      <c r="G39" s="112">
        <v>43630.010999999999</v>
      </c>
      <c r="H39" s="112">
        <v>104286.588</v>
      </c>
      <c r="I39" s="112">
        <v>85736.846999999994</v>
      </c>
      <c r="J39" s="112">
        <v>63442.074000000001</v>
      </c>
      <c r="K39" s="112">
        <v>16401.631000000001</v>
      </c>
      <c r="L39" s="112">
        <v>34284.199000000001</v>
      </c>
      <c r="M39" s="112">
        <v>75369.153000000006</v>
      </c>
      <c r="N39" s="112">
        <v>99579.066000000006</v>
      </c>
      <c r="O39" s="113">
        <v>810936.47900000017</v>
      </c>
    </row>
    <row r="40" spans="1:15" ht="15" x14ac:dyDescent="0.25">
      <c r="A40" s="105">
        <v>2013</v>
      </c>
      <c r="B40" s="111" t="s">
        <v>148</v>
      </c>
      <c r="C40" s="112">
        <v>830058.66099999996</v>
      </c>
      <c r="D40" s="112">
        <v>838432.59600000002</v>
      </c>
      <c r="E40" s="112">
        <v>909520.10199999996</v>
      </c>
      <c r="F40" s="112">
        <v>916404.33499999996</v>
      </c>
      <c r="G40" s="112">
        <v>1026587.107</v>
      </c>
      <c r="H40" s="112">
        <v>920199.36</v>
      </c>
      <c r="I40" s="112">
        <v>1038797.394</v>
      </c>
      <c r="J40" s="112">
        <v>884379.68400000001</v>
      </c>
      <c r="K40" s="112">
        <v>1034960.887</v>
      </c>
      <c r="L40" s="112">
        <v>1055646.5249999999</v>
      </c>
      <c r="M40" s="112">
        <v>1129893.7109999999</v>
      </c>
      <c r="N40" s="112">
        <v>1116601.6499999999</v>
      </c>
      <c r="O40" s="113">
        <v>11701482.012</v>
      </c>
    </row>
    <row r="41" spans="1:15" ht="15" x14ac:dyDescent="0.25">
      <c r="A41" s="110">
        <v>2012</v>
      </c>
      <c r="B41" s="111" t="s">
        <v>148</v>
      </c>
      <c r="C41" s="112">
        <v>817771.28099999996</v>
      </c>
      <c r="D41" s="112">
        <v>948619.21699999995</v>
      </c>
      <c r="E41" s="112">
        <v>1131074.7239999999</v>
      </c>
      <c r="F41" s="112">
        <v>1050449.7549999999</v>
      </c>
      <c r="G41" s="112">
        <v>1048049.037</v>
      </c>
      <c r="H41" s="112">
        <v>957512.92</v>
      </c>
      <c r="I41" s="112">
        <v>865371.049</v>
      </c>
      <c r="J41" s="112">
        <v>952478.39899999998</v>
      </c>
      <c r="K41" s="112">
        <v>972272.45200000005</v>
      </c>
      <c r="L41" s="112">
        <v>981320.01899999997</v>
      </c>
      <c r="M41" s="112">
        <v>1069100.3540000001</v>
      </c>
      <c r="N41" s="112">
        <v>998776.67599999998</v>
      </c>
      <c r="O41" s="113">
        <v>11792795.883000001</v>
      </c>
    </row>
    <row r="42" spans="1:15" ht="15" x14ac:dyDescent="0.25">
      <c r="A42" s="105">
        <v>2013</v>
      </c>
      <c r="B42" s="111" t="s">
        <v>149</v>
      </c>
      <c r="C42" s="112">
        <v>430056.61800000002</v>
      </c>
      <c r="D42" s="112">
        <v>435630.61499999999</v>
      </c>
      <c r="E42" s="112">
        <v>512178.53399999999</v>
      </c>
      <c r="F42" s="112">
        <v>501862.07699999999</v>
      </c>
      <c r="G42" s="112">
        <v>518962.386</v>
      </c>
      <c r="H42" s="112">
        <v>465580.73499999999</v>
      </c>
      <c r="I42" s="112">
        <v>509350.50799999997</v>
      </c>
      <c r="J42" s="112">
        <v>387831.31300000002</v>
      </c>
      <c r="K42" s="112">
        <v>480742.69300000003</v>
      </c>
      <c r="L42" s="112">
        <v>452007.7</v>
      </c>
      <c r="M42" s="112">
        <v>535082.41099999996</v>
      </c>
      <c r="N42" s="112">
        <v>572684.82299999997</v>
      </c>
      <c r="O42" s="113">
        <v>5801970.4130000006</v>
      </c>
    </row>
    <row r="43" spans="1:15" ht="15" x14ac:dyDescent="0.25">
      <c r="A43" s="110">
        <v>2012</v>
      </c>
      <c r="B43" s="111" t="s">
        <v>149</v>
      </c>
      <c r="C43" s="112">
        <v>385463.07199999999</v>
      </c>
      <c r="D43" s="112">
        <v>418106.533</v>
      </c>
      <c r="E43" s="112">
        <v>464780.97899999999</v>
      </c>
      <c r="F43" s="112">
        <v>449786.69</v>
      </c>
      <c r="G43" s="112">
        <v>481171.96299999999</v>
      </c>
      <c r="H43" s="112">
        <v>470782.23499999999</v>
      </c>
      <c r="I43" s="112">
        <v>434077.36800000002</v>
      </c>
      <c r="J43" s="112">
        <v>407958.52799999999</v>
      </c>
      <c r="K43" s="112">
        <v>413453.60700000002</v>
      </c>
      <c r="L43" s="112">
        <v>442174.24800000002</v>
      </c>
      <c r="M43" s="112">
        <v>497033.929</v>
      </c>
      <c r="N43" s="112">
        <v>454240.96100000001</v>
      </c>
      <c r="O43" s="113">
        <v>5319030.112999999</v>
      </c>
    </row>
    <row r="44" spans="1:15" ht="15" x14ac:dyDescent="0.25">
      <c r="A44" s="105">
        <v>2013</v>
      </c>
      <c r="B44" s="111" t="s">
        <v>150</v>
      </c>
      <c r="C44" s="112">
        <v>519510.93900000001</v>
      </c>
      <c r="D44" s="112">
        <v>545252.58400000003</v>
      </c>
      <c r="E44" s="112">
        <v>593049.04099999997</v>
      </c>
      <c r="F44" s="112">
        <v>558747.25399999996</v>
      </c>
      <c r="G44" s="112">
        <v>617249.64</v>
      </c>
      <c r="H44" s="112">
        <v>553151.41299999994</v>
      </c>
      <c r="I44" s="112">
        <v>584799.06700000004</v>
      </c>
      <c r="J44" s="112">
        <v>506461.533</v>
      </c>
      <c r="K44" s="112">
        <v>593262.96299999999</v>
      </c>
      <c r="L44" s="112">
        <v>535440.18799999997</v>
      </c>
      <c r="M44" s="112">
        <v>652396.80000000005</v>
      </c>
      <c r="N44" s="112">
        <v>575139.52300000004</v>
      </c>
      <c r="O44" s="113">
        <v>6834460.9450000003</v>
      </c>
    </row>
    <row r="45" spans="1:15" ht="15" x14ac:dyDescent="0.25">
      <c r="A45" s="110">
        <v>2012</v>
      </c>
      <c r="B45" s="111" t="s">
        <v>150</v>
      </c>
      <c r="C45" s="112">
        <v>487264.103</v>
      </c>
      <c r="D45" s="112">
        <v>507554.163</v>
      </c>
      <c r="E45" s="112">
        <v>587284.42200000002</v>
      </c>
      <c r="F45" s="112">
        <v>523192.34100000001</v>
      </c>
      <c r="G45" s="112">
        <v>579095.92000000004</v>
      </c>
      <c r="H45" s="112">
        <v>571480.02099999995</v>
      </c>
      <c r="I45" s="112">
        <v>523214.29499999998</v>
      </c>
      <c r="J45" s="112">
        <v>500120.19300000003</v>
      </c>
      <c r="K45" s="112">
        <v>519965.70600000001</v>
      </c>
      <c r="L45" s="112">
        <v>514562.39799999999</v>
      </c>
      <c r="M45" s="112">
        <v>607805.603</v>
      </c>
      <c r="N45" s="112">
        <v>542724.22600000002</v>
      </c>
      <c r="O45" s="113">
        <v>6464263.3909999998</v>
      </c>
    </row>
    <row r="46" spans="1:15" ht="15" x14ac:dyDescent="0.25">
      <c r="A46" s="105">
        <v>2013</v>
      </c>
      <c r="B46" s="111" t="s">
        <v>151</v>
      </c>
      <c r="C46" s="112">
        <v>1144613.557</v>
      </c>
      <c r="D46" s="112">
        <v>1224777.6399999999</v>
      </c>
      <c r="E46" s="112">
        <v>1449849.35</v>
      </c>
      <c r="F46" s="112">
        <v>1224395.9450000001</v>
      </c>
      <c r="G46" s="112">
        <v>1262968.138</v>
      </c>
      <c r="H46" s="112">
        <v>1111722.7590000001</v>
      </c>
      <c r="I46" s="112">
        <v>1092640.4939999999</v>
      </c>
      <c r="J46" s="112">
        <v>927142.76500000001</v>
      </c>
      <c r="K46" s="112">
        <v>1018114.581</v>
      </c>
      <c r="L46" s="112">
        <v>1044376.713</v>
      </c>
      <c r="M46" s="112">
        <v>1137162.7080000001</v>
      </c>
      <c r="N46" s="112">
        <v>1197415.118</v>
      </c>
      <c r="O46" s="113">
        <v>13835179.768000003</v>
      </c>
    </row>
    <row r="47" spans="1:15" ht="15" x14ac:dyDescent="0.25">
      <c r="A47" s="110">
        <v>2012</v>
      </c>
      <c r="B47" s="111" t="s">
        <v>151</v>
      </c>
      <c r="C47" s="112">
        <v>1215459.7660000001</v>
      </c>
      <c r="D47" s="112">
        <v>1352357.8219999999</v>
      </c>
      <c r="E47" s="112">
        <v>1317647.7390000001</v>
      </c>
      <c r="F47" s="112">
        <v>1318408.777</v>
      </c>
      <c r="G47" s="112">
        <v>1336282.763</v>
      </c>
      <c r="H47" s="112">
        <v>1470669.031</v>
      </c>
      <c r="I47" s="112">
        <v>1238070.182</v>
      </c>
      <c r="J47" s="112">
        <v>1268084.7439999999</v>
      </c>
      <c r="K47" s="112">
        <v>1190400.9380000001</v>
      </c>
      <c r="L47" s="112">
        <v>1321692.74</v>
      </c>
      <c r="M47" s="112">
        <v>1171147.7620000001</v>
      </c>
      <c r="N47" s="112">
        <v>1240870.747</v>
      </c>
      <c r="O47" s="113">
        <v>15441093.011000002</v>
      </c>
    </row>
    <row r="48" spans="1:15" ht="15" x14ac:dyDescent="0.25">
      <c r="A48" s="105">
        <v>2013</v>
      </c>
      <c r="B48" s="111" t="s">
        <v>152</v>
      </c>
      <c r="C48" s="112">
        <v>232432.56899999999</v>
      </c>
      <c r="D48" s="112">
        <v>236027.054</v>
      </c>
      <c r="E48" s="112">
        <v>286631.21799999999</v>
      </c>
      <c r="F48" s="112">
        <v>290672.978</v>
      </c>
      <c r="G48" s="112">
        <v>298364.46799999999</v>
      </c>
      <c r="H48" s="112">
        <v>263835.68599999999</v>
      </c>
      <c r="I48" s="112">
        <v>277557.429</v>
      </c>
      <c r="J48" s="112">
        <v>250243.50399999999</v>
      </c>
      <c r="K48" s="112">
        <v>264241.80200000003</v>
      </c>
      <c r="L48" s="112">
        <v>241304.70499999999</v>
      </c>
      <c r="M48" s="112">
        <v>263926.94900000002</v>
      </c>
      <c r="N48" s="112">
        <v>248498.158</v>
      </c>
      <c r="O48" s="113">
        <v>3153736.52</v>
      </c>
    </row>
    <row r="49" spans="1:15" ht="15" x14ac:dyDescent="0.25">
      <c r="A49" s="110">
        <v>2012</v>
      </c>
      <c r="B49" s="111" t="s">
        <v>152</v>
      </c>
      <c r="C49" s="112">
        <v>207853.90400000001</v>
      </c>
      <c r="D49" s="112">
        <v>235464.37</v>
      </c>
      <c r="E49" s="112">
        <v>279934.07</v>
      </c>
      <c r="F49" s="112">
        <v>271013.21899999998</v>
      </c>
      <c r="G49" s="112">
        <v>297681.54100000003</v>
      </c>
      <c r="H49" s="112">
        <v>285897.22200000001</v>
      </c>
      <c r="I49" s="112">
        <v>256485.649</v>
      </c>
      <c r="J49" s="112">
        <v>254993.12100000001</v>
      </c>
      <c r="K49" s="112">
        <v>249354.584</v>
      </c>
      <c r="L49" s="112">
        <v>258030.61300000001</v>
      </c>
      <c r="M49" s="112">
        <v>263127.59600000002</v>
      </c>
      <c r="N49" s="112">
        <v>237858.473</v>
      </c>
      <c r="O49" s="113">
        <v>3097694.3619999997</v>
      </c>
    </row>
    <row r="50" spans="1:15" ht="15" x14ac:dyDescent="0.25">
      <c r="A50" s="105">
        <v>2013</v>
      </c>
      <c r="B50" s="111" t="s">
        <v>153</v>
      </c>
      <c r="C50" s="112">
        <v>154262.28700000001</v>
      </c>
      <c r="D50" s="112">
        <v>192587.215</v>
      </c>
      <c r="E50" s="112">
        <v>191263.864</v>
      </c>
      <c r="F50" s="112">
        <v>166202.21599999999</v>
      </c>
      <c r="G50" s="112">
        <v>193247.432</v>
      </c>
      <c r="H50" s="112">
        <v>168991.027</v>
      </c>
      <c r="I50" s="112">
        <v>173492.55</v>
      </c>
      <c r="J50" s="112">
        <v>187327.40599999999</v>
      </c>
      <c r="K50" s="112">
        <v>205943.32800000001</v>
      </c>
      <c r="L50" s="112">
        <v>194407.42</v>
      </c>
      <c r="M50" s="112">
        <v>240729.628</v>
      </c>
      <c r="N50" s="112">
        <v>184548.40700000001</v>
      </c>
      <c r="O50" s="113">
        <v>2253002.7799999998</v>
      </c>
    </row>
    <row r="51" spans="1:15" ht="15" x14ac:dyDescent="0.25">
      <c r="A51" s="110">
        <v>2012</v>
      </c>
      <c r="B51" s="111" t="s">
        <v>153</v>
      </c>
      <c r="C51" s="112">
        <v>270948.38799999998</v>
      </c>
      <c r="D51" s="112">
        <v>131767.024</v>
      </c>
      <c r="E51" s="112">
        <v>135644.83100000001</v>
      </c>
      <c r="F51" s="112">
        <v>152784.198</v>
      </c>
      <c r="G51" s="112">
        <v>151927.736</v>
      </c>
      <c r="H51" s="112">
        <v>165654.769</v>
      </c>
      <c r="I51" s="112">
        <v>135267.766</v>
      </c>
      <c r="J51" s="112">
        <v>157073.617</v>
      </c>
      <c r="K51" s="112">
        <v>178990.44699999999</v>
      </c>
      <c r="L51" s="112">
        <v>178674.726</v>
      </c>
      <c r="M51" s="112">
        <v>250334.522</v>
      </c>
      <c r="N51" s="112">
        <v>164209.079</v>
      </c>
      <c r="O51" s="113">
        <v>2073277.1030000001</v>
      </c>
    </row>
    <row r="52" spans="1:15" ht="15" x14ac:dyDescent="0.25">
      <c r="A52" s="105">
        <v>2013</v>
      </c>
      <c r="B52" s="111" t="s">
        <v>154</v>
      </c>
      <c r="C52" s="112">
        <v>72558.025999999998</v>
      </c>
      <c r="D52" s="112">
        <v>90844.455000000002</v>
      </c>
      <c r="E52" s="112">
        <v>106723.235</v>
      </c>
      <c r="F52" s="112">
        <v>113262.235</v>
      </c>
      <c r="G52" s="112">
        <v>126939.52800000001</v>
      </c>
      <c r="H52" s="112">
        <v>171486.93799999999</v>
      </c>
      <c r="I52" s="112">
        <v>99144.585000000006</v>
      </c>
      <c r="J52" s="112">
        <v>90827.187000000005</v>
      </c>
      <c r="K52" s="112">
        <v>114505.41800000001</v>
      </c>
      <c r="L52" s="112">
        <v>129968.928</v>
      </c>
      <c r="M52" s="112">
        <v>109259.065</v>
      </c>
      <c r="N52" s="112">
        <v>166083.046</v>
      </c>
      <c r="O52" s="113">
        <v>1391602.6460000002</v>
      </c>
    </row>
    <row r="53" spans="1:15" ht="15" x14ac:dyDescent="0.25">
      <c r="A53" s="110">
        <v>2012</v>
      </c>
      <c r="B53" s="111" t="s">
        <v>154</v>
      </c>
      <c r="C53" s="112">
        <v>59875.495999999999</v>
      </c>
      <c r="D53" s="112">
        <v>63926.321000000004</v>
      </c>
      <c r="E53" s="112">
        <v>120374.85799999999</v>
      </c>
      <c r="F53" s="112">
        <v>101378.409</v>
      </c>
      <c r="G53" s="112">
        <v>129529.72199999999</v>
      </c>
      <c r="H53" s="112">
        <v>162023.815</v>
      </c>
      <c r="I53" s="112">
        <v>79016.184999999998</v>
      </c>
      <c r="J53" s="112">
        <v>114212.63499999999</v>
      </c>
      <c r="K53" s="112">
        <v>94096.955000000002</v>
      </c>
      <c r="L53" s="112">
        <v>77603.506999999998</v>
      </c>
      <c r="M53" s="112">
        <v>86489.982000000004</v>
      </c>
      <c r="N53" s="112">
        <v>172282.09700000001</v>
      </c>
      <c r="O53" s="113">
        <v>1260809.9820000001</v>
      </c>
    </row>
    <row r="54" spans="1:15" ht="15" x14ac:dyDescent="0.25">
      <c r="A54" s="105">
        <v>2013</v>
      </c>
      <c r="B54" s="111" t="s">
        <v>155</v>
      </c>
      <c r="C54" s="112">
        <v>275661.76899999997</v>
      </c>
      <c r="D54" s="112">
        <v>301565.69799999997</v>
      </c>
      <c r="E54" s="112">
        <v>348687.11599999998</v>
      </c>
      <c r="F54" s="112">
        <v>357882.09399999998</v>
      </c>
      <c r="G54" s="112">
        <v>379190.42099999997</v>
      </c>
      <c r="H54" s="112">
        <v>335231.13199999998</v>
      </c>
      <c r="I54" s="112">
        <v>364910.07</v>
      </c>
      <c r="J54" s="112">
        <v>311691.00099999999</v>
      </c>
      <c r="K54" s="112">
        <v>382285.34899999999</v>
      </c>
      <c r="L54" s="112">
        <v>362305.28499999997</v>
      </c>
      <c r="M54" s="112">
        <v>419601.19900000002</v>
      </c>
      <c r="N54" s="112">
        <v>361531.57799999998</v>
      </c>
      <c r="O54" s="113">
        <v>4200542.7120000003</v>
      </c>
    </row>
    <row r="55" spans="1:15" ht="15" x14ac:dyDescent="0.25">
      <c r="A55" s="110">
        <v>2012</v>
      </c>
      <c r="B55" s="111" t="s">
        <v>155</v>
      </c>
      <c r="C55" s="112">
        <v>255856.696</v>
      </c>
      <c r="D55" s="112">
        <v>289889.33199999999</v>
      </c>
      <c r="E55" s="112">
        <v>349871.283</v>
      </c>
      <c r="F55" s="112">
        <v>318162.55200000003</v>
      </c>
      <c r="G55" s="112">
        <v>339242.83799999999</v>
      </c>
      <c r="H55" s="112">
        <v>317928.61499999999</v>
      </c>
      <c r="I55" s="112">
        <v>303363.40899999999</v>
      </c>
      <c r="J55" s="112">
        <v>304797.06900000002</v>
      </c>
      <c r="K55" s="112">
        <v>328280.69199999998</v>
      </c>
      <c r="L55" s="112">
        <v>320825.07699999999</v>
      </c>
      <c r="M55" s="112">
        <v>360707.12199999997</v>
      </c>
      <c r="N55" s="112">
        <v>305047.64500000002</v>
      </c>
      <c r="O55" s="113">
        <v>3793972.3299999996</v>
      </c>
    </row>
    <row r="56" spans="1:15" ht="15" x14ac:dyDescent="0.25">
      <c r="A56" s="105">
        <v>2013</v>
      </c>
      <c r="B56" s="111" t="s">
        <v>156</v>
      </c>
      <c r="C56" s="112">
        <v>7044.6189999999997</v>
      </c>
      <c r="D56" s="112">
        <v>8773.3520000000008</v>
      </c>
      <c r="E56" s="112">
        <v>12118.888999999999</v>
      </c>
      <c r="F56" s="112">
        <v>10183.082</v>
      </c>
      <c r="G56" s="112">
        <v>12735.623</v>
      </c>
      <c r="H56" s="112">
        <v>8132.8059999999996</v>
      </c>
      <c r="I56" s="112">
        <v>8637.2070000000003</v>
      </c>
      <c r="J56" s="112">
        <v>6385.5060000000003</v>
      </c>
      <c r="K56" s="112">
        <v>8618.6049999999996</v>
      </c>
      <c r="L56" s="112">
        <v>6550.1279999999997</v>
      </c>
      <c r="M56" s="112">
        <v>7014.5190000000002</v>
      </c>
      <c r="N56" s="112">
        <v>8465.1319999999996</v>
      </c>
      <c r="O56" s="113">
        <v>104659.46799999998</v>
      </c>
    </row>
    <row r="57" spans="1:15" ht="15" x14ac:dyDescent="0.25">
      <c r="A57" s="110">
        <v>2012</v>
      </c>
      <c r="B57" s="111" t="s">
        <v>156</v>
      </c>
      <c r="C57" s="112">
        <v>5625.4430000000002</v>
      </c>
      <c r="D57" s="112">
        <v>5398.8140000000003</v>
      </c>
      <c r="E57" s="112">
        <v>7996.1239999999998</v>
      </c>
      <c r="F57" s="112">
        <v>8023.009</v>
      </c>
      <c r="G57" s="112">
        <v>9409.6090000000004</v>
      </c>
      <c r="H57" s="112">
        <v>7115.0940000000001</v>
      </c>
      <c r="I57" s="112">
        <v>6274.61</v>
      </c>
      <c r="J57" s="112">
        <v>6118.3159999999998</v>
      </c>
      <c r="K57" s="112">
        <v>6267.56</v>
      </c>
      <c r="L57" s="112">
        <v>5671.4920000000002</v>
      </c>
      <c r="M57" s="112">
        <v>6652.7830000000004</v>
      </c>
      <c r="N57" s="112">
        <v>7810.7259999999997</v>
      </c>
      <c r="O57" s="113">
        <v>82363.579999999987</v>
      </c>
    </row>
    <row r="58" spans="1:15" ht="15" x14ac:dyDescent="0.25">
      <c r="A58" s="105">
        <v>2013</v>
      </c>
      <c r="B58" s="106" t="s">
        <v>39</v>
      </c>
      <c r="C58" s="115">
        <v>394546.73300000001</v>
      </c>
      <c r="D58" s="115">
        <v>398684.74200000003</v>
      </c>
      <c r="E58" s="115">
        <v>369661.43300000002</v>
      </c>
      <c r="F58" s="115">
        <v>401154.97700000001</v>
      </c>
      <c r="G58" s="115">
        <v>507825.64299999998</v>
      </c>
      <c r="H58" s="115">
        <v>431230.647</v>
      </c>
      <c r="I58" s="115">
        <v>445649.38</v>
      </c>
      <c r="J58" s="115">
        <v>400052.76799999998</v>
      </c>
      <c r="K58" s="115">
        <v>442063.02799999999</v>
      </c>
      <c r="L58" s="115">
        <v>386178.47700000001</v>
      </c>
      <c r="M58" s="115">
        <v>439526.076</v>
      </c>
      <c r="N58" s="115">
        <v>425748.18800000002</v>
      </c>
      <c r="O58" s="113">
        <v>5042322.0920000002</v>
      </c>
    </row>
    <row r="59" spans="1:15" ht="15" x14ac:dyDescent="0.25">
      <c r="A59" s="110">
        <v>2012</v>
      </c>
      <c r="B59" s="106" t="s">
        <v>39</v>
      </c>
      <c r="C59" s="115">
        <v>271584.26299999998</v>
      </c>
      <c r="D59" s="115">
        <v>256897.50399999999</v>
      </c>
      <c r="E59" s="115">
        <v>305975.66899999999</v>
      </c>
      <c r="F59" s="115">
        <v>321745.45600000001</v>
      </c>
      <c r="G59" s="115">
        <v>360715.07400000002</v>
      </c>
      <c r="H59" s="115">
        <v>411667.26299999998</v>
      </c>
      <c r="I59" s="115">
        <v>378979.18599999999</v>
      </c>
      <c r="J59" s="115">
        <v>342966.435</v>
      </c>
      <c r="K59" s="115">
        <v>364579.592</v>
      </c>
      <c r="L59" s="115">
        <v>339717.1</v>
      </c>
      <c r="M59" s="115">
        <v>427458.57400000002</v>
      </c>
      <c r="N59" s="115">
        <v>397225.20600000001</v>
      </c>
      <c r="O59" s="113">
        <v>4179511.3220000006</v>
      </c>
    </row>
    <row r="60" spans="1:15" ht="15" x14ac:dyDescent="0.25">
      <c r="A60" s="105">
        <v>2013</v>
      </c>
      <c r="B60" s="111" t="s">
        <v>157</v>
      </c>
      <c r="C60" s="112">
        <v>394546.73300000001</v>
      </c>
      <c r="D60" s="112">
        <v>398684.74200000003</v>
      </c>
      <c r="E60" s="112">
        <v>369661.43300000002</v>
      </c>
      <c r="F60" s="112">
        <v>401154.97700000001</v>
      </c>
      <c r="G60" s="112">
        <v>507825.64299999998</v>
      </c>
      <c r="H60" s="112">
        <v>431230.647</v>
      </c>
      <c r="I60" s="112">
        <v>445649.38</v>
      </c>
      <c r="J60" s="112">
        <v>400052.76799999998</v>
      </c>
      <c r="K60" s="112">
        <v>442063.02799999999</v>
      </c>
      <c r="L60" s="112">
        <v>386178.47700000001</v>
      </c>
      <c r="M60" s="112">
        <v>439526.076</v>
      </c>
      <c r="N60" s="112">
        <v>425748.18800000002</v>
      </c>
      <c r="O60" s="113">
        <v>5042322.0920000002</v>
      </c>
    </row>
    <row r="61" spans="1:15" ht="15.75" thickBot="1" x14ac:dyDescent="0.3">
      <c r="A61" s="110">
        <v>2012</v>
      </c>
      <c r="B61" s="111" t="s">
        <v>157</v>
      </c>
      <c r="C61" s="112">
        <v>271584.26299999998</v>
      </c>
      <c r="D61" s="112">
        <v>256897.50399999999</v>
      </c>
      <c r="E61" s="112">
        <v>305975.66899999999</v>
      </c>
      <c r="F61" s="112">
        <v>321745.45600000001</v>
      </c>
      <c r="G61" s="112">
        <v>360715.07400000002</v>
      </c>
      <c r="H61" s="112">
        <v>411667.26299999998</v>
      </c>
      <c r="I61" s="112">
        <v>378979.18599999999</v>
      </c>
      <c r="J61" s="112">
        <v>342966.435</v>
      </c>
      <c r="K61" s="112">
        <v>364579.592</v>
      </c>
      <c r="L61" s="112">
        <v>339717.1</v>
      </c>
      <c r="M61" s="112">
        <v>427458.57400000002</v>
      </c>
      <c r="N61" s="112">
        <v>397225.20600000001</v>
      </c>
      <c r="O61" s="113">
        <v>4179511.3220000006</v>
      </c>
    </row>
    <row r="62" spans="1:15" s="120" customFormat="1" ht="15" customHeight="1" thickBot="1" x14ac:dyDescent="0.25">
      <c r="A62" s="116">
        <v>2002</v>
      </c>
      <c r="B62" s="117" t="s">
        <v>51</v>
      </c>
      <c r="C62" s="118">
        <v>2607319.6610000003</v>
      </c>
      <c r="D62" s="118">
        <v>2383772.9540000013</v>
      </c>
      <c r="E62" s="118">
        <v>2918943.5210000011</v>
      </c>
      <c r="F62" s="118">
        <v>2742857.9220000007</v>
      </c>
      <c r="G62" s="118">
        <v>3000325.2429999989</v>
      </c>
      <c r="H62" s="118">
        <v>2770693.8810000005</v>
      </c>
      <c r="I62" s="118">
        <v>3103851.8620000011</v>
      </c>
      <c r="J62" s="118">
        <v>2975888.9740000009</v>
      </c>
      <c r="K62" s="118">
        <v>3218206.861000001</v>
      </c>
      <c r="L62" s="118">
        <v>3501128.02</v>
      </c>
      <c r="M62" s="118">
        <v>3593604.8959999993</v>
      </c>
      <c r="N62" s="118">
        <v>3242495.2339999988</v>
      </c>
      <c r="O62" s="119">
        <f t="shared" si="0"/>
        <v>36059089.028999999</v>
      </c>
    </row>
    <row r="63" spans="1:15" s="120" customFormat="1" ht="15" customHeight="1" thickBot="1" x14ac:dyDescent="0.25">
      <c r="A63" s="116">
        <v>2003</v>
      </c>
      <c r="B63" s="117" t="s">
        <v>51</v>
      </c>
      <c r="C63" s="118">
        <v>3533705.5820000004</v>
      </c>
      <c r="D63" s="118">
        <v>2923460.39</v>
      </c>
      <c r="E63" s="118">
        <v>3908255.9910000004</v>
      </c>
      <c r="F63" s="118">
        <v>3662183.4490000019</v>
      </c>
      <c r="G63" s="118">
        <v>3860471.3</v>
      </c>
      <c r="H63" s="118">
        <v>3796113.5220000003</v>
      </c>
      <c r="I63" s="118">
        <v>4236114.2640000004</v>
      </c>
      <c r="J63" s="118">
        <v>3828726.17</v>
      </c>
      <c r="K63" s="118">
        <v>4114677.5230000005</v>
      </c>
      <c r="L63" s="118">
        <v>4824388.2590000024</v>
      </c>
      <c r="M63" s="118">
        <v>3969697.458000001</v>
      </c>
      <c r="N63" s="118">
        <v>4595042.3939999985</v>
      </c>
      <c r="O63" s="119">
        <f t="shared" si="0"/>
        <v>47252836.302000016</v>
      </c>
    </row>
    <row r="64" spans="1:15" s="120" customFormat="1" ht="15" customHeight="1" thickBot="1" x14ac:dyDescent="0.25">
      <c r="A64" s="116">
        <v>2004</v>
      </c>
      <c r="B64" s="117" t="s">
        <v>51</v>
      </c>
      <c r="C64" s="118">
        <v>4619660.84</v>
      </c>
      <c r="D64" s="118">
        <v>3664503.0430000005</v>
      </c>
      <c r="E64" s="118">
        <v>5218042.1769999983</v>
      </c>
      <c r="F64" s="118">
        <v>5072462.9939999972</v>
      </c>
      <c r="G64" s="118">
        <v>5170061.6049999986</v>
      </c>
      <c r="H64" s="118">
        <v>5284383.2859999994</v>
      </c>
      <c r="I64" s="118">
        <v>5632138.7980000004</v>
      </c>
      <c r="J64" s="118">
        <v>4707491.2839999991</v>
      </c>
      <c r="K64" s="118">
        <v>5656283.5209999988</v>
      </c>
      <c r="L64" s="118">
        <v>5867342.1210000003</v>
      </c>
      <c r="M64" s="118">
        <v>5733908.9759999998</v>
      </c>
      <c r="N64" s="118">
        <v>6540874.1749999989</v>
      </c>
      <c r="O64" s="119">
        <f t="shared" si="0"/>
        <v>63167152.819999993</v>
      </c>
    </row>
    <row r="65" spans="1:15" s="120" customFormat="1" ht="15" customHeight="1" thickBot="1" x14ac:dyDescent="0.25">
      <c r="A65" s="116">
        <v>2005</v>
      </c>
      <c r="B65" s="117" t="s">
        <v>51</v>
      </c>
      <c r="C65" s="118">
        <v>4997279.7240000004</v>
      </c>
      <c r="D65" s="118">
        <v>5651741.2519999975</v>
      </c>
      <c r="E65" s="118">
        <v>6591859.2179999994</v>
      </c>
      <c r="F65" s="118">
        <v>6128131.8779999986</v>
      </c>
      <c r="G65" s="118">
        <v>5977226.2170000002</v>
      </c>
      <c r="H65" s="118">
        <v>6038534.3669999996</v>
      </c>
      <c r="I65" s="118">
        <v>5763466.3530000011</v>
      </c>
      <c r="J65" s="118">
        <v>5552867.2119999984</v>
      </c>
      <c r="K65" s="118">
        <v>6814268.9409999987</v>
      </c>
      <c r="L65" s="118">
        <v>6772178.5690000001</v>
      </c>
      <c r="M65" s="118">
        <v>5942575.7820000006</v>
      </c>
      <c r="N65" s="118">
        <v>7246278.6300000018</v>
      </c>
      <c r="O65" s="119">
        <f t="shared" si="0"/>
        <v>73476408.142999992</v>
      </c>
    </row>
    <row r="66" spans="1:15" s="120" customFormat="1" ht="15" customHeight="1" thickBot="1" x14ac:dyDescent="0.25">
      <c r="A66" s="116">
        <v>2006</v>
      </c>
      <c r="B66" s="117" t="s">
        <v>51</v>
      </c>
      <c r="C66" s="118">
        <v>5133048.8809999982</v>
      </c>
      <c r="D66" s="118">
        <v>6058251.2790000001</v>
      </c>
      <c r="E66" s="118">
        <v>7411101.6589999972</v>
      </c>
      <c r="F66" s="118">
        <v>6456090.2610000009</v>
      </c>
      <c r="G66" s="118">
        <v>7041543.2469999986</v>
      </c>
      <c r="H66" s="118">
        <v>7815434.6219999995</v>
      </c>
      <c r="I66" s="118">
        <v>7067411.4789999994</v>
      </c>
      <c r="J66" s="118">
        <v>6811202.4100000011</v>
      </c>
      <c r="K66" s="118">
        <v>7606551.0949999997</v>
      </c>
      <c r="L66" s="118">
        <v>6888812.5490000006</v>
      </c>
      <c r="M66" s="118">
        <v>8641474.5560000036</v>
      </c>
      <c r="N66" s="118">
        <v>8603753.4799999986</v>
      </c>
      <c r="O66" s="119">
        <f t="shared" ref="O66:O69" si="1">SUM(C66:N66)</f>
        <v>85534675.518000007</v>
      </c>
    </row>
    <row r="67" spans="1:15" s="120" customFormat="1" ht="15" customHeight="1" thickBot="1" x14ac:dyDescent="0.25">
      <c r="A67" s="116">
        <v>2007</v>
      </c>
      <c r="B67" s="117" t="s">
        <v>51</v>
      </c>
      <c r="C67" s="118">
        <v>6564559.7930000005</v>
      </c>
      <c r="D67" s="118">
        <v>7656951.608</v>
      </c>
      <c r="E67" s="118">
        <v>8957851.6210000049</v>
      </c>
      <c r="F67" s="118">
        <v>8313312.004999998</v>
      </c>
      <c r="G67" s="118">
        <v>9147620.0420000013</v>
      </c>
      <c r="H67" s="118">
        <v>8980247.4370000008</v>
      </c>
      <c r="I67" s="118">
        <v>8937741.5910000019</v>
      </c>
      <c r="J67" s="118">
        <v>8736689.092000002</v>
      </c>
      <c r="K67" s="118">
        <v>9038743.8959999997</v>
      </c>
      <c r="L67" s="118">
        <v>9895216.6219999995</v>
      </c>
      <c r="M67" s="118">
        <v>11318798.219999997</v>
      </c>
      <c r="N67" s="118">
        <v>9724017.9770000037</v>
      </c>
      <c r="O67" s="119">
        <f t="shared" si="1"/>
        <v>107271749.904</v>
      </c>
    </row>
    <row r="68" spans="1:15" s="120" customFormat="1" ht="15" customHeight="1" thickBot="1" x14ac:dyDescent="0.25">
      <c r="A68" s="116">
        <v>2008</v>
      </c>
      <c r="B68" s="117" t="s">
        <v>51</v>
      </c>
      <c r="C68" s="118">
        <v>10632207.040999999</v>
      </c>
      <c r="D68" s="118">
        <v>11077899.120000005</v>
      </c>
      <c r="E68" s="118">
        <v>11428587.234000001</v>
      </c>
      <c r="F68" s="118">
        <v>11363963.502999999</v>
      </c>
      <c r="G68" s="118">
        <v>12477968.699999999</v>
      </c>
      <c r="H68" s="118">
        <v>11770634.384000003</v>
      </c>
      <c r="I68" s="118">
        <v>12595426.862999996</v>
      </c>
      <c r="J68" s="118">
        <v>11046830.085999999</v>
      </c>
      <c r="K68" s="118">
        <v>12793148.033999996</v>
      </c>
      <c r="L68" s="118">
        <v>9722708.7899999991</v>
      </c>
      <c r="M68" s="118">
        <v>9395872.8970000036</v>
      </c>
      <c r="N68" s="118">
        <v>7721948.9740000013</v>
      </c>
      <c r="O68" s="119">
        <f t="shared" si="1"/>
        <v>132027195.626</v>
      </c>
    </row>
    <row r="69" spans="1:15" s="120" customFormat="1" ht="15" customHeight="1" thickBot="1" x14ac:dyDescent="0.25">
      <c r="A69" s="116">
        <v>2009</v>
      </c>
      <c r="B69" s="117" t="s">
        <v>51</v>
      </c>
      <c r="C69" s="118">
        <v>7884493.5240000021</v>
      </c>
      <c r="D69" s="118">
        <v>8435115.8340000007</v>
      </c>
      <c r="E69" s="118">
        <v>8155485.0810000002</v>
      </c>
      <c r="F69" s="118">
        <v>7561696.282999998</v>
      </c>
      <c r="G69" s="118">
        <v>7346407.5280000027</v>
      </c>
      <c r="H69" s="118">
        <v>8329692.782999998</v>
      </c>
      <c r="I69" s="118">
        <v>9055733.6709999945</v>
      </c>
      <c r="J69" s="118">
        <v>7839908.8419999983</v>
      </c>
      <c r="K69" s="118">
        <v>8480708.3870000001</v>
      </c>
      <c r="L69" s="118">
        <v>10095768.030000005</v>
      </c>
      <c r="M69" s="118">
        <v>8903010.773</v>
      </c>
      <c r="N69" s="118">
        <v>10054591.867000001</v>
      </c>
      <c r="O69" s="119">
        <f t="shared" si="1"/>
        <v>102142612.603</v>
      </c>
    </row>
    <row r="70" spans="1:15" s="120" customFormat="1" ht="15" customHeight="1" thickBot="1" x14ac:dyDescent="0.25">
      <c r="A70" s="116">
        <v>2010</v>
      </c>
      <c r="B70" s="117" t="s">
        <v>51</v>
      </c>
      <c r="C70" s="118">
        <v>7828748.0580000002</v>
      </c>
      <c r="D70" s="118">
        <v>8263237.8140000002</v>
      </c>
      <c r="E70" s="118">
        <v>9886488.1710000001</v>
      </c>
      <c r="F70" s="118">
        <v>9396006.6539999992</v>
      </c>
      <c r="G70" s="118">
        <v>9799958.1170000006</v>
      </c>
      <c r="H70" s="118">
        <v>9542907.6439999994</v>
      </c>
      <c r="I70" s="118">
        <v>9564682.5449999999</v>
      </c>
      <c r="J70" s="118">
        <v>8523451.9729999993</v>
      </c>
      <c r="K70" s="118">
        <v>8909230.5209999997</v>
      </c>
      <c r="L70" s="118">
        <v>10963586.27</v>
      </c>
      <c r="M70" s="118">
        <v>9382369.7180000003</v>
      </c>
      <c r="N70" s="118">
        <v>11822551.698999999</v>
      </c>
      <c r="O70" s="119">
        <f>SUM(C70:N70)</f>
        <v>113883219.18399999</v>
      </c>
    </row>
    <row r="71" spans="1:15" s="120" customFormat="1" ht="15" customHeight="1" thickBot="1" x14ac:dyDescent="0.25">
      <c r="A71" s="116">
        <v>2011</v>
      </c>
      <c r="B71" s="117" t="s">
        <v>51</v>
      </c>
      <c r="C71" s="118">
        <v>9551084.6390000004</v>
      </c>
      <c r="D71" s="118">
        <v>10059126.307</v>
      </c>
      <c r="E71" s="118">
        <v>11811085.16</v>
      </c>
      <c r="F71" s="118">
        <v>11873269.447000001</v>
      </c>
      <c r="G71" s="118">
        <v>10943364.372</v>
      </c>
      <c r="H71" s="118">
        <v>11349953.558</v>
      </c>
      <c r="I71" s="118">
        <v>11860004.271</v>
      </c>
      <c r="J71" s="118">
        <v>11245124.657</v>
      </c>
      <c r="K71" s="118">
        <v>10750626.098999999</v>
      </c>
      <c r="L71" s="118">
        <v>11907219.297</v>
      </c>
      <c r="M71" s="118">
        <v>11078524.743000001</v>
      </c>
      <c r="N71" s="118">
        <v>12477486.279999999</v>
      </c>
      <c r="O71" s="119">
        <f>SUM(C71:N71)</f>
        <v>134906868.83000001</v>
      </c>
    </row>
    <row r="72" spans="1:15" ht="13.5" thickBot="1" x14ac:dyDescent="0.25">
      <c r="A72" s="116">
        <v>2012</v>
      </c>
      <c r="B72" s="117" t="s">
        <v>51</v>
      </c>
      <c r="C72" s="118">
        <v>10348187.165999999</v>
      </c>
      <c r="D72" s="118">
        <v>11748000.124</v>
      </c>
      <c r="E72" s="118">
        <v>13208572.977</v>
      </c>
      <c r="F72" s="118">
        <v>12630226.718</v>
      </c>
      <c r="G72" s="118">
        <v>13131530.960999999</v>
      </c>
      <c r="H72" s="118">
        <v>13231198.687999999</v>
      </c>
      <c r="I72" s="118">
        <v>12830675.307</v>
      </c>
      <c r="J72" s="118">
        <v>12831394.572000001</v>
      </c>
      <c r="K72" s="118">
        <v>12952651.721999999</v>
      </c>
      <c r="L72" s="118">
        <v>13190769.654999999</v>
      </c>
      <c r="M72" s="118">
        <v>13753052.493000001</v>
      </c>
      <c r="N72" s="118">
        <v>12605476.173</v>
      </c>
      <c r="O72" s="119">
        <f>SUM(C72:N72)</f>
        <v>152461736.55599999</v>
      </c>
    </row>
    <row r="73" spans="1:15" ht="13.5" thickBot="1" x14ac:dyDescent="0.25">
      <c r="A73" s="116">
        <v>2013</v>
      </c>
      <c r="B73" s="121" t="s">
        <v>51</v>
      </c>
      <c r="C73" s="118">
        <v>11483405.278000001</v>
      </c>
      <c r="D73" s="118">
        <v>12387410.866</v>
      </c>
      <c r="E73" s="118">
        <v>13124154.997</v>
      </c>
      <c r="F73" s="118">
        <v>12470964.6</v>
      </c>
      <c r="G73" s="118">
        <v>13278783.831</v>
      </c>
      <c r="H73" s="118">
        <v>12395339.516000001</v>
      </c>
      <c r="I73" s="118">
        <v>13063937.684</v>
      </c>
      <c r="J73" s="118">
        <v>11122284.702</v>
      </c>
      <c r="K73" s="118">
        <v>13065515.220000001</v>
      </c>
      <c r="L73" s="122">
        <v>12066884.954</v>
      </c>
      <c r="M73" s="122">
        <v>14251764.561000001</v>
      </c>
      <c r="N73" s="122">
        <v>12996555.767000001</v>
      </c>
      <c r="O73" s="123">
        <f>SUM(C73:N73)</f>
        <v>151707001.97599998</v>
      </c>
    </row>
    <row r="74" spans="1:15" x14ac:dyDescent="0.2">
      <c r="B74" s="124" t="s">
        <v>158</v>
      </c>
    </row>
    <row r="76" spans="1:15" x14ac:dyDescent="0.2">
      <c r="C76" s="127"/>
    </row>
  </sheetData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showGridLines="0" topLeftCell="A14" zoomScale="70" workbookViewId="0">
      <selection activeCell="F27" sqref="F27"/>
    </sheetView>
  </sheetViews>
  <sheetFormatPr defaultColWidth="9.140625" defaultRowHeight="12.75" x14ac:dyDescent="0.2"/>
  <cols>
    <col min="1" max="1" width="44.7109375" style="21" customWidth="1"/>
    <col min="2" max="2" width="16" style="24" customWidth="1"/>
    <col min="3" max="3" width="16" style="21" customWidth="1"/>
    <col min="4" max="4" width="10.28515625" style="21" customWidth="1"/>
    <col min="5" max="5" width="13.85546875" style="21" bestFit="1" customWidth="1"/>
    <col min="6" max="7" width="14.85546875" style="21" bestFit="1" customWidth="1"/>
    <col min="8" max="8" width="9.5703125" style="21" bestFit="1" customWidth="1"/>
    <col min="9" max="9" width="13.85546875" style="21" bestFit="1" customWidth="1"/>
    <col min="10" max="16384" width="9.140625" style="21"/>
  </cols>
  <sheetData>
    <row r="1" spans="1:9" ht="26.25" x14ac:dyDescent="0.4">
      <c r="B1" s="2" t="s">
        <v>227</v>
      </c>
      <c r="C1" s="22"/>
      <c r="D1" s="23"/>
    </row>
    <row r="2" spans="1:9" x14ac:dyDescent="0.2">
      <c r="D2" s="23"/>
    </row>
    <row r="3" spans="1:9" x14ac:dyDescent="0.2">
      <c r="D3" s="23"/>
    </row>
    <row r="4" spans="1:9" x14ac:dyDescent="0.2">
      <c r="B4" s="25"/>
      <c r="C4" s="23"/>
      <c r="D4" s="23"/>
      <c r="E4" s="23"/>
      <c r="F4" s="23"/>
      <c r="G4" s="23"/>
      <c r="H4" s="23"/>
      <c r="I4" s="23"/>
    </row>
    <row r="5" spans="1:9" ht="26.25" x14ac:dyDescent="0.2">
      <c r="A5" s="165" t="s">
        <v>44</v>
      </c>
      <c r="B5" s="166"/>
      <c r="C5" s="166"/>
      <c r="D5" s="166"/>
      <c r="E5" s="166"/>
      <c r="F5" s="166"/>
      <c r="G5" s="166"/>
      <c r="H5" s="166"/>
      <c r="I5" s="167"/>
    </row>
    <row r="6" spans="1:9" ht="18.75" thickBot="1" x14ac:dyDescent="0.25">
      <c r="A6" s="158"/>
      <c r="B6" s="168" t="s">
        <v>81</v>
      </c>
      <c r="C6" s="169"/>
      <c r="D6" s="169"/>
      <c r="E6" s="170"/>
      <c r="F6" s="168" t="s">
        <v>200</v>
      </c>
      <c r="G6" s="169"/>
      <c r="H6" s="169"/>
      <c r="I6" s="170"/>
    </row>
    <row r="7" spans="1:9" ht="31.5" thickTop="1" thickBot="1" x14ac:dyDescent="0.3">
      <c r="A7" s="26" t="s">
        <v>2</v>
      </c>
      <c r="B7" s="27">
        <v>2012</v>
      </c>
      <c r="C7" s="28">
        <v>2013</v>
      </c>
      <c r="D7" s="29" t="s">
        <v>3</v>
      </c>
      <c r="E7" s="30" t="s">
        <v>4</v>
      </c>
      <c r="F7" s="27">
        <v>2012</v>
      </c>
      <c r="G7" s="28">
        <v>2013</v>
      </c>
      <c r="H7" s="29" t="s">
        <v>3</v>
      </c>
      <c r="I7" s="30" t="s">
        <v>4</v>
      </c>
    </row>
    <row r="8" spans="1:9" ht="18" thickTop="1" thickBot="1" x14ac:dyDescent="0.3">
      <c r="A8" s="31" t="s">
        <v>5</v>
      </c>
      <c r="B8" s="32">
        <f>'SEKTÖR (U S D)'!B8*1.7791</f>
        <v>3263422.2419995409</v>
      </c>
      <c r="C8" s="32">
        <f>'SEKTÖR (U S D)'!C8*2.0578</f>
        <v>4539211.472795777</v>
      </c>
      <c r="D8" s="33">
        <f t="shared" ref="D8:D43" si="0">(C8-B8)/B8*100</f>
        <v>39.093599791565545</v>
      </c>
      <c r="E8" s="33">
        <f t="shared" ref="E8:E43" si="1">C8/C$46*100</f>
        <v>16.972623544257758</v>
      </c>
      <c r="F8" s="32">
        <f>'SEKTÖR (U S D)'!F8*1.7924</f>
        <v>34283689.119896859</v>
      </c>
      <c r="G8" s="32">
        <f>'SEKTÖR (U S D)'!G8*1.9012</f>
        <v>40595958.54421898</v>
      </c>
      <c r="H8" s="33">
        <f t="shared" ref="H8:H43" si="2">(G8-F8)/F8*100</f>
        <v>18.411873361256028</v>
      </c>
      <c r="I8" s="33">
        <f t="shared" ref="I8:I46" si="3">G8/G$46*100</f>
        <v>14.075031283017514</v>
      </c>
    </row>
    <row r="9" spans="1:9" s="37" customFormat="1" ht="15.75" x14ac:dyDescent="0.25">
      <c r="A9" s="34" t="s">
        <v>6</v>
      </c>
      <c r="B9" s="35">
        <f>'SEKTÖR (U S D)'!B9*1.7791</f>
        <v>2309139.391461005</v>
      </c>
      <c r="C9" s="35">
        <f>'SEKTÖR (U S D)'!C9*2.0578</f>
        <v>3250886.2892512418</v>
      </c>
      <c r="D9" s="36">
        <f t="shared" si="0"/>
        <v>40.783458169425991</v>
      </c>
      <c r="E9" s="36">
        <f t="shared" si="1"/>
        <v>12.155430409737329</v>
      </c>
      <c r="F9" s="35">
        <f>'SEKTÖR (U S D)'!F9*1.7924</f>
        <v>24383350.492298033</v>
      </c>
      <c r="G9" s="35">
        <f>'SEKTÖR (U S D)'!G9*1.9012</f>
        <v>28338323.9479893</v>
      </c>
      <c r="H9" s="36">
        <f t="shared" si="2"/>
        <v>16.219975416998267</v>
      </c>
      <c r="I9" s="36">
        <f t="shared" si="3"/>
        <v>9.8251848306962408</v>
      </c>
    </row>
    <row r="10" spans="1:9" ht="14.25" x14ac:dyDescent="0.2">
      <c r="A10" s="38" t="s">
        <v>45</v>
      </c>
      <c r="B10" s="39">
        <f>'SEKTÖR (U S D)'!B10*1.7791</f>
        <v>920169.39984478196</v>
      </c>
      <c r="C10" s="39">
        <f>'SEKTÖR (U S D)'!C10*2.0578</f>
        <v>1385561.3557379839</v>
      </c>
      <c r="D10" s="40">
        <f t="shared" si="0"/>
        <v>50.576769448289227</v>
      </c>
      <c r="E10" s="40">
        <f t="shared" si="1"/>
        <v>5.1807701468307936</v>
      </c>
      <c r="F10" s="39">
        <f>'SEKTÖR (U S D)'!F10*1.7924</f>
        <v>10543847.003560156</v>
      </c>
      <c r="G10" s="39">
        <f>'SEKTÖR (U S D)'!G10*1.9012</f>
        <v>12521601.528318958</v>
      </c>
      <c r="H10" s="40">
        <f t="shared" si="2"/>
        <v>18.757428138809384</v>
      </c>
      <c r="I10" s="40">
        <f t="shared" si="3"/>
        <v>4.3413664695858447</v>
      </c>
    </row>
    <row r="11" spans="1:9" ht="14.25" x14ac:dyDescent="0.2">
      <c r="A11" s="38" t="s">
        <v>8</v>
      </c>
      <c r="B11" s="39">
        <f>'SEKTÖR (U S D)'!B11*1.7791</f>
        <v>547961.58610227902</v>
      </c>
      <c r="C11" s="39">
        <f>'SEKTÖR (U S D)'!C11*2.0578</f>
        <v>748238.30051538197</v>
      </c>
      <c r="D11" s="40">
        <f t="shared" si="0"/>
        <v>36.549407749126516</v>
      </c>
      <c r="E11" s="40">
        <f t="shared" si="1"/>
        <v>2.7977473779649453</v>
      </c>
      <c r="F11" s="39">
        <f>'SEKTÖR (U S D)'!F11*1.7924</f>
        <v>3907746.5764525277</v>
      </c>
      <c r="G11" s="39">
        <f>'SEKTÖR (U S D)'!G11*1.9012</f>
        <v>4471203.5483771041</v>
      </c>
      <c r="H11" s="40">
        <f t="shared" si="2"/>
        <v>14.418974232358883</v>
      </c>
      <c r="I11" s="40">
        <f t="shared" si="3"/>
        <v>1.5502116977382827</v>
      </c>
    </row>
    <row r="12" spans="1:9" ht="14.25" x14ac:dyDescent="0.2">
      <c r="A12" s="38" t="s">
        <v>9</v>
      </c>
      <c r="B12" s="39">
        <f>'SEKTÖR (U S D)'!B12*1.7791</f>
        <v>177507.68510734598</v>
      </c>
      <c r="C12" s="39">
        <f>'SEKTÖR (U S D)'!C12*2.0578</f>
        <v>248964.117531414</v>
      </c>
      <c r="D12" s="40">
        <f t="shared" si="0"/>
        <v>40.255402114480546</v>
      </c>
      <c r="E12" s="40">
        <f t="shared" si="1"/>
        <v>0.93090490897231315</v>
      </c>
      <c r="F12" s="39">
        <f>'SEKTÖR (U S D)'!F12*1.7924</f>
        <v>2257838.9003974362</v>
      </c>
      <c r="G12" s="39">
        <f>'SEKTÖR (U S D)'!G12*1.9012</f>
        <v>2531289.1977323717</v>
      </c>
      <c r="H12" s="40">
        <f t="shared" si="2"/>
        <v>12.111151831372974</v>
      </c>
      <c r="I12" s="40">
        <f t="shared" si="3"/>
        <v>0.87762368280181902</v>
      </c>
    </row>
    <row r="13" spans="1:9" ht="14.25" x14ac:dyDescent="0.2">
      <c r="A13" s="38" t="s">
        <v>10</v>
      </c>
      <c r="B13" s="39">
        <f>'SEKTÖR (U S D)'!B13*1.7791</f>
        <v>197084.18271536398</v>
      </c>
      <c r="C13" s="39">
        <f>'SEKTÖR (U S D)'!C13*2.0578</f>
        <v>268883.25297943398</v>
      </c>
      <c r="D13" s="40">
        <f t="shared" si="0"/>
        <v>36.430660885538842</v>
      </c>
      <c r="E13" s="40">
        <f t="shared" si="1"/>
        <v>1.0053848025204526</v>
      </c>
      <c r="F13" s="39">
        <f>'SEKTÖR (U S D)'!F13*1.7924</f>
        <v>2445998.8944996917</v>
      </c>
      <c r="G13" s="39">
        <f>'SEKTÖR (U S D)'!G13*1.9012</f>
        <v>2736220.4422432319</v>
      </c>
      <c r="H13" s="40">
        <f t="shared" si="2"/>
        <v>11.865154493575625</v>
      </c>
      <c r="I13" s="40">
        <f t="shared" si="3"/>
        <v>0.94867542737920685</v>
      </c>
    </row>
    <row r="14" spans="1:9" ht="14.25" x14ac:dyDescent="0.2">
      <c r="A14" s="38" t="s">
        <v>11</v>
      </c>
      <c r="B14" s="39">
        <f>'SEKTÖR (U S D)'!B14*1.7791</f>
        <v>291223.04051754496</v>
      </c>
      <c r="C14" s="39">
        <f>'SEKTÖR (U S D)'!C14*2.0578</f>
        <v>344922.45553932793</v>
      </c>
      <c r="D14" s="40">
        <f t="shared" si="0"/>
        <v>18.439274216199188</v>
      </c>
      <c r="E14" s="40">
        <f t="shared" si="1"/>
        <v>1.2897039551726968</v>
      </c>
      <c r="F14" s="39">
        <f>'SEKTÖR (U S D)'!F14*1.7924</f>
        <v>3220925.1476202961</v>
      </c>
      <c r="G14" s="39">
        <f>'SEKTÖR (U S D)'!G14*1.9012</f>
        <v>3371369.0491550444</v>
      </c>
      <c r="H14" s="40">
        <f t="shared" si="2"/>
        <v>4.6708288656102468</v>
      </c>
      <c r="I14" s="40">
        <f t="shared" si="3"/>
        <v>1.1688879025178633</v>
      </c>
    </row>
    <row r="15" spans="1:9" ht="14.25" x14ac:dyDescent="0.2">
      <c r="A15" s="38" t="s">
        <v>12</v>
      </c>
      <c r="B15" s="39">
        <f>'SEKTÖR (U S D)'!B15*1.7791</f>
        <v>47313.125864891997</v>
      </c>
      <c r="C15" s="39">
        <f>'SEKTÖR (U S D)'!C15*2.0578</f>
        <v>55465.92360581</v>
      </c>
      <c r="D15" s="40">
        <f t="shared" si="0"/>
        <v>17.231577055803164</v>
      </c>
      <c r="E15" s="40">
        <f t="shared" si="1"/>
        <v>0.20739334277284668</v>
      </c>
      <c r="F15" s="39">
        <f>'SEKTÖR (U S D)'!F15*1.7924</f>
        <v>360543.94834906404</v>
      </c>
      <c r="G15" s="39">
        <f>'SEKTÖR (U S D)'!G15*1.9012</f>
        <v>836037.82763485599</v>
      </c>
      <c r="H15" s="40">
        <f t="shared" si="2"/>
        <v>131.88236315242159</v>
      </c>
      <c r="I15" s="40">
        <f t="shared" si="3"/>
        <v>0.28986280900176714</v>
      </c>
    </row>
    <row r="16" spans="1:9" ht="14.25" x14ac:dyDescent="0.2">
      <c r="A16" s="38" t="s">
        <v>13</v>
      </c>
      <c r="B16" s="39">
        <f>'SEKTÖR (U S D)'!B16*1.7791</f>
        <v>117280.362602619</v>
      </c>
      <c r="C16" s="39">
        <f>'SEKTÖR (U S D)'!C16*2.0578</f>
        <v>184497.00504576799</v>
      </c>
      <c r="D16" s="40">
        <f t="shared" si="0"/>
        <v>57.312785321869363</v>
      </c>
      <c r="E16" s="40">
        <f t="shared" si="1"/>
        <v>0.68985510599182609</v>
      </c>
      <c r="F16" s="39">
        <f>'SEKTÖR (U S D)'!F16*1.7924</f>
        <v>1515328.0192048398</v>
      </c>
      <c r="G16" s="39">
        <f>'SEKTÖR (U S D)'!G16*1.9012</f>
        <v>1724034.162826472</v>
      </c>
      <c r="H16" s="40">
        <f t="shared" si="2"/>
        <v>13.77300102529283</v>
      </c>
      <c r="I16" s="40">
        <f t="shared" si="3"/>
        <v>0.597740160472921</v>
      </c>
    </row>
    <row r="17" spans="1:9" ht="14.25" x14ac:dyDescent="0.2">
      <c r="A17" s="41" t="s">
        <v>14</v>
      </c>
      <c r="B17" s="39">
        <f>'SEKTÖR (U S D)'!B17*1.7791</f>
        <v>10600.008706178</v>
      </c>
      <c r="C17" s="39">
        <f>'SEKTÖR (U S D)'!C17*2.0578</f>
        <v>14353.878296121999</v>
      </c>
      <c r="D17" s="40">
        <f t="shared" si="0"/>
        <v>35.413834969363108</v>
      </c>
      <c r="E17" s="40">
        <f t="shared" si="1"/>
        <v>5.3670769511454185E-2</v>
      </c>
      <c r="F17" s="39">
        <f>'SEKTÖR (U S D)'!F17*1.7924</f>
        <v>131122.00221402</v>
      </c>
      <c r="G17" s="39">
        <f>'SEKTÖR (U S D)'!G17*1.9012</f>
        <v>146568.19170125999</v>
      </c>
      <c r="H17" s="40">
        <f t="shared" si="2"/>
        <v>11.78001344276943</v>
      </c>
      <c r="I17" s="40">
        <f t="shared" si="3"/>
        <v>5.0816681198535565E-2</v>
      </c>
    </row>
    <row r="18" spans="1:9" s="37" customFormat="1" ht="15.75" x14ac:dyDescent="0.25">
      <c r="A18" s="42" t="s">
        <v>15</v>
      </c>
      <c r="B18" s="43">
        <f>'SEKTÖR (U S D)'!B18*1.7791</f>
        <v>315018.38513437897</v>
      </c>
      <c r="C18" s="43">
        <f>'SEKTÖR (U S D)'!C18*2.0578</f>
        <v>381162.22599691397</v>
      </c>
      <c r="D18" s="44">
        <f t="shared" si="0"/>
        <v>20.996819228287166</v>
      </c>
      <c r="E18" s="44">
        <f t="shared" si="1"/>
        <v>1.4252085433579398</v>
      </c>
      <c r="F18" s="43">
        <f>'SEKTÖR (U S D)'!F18*1.7924</f>
        <v>2978817.5999829681</v>
      </c>
      <c r="G18" s="43">
        <f>'SEKTÖR (U S D)'!G18*1.9012</f>
        <v>3780870.6458526361</v>
      </c>
      <c r="H18" s="44">
        <f t="shared" si="2"/>
        <v>26.925215087833976</v>
      </c>
      <c r="I18" s="44">
        <f t="shared" si="3"/>
        <v>1.3108662666371904</v>
      </c>
    </row>
    <row r="19" spans="1:9" ht="14.25" x14ac:dyDescent="0.2">
      <c r="A19" s="38" t="s">
        <v>16</v>
      </c>
      <c r="B19" s="39">
        <f>'SEKTÖR (U S D)'!B19*1.7791</f>
        <v>315018.38513437897</v>
      </c>
      <c r="C19" s="39">
        <f>'SEKTÖR (U S D)'!C19*2.0578</f>
        <v>381162.22599691397</v>
      </c>
      <c r="D19" s="40">
        <f t="shared" si="0"/>
        <v>20.996819228287166</v>
      </c>
      <c r="E19" s="40">
        <f t="shared" si="1"/>
        <v>1.4252085433579398</v>
      </c>
      <c r="F19" s="39">
        <f>'SEKTÖR (U S D)'!F19*1.7924</f>
        <v>2978817.5999829681</v>
      </c>
      <c r="G19" s="39">
        <f>'SEKTÖR (U S D)'!G19*1.9012</f>
        <v>3780870.6458526361</v>
      </c>
      <c r="H19" s="40">
        <f t="shared" si="2"/>
        <v>26.925215087833976</v>
      </c>
      <c r="I19" s="40">
        <f t="shared" si="3"/>
        <v>1.3108662666371904</v>
      </c>
    </row>
    <row r="20" spans="1:9" s="37" customFormat="1" ht="15.75" x14ac:dyDescent="0.25">
      <c r="A20" s="42" t="s">
        <v>17</v>
      </c>
      <c r="B20" s="43">
        <f>'SEKTÖR (U S D)'!B20*1.7791</f>
        <v>639264.46540415694</v>
      </c>
      <c r="C20" s="43">
        <f>'SEKTÖR (U S D)'!C20*2.0578</f>
        <v>907162.95754762192</v>
      </c>
      <c r="D20" s="44">
        <f t="shared" si="0"/>
        <v>41.907302320346197</v>
      </c>
      <c r="E20" s="44">
        <f t="shared" si="1"/>
        <v>3.39198459116249</v>
      </c>
      <c r="F20" s="43">
        <f>'SEKTÖR (U S D)'!F20*1.7924</f>
        <v>6921521.0276158601</v>
      </c>
      <c r="G20" s="43">
        <f>'SEKTÖR (U S D)'!G20*1.9012</f>
        <v>8476763.9503770433</v>
      </c>
      <c r="H20" s="44">
        <f t="shared" si="2"/>
        <v>22.469669839273632</v>
      </c>
      <c r="I20" s="44">
        <f t="shared" si="3"/>
        <v>2.9389801856840823</v>
      </c>
    </row>
    <row r="21" spans="1:9" ht="15" thickBot="1" x14ac:dyDescent="0.25">
      <c r="A21" s="38" t="s">
        <v>18</v>
      </c>
      <c r="B21" s="39">
        <f>'SEKTÖR (U S D)'!B21*1.7791</f>
        <v>639264.46540415694</v>
      </c>
      <c r="C21" s="39">
        <f>'SEKTÖR (U S D)'!C21*2.0578</f>
        <v>907162.95754762192</v>
      </c>
      <c r="D21" s="40">
        <f t="shared" si="0"/>
        <v>41.907302320346197</v>
      </c>
      <c r="E21" s="40">
        <f t="shared" si="1"/>
        <v>3.39198459116249</v>
      </c>
      <c r="F21" s="39">
        <f>'SEKTÖR (U S D)'!F21*1.7924</f>
        <v>6921521.0276158601</v>
      </c>
      <c r="G21" s="39">
        <f>'SEKTÖR (U S D)'!G21*1.9012</f>
        <v>8476763.9503770433</v>
      </c>
      <c r="H21" s="40">
        <f t="shared" si="2"/>
        <v>22.469669839273632</v>
      </c>
      <c r="I21" s="40">
        <f t="shared" si="3"/>
        <v>2.9389801856840823</v>
      </c>
    </row>
    <row r="22" spans="1:9" ht="18" thickTop="1" thickBot="1" x14ac:dyDescent="0.3">
      <c r="A22" s="45" t="s">
        <v>19</v>
      </c>
      <c r="B22" s="32">
        <f>'SEKTÖR (U S D)'!B22*1.7791</f>
        <v>17093496.205259945</v>
      </c>
      <c r="C22" s="32">
        <f>'SEKTÖR (U S D)'!C22*2.0578</f>
        <v>21328996.36234441</v>
      </c>
      <c r="D22" s="46">
        <f t="shared" si="0"/>
        <v>24.778430967101585</v>
      </c>
      <c r="E22" s="46">
        <f t="shared" si="1"/>
        <v>79.751522484575347</v>
      </c>
      <c r="F22" s="32">
        <f>'SEKTÖR (U S D)'!F22*1.7924</f>
        <v>204740246.49254814</v>
      </c>
      <c r="G22" s="32">
        <f>'SEKTÖR (U S D)'!G22*1.9012</f>
        <v>226334305.18099424</v>
      </c>
      <c r="H22" s="46">
        <f t="shared" si="2"/>
        <v>10.54705123119604</v>
      </c>
      <c r="I22" s="46">
        <f t="shared" si="3"/>
        <v>78.47240316724033</v>
      </c>
    </row>
    <row r="23" spans="1:9" s="37" customFormat="1" ht="15.75" x14ac:dyDescent="0.25">
      <c r="A23" s="42" t="s">
        <v>20</v>
      </c>
      <c r="B23" s="43">
        <f>'SEKTÖR (U S D)'!B23*1.7791</f>
        <v>1732056.539278389</v>
      </c>
      <c r="C23" s="43">
        <f>'SEKTÖR (U S D)'!C23*2.0578</f>
        <v>2151433.1958342139</v>
      </c>
      <c r="D23" s="44">
        <f t="shared" si="0"/>
        <v>24.212642430861177</v>
      </c>
      <c r="E23" s="44">
        <f t="shared" si="1"/>
        <v>8.0444513176697168</v>
      </c>
      <c r="F23" s="43">
        <f>'SEKTÖR (U S D)'!F23*1.7924</f>
        <v>20582451.30485516</v>
      </c>
      <c r="G23" s="43">
        <f>'SEKTÖR (U S D)'!G23*1.9012</f>
        <v>23744217.533774585</v>
      </c>
      <c r="H23" s="44">
        <f t="shared" si="2"/>
        <v>15.361465853066782</v>
      </c>
      <c r="I23" s="44">
        <f t="shared" si="3"/>
        <v>8.2323614606765254</v>
      </c>
    </row>
    <row r="24" spans="1:9" ht="14.25" x14ac:dyDescent="0.2">
      <c r="A24" s="38" t="s">
        <v>21</v>
      </c>
      <c r="B24" s="39">
        <f>'SEKTÖR (U S D)'!B24*1.7791</f>
        <v>1107290.8745340789</v>
      </c>
      <c r="C24" s="39">
        <f>'SEKTÖR (U S D)'!C24*2.0578</f>
        <v>1364381.7691847279</v>
      </c>
      <c r="D24" s="40">
        <f t="shared" si="0"/>
        <v>23.218008976984176</v>
      </c>
      <c r="E24" s="40">
        <f t="shared" si="1"/>
        <v>5.1015772844700473</v>
      </c>
      <c r="F24" s="39">
        <f>'SEKTÖR (U S D)'!F24*1.7924</f>
        <v>14050882.519887321</v>
      </c>
      <c r="G24" s="39">
        <f>'SEKTÖR (U S D)'!G24*1.9012</f>
        <v>15953725.924616678</v>
      </c>
      <c r="H24" s="40">
        <f t="shared" si="2"/>
        <v>13.54251878510914</v>
      </c>
      <c r="I24" s="40">
        <f t="shared" si="3"/>
        <v>5.5313188682335941</v>
      </c>
    </row>
    <row r="25" spans="1:9" ht="14.25" x14ac:dyDescent="0.2">
      <c r="A25" s="38" t="s">
        <v>22</v>
      </c>
      <c r="B25" s="39">
        <f>'SEKTÖR (U S D)'!B25*1.7791</f>
        <v>289985.288766073</v>
      </c>
      <c r="C25" s="39">
        <f>'SEKTÖR (U S D)'!C25*2.0578</f>
        <v>369439.74862676399</v>
      </c>
      <c r="D25" s="40">
        <f t="shared" si="0"/>
        <v>27.399479538696792</v>
      </c>
      <c r="E25" s="40">
        <f t="shared" si="1"/>
        <v>1.3813768786289351</v>
      </c>
      <c r="F25" s="39">
        <f>'SEKTÖR (U S D)'!F25*1.7924</f>
        <v>2928759.3530000597</v>
      </c>
      <c r="G25" s="39">
        <f>'SEKTÖR (U S D)'!G25*1.9012</f>
        <v>3614948.4313132958</v>
      </c>
      <c r="H25" s="40">
        <f t="shared" si="2"/>
        <v>23.42934313160082</v>
      </c>
      <c r="I25" s="40">
        <f t="shared" si="3"/>
        <v>1.2533393490834397</v>
      </c>
    </row>
    <row r="26" spans="1:9" ht="14.25" x14ac:dyDescent="0.2">
      <c r="A26" s="38" t="s">
        <v>23</v>
      </c>
      <c r="B26" s="39">
        <f>'SEKTÖR (U S D)'!B26*1.7791</f>
        <v>334780.37597823696</v>
      </c>
      <c r="C26" s="39">
        <f>'SEKTÖR (U S D)'!C26*2.0578</f>
        <v>417611.67802272196</v>
      </c>
      <c r="D26" s="40">
        <f t="shared" si="0"/>
        <v>24.741982501946172</v>
      </c>
      <c r="E26" s="40">
        <f t="shared" si="1"/>
        <v>1.5614971545707348</v>
      </c>
      <c r="F26" s="39">
        <f>'SEKTÖR (U S D)'!F26*1.7924</f>
        <v>3602809.43196778</v>
      </c>
      <c r="G26" s="39">
        <f>'SEKTÖR (U S D)'!G26*1.9012</f>
        <v>4175543.1778446124</v>
      </c>
      <c r="H26" s="40">
        <f t="shared" si="2"/>
        <v>15.896864840947666</v>
      </c>
      <c r="I26" s="40">
        <f t="shared" si="3"/>
        <v>1.4477032433594916</v>
      </c>
    </row>
    <row r="27" spans="1:9" s="37" customFormat="1" ht="15.75" x14ac:dyDescent="0.25">
      <c r="A27" s="42" t="s">
        <v>24</v>
      </c>
      <c r="B27" s="43">
        <f>'SEKTÖR (U S D)'!B27*1.7791</f>
        <v>2501285.9759091516</v>
      </c>
      <c r="C27" s="43">
        <f>'SEKTÖR (U S D)'!C27*2.0578</f>
        <v>3299160.2896839557</v>
      </c>
      <c r="D27" s="44">
        <f t="shared" si="0"/>
        <v>31.898564236934075</v>
      </c>
      <c r="E27" s="44">
        <f t="shared" si="1"/>
        <v>12.335932340795223</v>
      </c>
      <c r="F27" s="43">
        <f>'SEKTÖR (U S D)'!F27*1.7924</f>
        <v>31390849.850503303</v>
      </c>
      <c r="G27" s="43">
        <f>'SEKTÖR (U S D)'!G27*1.9012</f>
        <v>33159011.284939427</v>
      </c>
      <c r="H27" s="44">
        <f t="shared" si="2"/>
        <v>5.6327287819758531</v>
      </c>
      <c r="I27" s="44">
        <f t="shared" si="3"/>
        <v>11.496566108694951</v>
      </c>
    </row>
    <row r="28" spans="1:9" ht="14.25" x14ac:dyDescent="0.2">
      <c r="A28" s="38" t="s">
        <v>25</v>
      </c>
      <c r="B28" s="39">
        <f>'SEKTÖR (U S D)'!B28*1.7791</f>
        <v>2501285.9759091516</v>
      </c>
      <c r="C28" s="39">
        <f>'SEKTÖR (U S D)'!C28*2.0578</f>
        <v>3299160.2896839557</v>
      </c>
      <c r="D28" s="40">
        <f t="shared" si="0"/>
        <v>31.898564236934075</v>
      </c>
      <c r="E28" s="40">
        <f t="shared" si="1"/>
        <v>12.335932340795223</v>
      </c>
      <c r="F28" s="39">
        <f>'SEKTÖR (U S D)'!F28*1.7924</f>
        <v>31390849.850503303</v>
      </c>
      <c r="G28" s="39">
        <f>'SEKTÖR (U S D)'!G28*1.9012</f>
        <v>33159011.284939427</v>
      </c>
      <c r="H28" s="40">
        <f t="shared" si="2"/>
        <v>5.6327287819758531</v>
      </c>
      <c r="I28" s="40">
        <f t="shared" si="3"/>
        <v>11.496566108694951</v>
      </c>
    </row>
    <row r="29" spans="1:9" s="37" customFormat="1" ht="15.75" x14ac:dyDescent="0.25">
      <c r="A29" s="42" t="s">
        <v>26</v>
      </c>
      <c r="B29" s="43">
        <f>'SEKTÖR (U S D)'!B29*1.7791</f>
        <v>12860153.690072402</v>
      </c>
      <c r="C29" s="43">
        <f>'SEKTÖR (U S D)'!C29*2.0578</f>
        <v>15878402.876826242</v>
      </c>
      <c r="D29" s="44">
        <f t="shared" si="0"/>
        <v>23.46977539688211</v>
      </c>
      <c r="E29" s="44">
        <f t="shared" si="1"/>
        <v>59.371138826110403</v>
      </c>
      <c r="F29" s="43">
        <f>'SEKTÖR (U S D)'!F29*1.7924</f>
        <v>152766945.33718967</v>
      </c>
      <c r="G29" s="43">
        <f>'SEKTÖR (U S D)'!G29*1.9012</f>
        <v>169431076.36228025</v>
      </c>
      <c r="H29" s="44">
        <f t="shared" si="2"/>
        <v>10.90820464355639</v>
      </c>
      <c r="I29" s="44">
        <f t="shared" si="3"/>
        <v>58.743475597868866</v>
      </c>
    </row>
    <row r="30" spans="1:9" ht="14.25" x14ac:dyDescent="0.2">
      <c r="A30" s="38" t="s">
        <v>27</v>
      </c>
      <c r="B30" s="39">
        <f>'SEKTÖR (U S D)'!B30*1.7791</f>
        <v>2434051.5946487589</v>
      </c>
      <c r="C30" s="39">
        <f>'SEKTÖR (U S D)'!C30*2.0578</f>
        <v>2932315.7663736138</v>
      </c>
      <c r="D30" s="40">
        <f t="shared" si="0"/>
        <v>20.470567379109152</v>
      </c>
      <c r="E30" s="40">
        <f t="shared" si="1"/>
        <v>10.964259302265422</v>
      </c>
      <c r="F30" s="39">
        <f>'SEKTÖR (U S D)'!F30*1.7924</f>
        <v>28746678.804025985</v>
      </c>
      <c r="G30" s="39">
        <f>'SEKTÖR (U S D)'!G30*1.9012</f>
        <v>33028850.552112103</v>
      </c>
      <c r="H30" s="40">
        <f t="shared" si="2"/>
        <v>14.896231238672334</v>
      </c>
      <c r="I30" s="40">
        <f t="shared" si="3"/>
        <v>11.451438060188114</v>
      </c>
    </row>
    <row r="31" spans="1:9" ht="14.25" x14ac:dyDescent="0.2">
      <c r="A31" s="38" t="s">
        <v>28</v>
      </c>
      <c r="B31" s="39">
        <f>'SEKTÖR (U S D)'!B31*1.7791</f>
        <v>2912251.6953627029</v>
      </c>
      <c r="C31" s="39">
        <f>'SEKTÖR (U S D)'!C31*2.0578</f>
        <v>3631166.0311341039</v>
      </c>
      <c r="D31" s="40">
        <f t="shared" si="0"/>
        <v>24.685858606114216</v>
      </c>
      <c r="E31" s="40">
        <f t="shared" si="1"/>
        <v>13.577339245482756</v>
      </c>
      <c r="F31" s="39">
        <f>'SEKTÖR (U S D)'!F31*1.7924</f>
        <v>34156076.698828183</v>
      </c>
      <c r="G31" s="39">
        <f>'SEKTÖR (U S D)'!G31*1.9012</f>
        <v>40505263.094476156</v>
      </c>
      <c r="H31" s="40">
        <f t="shared" si="2"/>
        <v>18.588746159671786</v>
      </c>
      <c r="I31" s="40">
        <f t="shared" si="3"/>
        <v>14.043586249124123</v>
      </c>
    </row>
    <row r="32" spans="1:9" ht="14.25" x14ac:dyDescent="0.2">
      <c r="A32" s="38" t="s">
        <v>29</v>
      </c>
      <c r="B32" s="39">
        <f>'SEKTÖR (U S D)'!B32*1.7791</f>
        <v>177161.11623164499</v>
      </c>
      <c r="C32" s="39">
        <f>'SEKTÖR (U S D)'!C32*2.0578</f>
        <v>196876.29369505798</v>
      </c>
      <c r="D32" s="40">
        <f t="shared" si="0"/>
        <v>11.128388600597114</v>
      </c>
      <c r="E32" s="40">
        <f t="shared" si="1"/>
        <v>0.73614266215644175</v>
      </c>
      <c r="F32" s="39">
        <f>'SEKTÖR (U S D)'!F32*1.7924</f>
        <v>1453522.546752</v>
      </c>
      <c r="G32" s="39">
        <f>'SEKTÖR (U S D)'!G32*1.9012</f>
        <v>2212219.9474549722</v>
      </c>
      <c r="H32" s="40">
        <f t="shared" si="2"/>
        <v>52.197153900249823</v>
      </c>
      <c r="I32" s="40">
        <f t="shared" si="3"/>
        <v>0.76699913198078995</v>
      </c>
    </row>
    <row r="33" spans="1:9" ht="14.25" x14ac:dyDescent="0.2">
      <c r="A33" s="38" t="s">
        <v>46</v>
      </c>
      <c r="B33" s="39">
        <f>'SEKTÖR (U S D)'!B33*1.7791</f>
        <v>1776923.5849298669</v>
      </c>
      <c r="C33" s="39">
        <f>'SEKTÖR (U S D)'!C33*2.0578</f>
        <v>2297742.8744645678</v>
      </c>
      <c r="D33" s="40">
        <f t="shared" si="0"/>
        <v>29.310168087799731</v>
      </c>
      <c r="E33" s="40">
        <f t="shared" si="1"/>
        <v>8.5915197041410032</v>
      </c>
      <c r="F33" s="39">
        <f>'SEKTÖR (U S D)'!F33*1.7924</f>
        <v>21137407.339900542</v>
      </c>
      <c r="G33" s="39">
        <f>'SEKTÖR (U S D)'!G33*1.9012</f>
        <v>22246857.600187752</v>
      </c>
      <c r="H33" s="40">
        <f t="shared" si="2"/>
        <v>5.248752803249098</v>
      </c>
      <c r="I33" s="40">
        <f t="shared" si="3"/>
        <v>7.7132115584956127</v>
      </c>
    </row>
    <row r="34" spans="1:9" ht="14.25" x14ac:dyDescent="0.2">
      <c r="A34" s="38" t="s">
        <v>31</v>
      </c>
      <c r="B34" s="39">
        <f>'SEKTÖR (U S D)'!B34*1.7791</f>
        <v>808140.09353719</v>
      </c>
      <c r="C34" s="39">
        <f>'SEKTÖR (U S D)'!C34*2.0578</f>
        <v>1178470.8288928678</v>
      </c>
      <c r="D34" s="40">
        <f t="shared" si="0"/>
        <v>45.825066509787696</v>
      </c>
      <c r="E34" s="40">
        <f t="shared" si="1"/>
        <v>4.4064353151558784</v>
      </c>
      <c r="F34" s="39">
        <f>'SEKTÖR (U S D)'!F34*1.7924</f>
        <v>9533829.5772297997</v>
      </c>
      <c r="G34" s="39">
        <f>'SEKTÖR (U S D)'!G34*1.9012</f>
        <v>11030706.150963716</v>
      </c>
      <c r="H34" s="40">
        <f t="shared" si="2"/>
        <v>15.700685245192489</v>
      </c>
      <c r="I34" s="40">
        <f t="shared" si="3"/>
        <v>3.8244578947304415</v>
      </c>
    </row>
    <row r="35" spans="1:9" ht="14.25" x14ac:dyDescent="0.2">
      <c r="A35" s="38" t="s">
        <v>32</v>
      </c>
      <c r="B35" s="39">
        <f>'SEKTÖR (U S D)'!B35*1.7791</f>
        <v>965560.67049439088</v>
      </c>
      <c r="C35" s="39">
        <f>'SEKTÖR (U S D)'!C35*2.0578</f>
        <v>1183522.10960628</v>
      </c>
      <c r="D35" s="40">
        <f t="shared" si="0"/>
        <v>22.573562259975592</v>
      </c>
      <c r="E35" s="40">
        <f t="shared" si="1"/>
        <v>4.4253226233324048</v>
      </c>
      <c r="F35" s="39">
        <f>'SEKTÖR (U S D)'!F35*1.7924</f>
        <v>11586545.699985065</v>
      </c>
      <c r="G35" s="39">
        <f>'SEKTÖR (U S D)'!G35*1.9012</f>
        <v>12993677.147360196</v>
      </c>
      <c r="H35" s="40">
        <f t="shared" si="2"/>
        <v>12.144529386156441</v>
      </c>
      <c r="I35" s="40">
        <f t="shared" si="3"/>
        <v>4.5050398830050105</v>
      </c>
    </row>
    <row r="36" spans="1:9" ht="14.25" x14ac:dyDescent="0.2">
      <c r="A36" s="38" t="s">
        <v>33</v>
      </c>
      <c r="B36" s="39">
        <f>'SEKTÖR (U S D)'!B36*1.7791</f>
        <v>2207633.1459699087</v>
      </c>
      <c r="C36" s="39">
        <f>'SEKTÖR (U S D)'!C36*2.0578</f>
        <v>2464040.830005602</v>
      </c>
      <c r="D36" s="40">
        <f t="shared" si="0"/>
        <v>11.614596587470711</v>
      </c>
      <c r="E36" s="40">
        <f t="shared" si="1"/>
        <v>9.2133265118857963</v>
      </c>
      <c r="F36" s="39">
        <f>'SEKTÖR (U S D)'!F36*1.7924</f>
        <v>27676615.11313149</v>
      </c>
      <c r="G36" s="39">
        <f>'SEKTÖR (U S D)'!G36*1.9012</f>
        <v>26303443.777336121</v>
      </c>
      <c r="H36" s="40">
        <f t="shared" si="2"/>
        <v>-4.9614858254246998</v>
      </c>
      <c r="I36" s="40">
        <f t="shared" si="3"/>
        <v>9.1196712011082504</v>
      </c>
    </row>
    <row r="37" spans="1:9" ht="14.25" x14ac:dyDescent="0.2">
      <c r="A37" s="38" t="s">
        <v>34</v>
      </c>
      <c r="B37" s="39">
        <f>'SEKTÖR (U S D)'!B37*1.7791</f>
        <v>423174.00910080795</v>
      </c>
      <c r="C37" s="39">
        <f>'SEKTÖR (U S D)'!C37*2.0578</f>
        <v>511359.51025262999</v>
      </c>
      <c r="D37" s="40">
        <f t="shared" si="0"/>
        <v>20.839063660645238</v>
      </c>
      <c r="E37" s="40">
        <f t="shared" si="1"/>
        <v>1.9120308704076063</v>
      </c>
      <c r="F37" s="39">
        <f>'SEKTÖR (U S D)'!F37*1.7924</f>
        <v>5552307.3732658159</v>
      </c>
      <c r="G37" s="39">
        <f>'SEKTÖR (U S D)'!G37*1.9012</f>
        <v>5995883.8734590318</v>
      </c>
      <c r="H37" s="40">
        <f t="shared" si="2"/>
        <v>7.9890479826283149</v>
      </c>
      <c r="I37" s="40">
        <f t="shared" si="3"/>
        <v>2.0788338572262601</v>
      </c>
    </row>
    <row r="38" spans="1:9" ht="14.25" x14ac:dyDescent="0.2">
      <c r="A38" s="38" t="s">
        <v>35</v>
      </c>
      <c r="B38" s="39">
        <f>'SEKTÖR (U S D)'!B38*1.7791</f>
        <v>292144.37259122799</v>
      </c>
      <c r="C38" s="39">
        <f>'SEKTÖR (U S D)'!C38*2.0578</f>
        <v>379763.71118379198</v>
      </c>
      <c r="D38" s="40">
        <f t="shared" si="0"/>
        <v>29.991794062438455</v>
      </c>
      <c r="E38" s="40">
        <f t="shared" si="1"/>
        <v>1.4199793387733013</v>
      </c>
      <c r="F38" s="39">
        <f>'SEKTÖR (U S D)'!F38*1.7924</f>
        <v>3716141.8804030204</v>
      </c>
      <c r="G38" s="39">
        <f>'SEKTÖR (U S D)'!G38*1.9012</f>
        <v>4283408.8825032124</v>
      </c>
      <c r="H38" s="40">
        <f t="shared" si="2"/>
        <v>15.26494467532739</v>
      </c>
      <c r="I38" s="40">
        <f t="shared" si="3"/>
        <v>1.4851013790823078</v>
      </c>
    </row>
    <row r="39" spans="1:9" ht="14.25" x14ac:dyDescent="0.2">
      <c r="A39" s="38" t="s">
        <v>36</v>
      </c>
      <c r="B39" s="39">
        <f>'SEKTÖR (U S D)'!B39*1.7791</f>
        <v>306507.07806105999</v>
      </c>
      <c r="C39" s="39">
        <f>'SEKTÖR (U S D)'!C39*2.0578</f>
        <v>341765.69162666198</v>
      </c>
      <c r="D39" s="40">
        <f t="shared" si="0"/>
        <v>11.503360310190958</v>
      </c>
      <c r="E39" s="40">
        <f t="shared" si="1"/>
        <v>1.2779004589423753</v>
      </c>
      <c r="F39" s="39">
        <f>'SEKTÖR (U S D)'!F39*1.7924</f>
        <v>2259875.8154291441</v>
      </c>
      <c r="G39" s="39">
        <f>'SEKTÖR (U S D)'!G39*1.9012</f>
        <v>2645714.951107536</v>
      </c>
      <c r="H39" s="40">
        <f t="shared" si="2"/>
        <v>17.073466295984151</v>
      </c>
      <c r="I39" s="40">
        <f t="shared" si="3"/>
        <v>0.91729625406489212</v>
      </c>
    </row>
    <row r="40" spans="1:9" ht="14.25" x14ac:dyDescent="0.2">
      <c r="A40" s="41" t="s">
        <v>37</v>
      </c>
      <c r="B40" s="39">
        <f>'SEKTÖR (U S D)'!B40*1.7791</f>
        <v>542710.26573543902</v>
      </c>
      <c r="C40" s="39">
        <f>'SEKTÖR (U S D)'!C40*2.0578</f>
        <v>743959.68166111596</v>
      </c>
      <c r="D40" s="40">
        <f t="shared" si="0"/>
        <v>37.082293929516752</v>
      </c>
      <c r="E40" s="40">
        <f t="shared" si="1"/>
        <v>2.7817491396061378</v>
      </c>
      <c r="F40" s="39">
        <f>'SEKTÖR (U S D)'!F40*1.7924</f>
        <v>6800316.0050627319</v>
      </c>
      <c r="G40" s="39">
        <f>'SEKTÖR (U S D)'!G40*1.9012</f>
        <v>7986071.8046627836</v>
      </c>
      <c r="H40" s="40">
        <f t="shared" si="2"/>
        <v>17.43677497806388</v>
      </c>
      <c r="I40" s="40">
        <f t="shared" si="3"/>
        <v>2.7688522333231025</v>
      </c>
    </row>
    <row r="41" spans="1:9" ht="15" thickBot="1" x14ac:dyDescent="0.25">
      <c r="A41" s="38" t="s">
        <v>38</v>
      </c>
      <c r="B41" s="39">
        <f>'SEKTÖR (U S D)'!B41*1.7791</f>
        <v>13896.063409404</v>
      </c>
      <c r="C41" s="39">
        <f>'SEKTÖR (U S D)'!C41*2.0578</f>
        <v>17419.547929947996</v>
      </c>
      <c r="D41" s="40">
        <f t="shared" si="0"/>
        <v>25.355990518577503</v>
      </c>
      <c r="E41" s="40">
        <f t="shared" si="1"/>
        <v>6.5133653961282095E-2</v>
      </c>
      <c r="F41" s="39">
        <f>'SEKTÖR (U S D)'!F41*1.7924</f>
        <v>147628.483175892</v>
      </c>
      <c r="G41" s="39">
        <f>'SEKTÖR (U S D)'!G41*1.9012</f>
        <v>198978.58065665999</v>
      </c>
      <c r="H41" s="40">
        <f t="shared" si="2"/>
        <v>34.783326615628027</v>
      </c>
      <c r="I41" s="40">
        <f t="shared" si="3"/>
        <v>6.8987895539954755E-2</v>
      </c>
    </row>
    <row r="42" spans="1:9" ht="18" thickTop="1" thickBot="1" x14ac:dyDescent="0.3">
      <c r="A42" s="45" t="s">
        <v>39</v>
      </c>
      <c r="B42" s="32">
        <f>'SEKTÖR (U S D)'!B42*1.7791</f>
        <v>706703.36344307894</v>
      </c>
      <c r="C42" s="32">
        <f>'SEKTÖR (U S D)'!C42*2.0578</f>
        <v>876104.62167795992</v>
      </c>
      <c r="D42" s="46">
        <f t="shared" si="0"/>
        <v>23.970631384793929</v>
      </c>
      <c r="E42" s="46">
        <f t="shared" si="1"/>
        <v>3.275853971166895</v>
      </c>
      <c r="F42" s="32">
        <f>'SEKTÖR (U S D)'!F42*1.7924</f>
        <v>7491356.0924056638</v>
      </c>
      <c r="G42" s="32">
        <f>'SEKTÖR (U S D)'!G42*1.9012</f>
        <v>9586462.7584776115</v>
      </c>
      <c r="H42" s="46">
        <f t="shared" si="2"/>
        <v>27.966988089057132</v>
      </c>
      <c r="I42" s="46">
        <f t="shared" si="3"/>
        <v>3.323724037014252</v>
      </c>
    </row>
    <row r="43" spans="1:9" ht="14.25" x14ac:dyDescent="0.2">
      <c r="A43" s="38" t="s">
        <v>40</v>
      </c>
      <c r="B43" s="39">
        <f>'SEKTÖR (U S D)'!B43*1.7791</f>
        <v>706703.36344307894</v>
      </c>
      <c r="C43" s="39">
        <f>'SEKTÖR (U S D)'!C43*2.0578</f>
        <v>876104.62167795992</v>
      </c>
      <c r="D43" s="40">
        <f t="shared" si="0"/>
        <v>23.970631384793929</v>
      </c>
      <c r="E43" s="40">
        <f t="shared" si="1"/>
        <v>3.275853971166895</v>
      </c>
      <c r="F43" s="39">
        <f>'SEKTÖR (U S D)'!F43*1.7924</f>
        <v>7491356.0924056638</v>
      </c>
      <c r="G43" s="39">
        <f>'SEKTÖR (U S D)'!G43*1.9012</f>
        <v>9586462.7584776115</v>
      </c>
      <c r="H43" s="40">
        <f t="shared" si="2"/>
        <v>27.966988089057132</v>
      </c>
      <c r="I43" s="40">
        <f t="shared" si="3"/>
        <v>3.323724037014252</v>
      </c>
    </row>
    <row r="44" spans="1:9" ht="18" x14ac:dyDescent="0.25">
      <c r="A44" s="47" t="s">
        <v>41</v>
      </c>
      <c r="B44" s="151">
        <f>'SEKTÖR (U S D)'!B44*1.7791</f>
        <v>21063621.810702562</v>
      </c>
      <c r="C44" s="151">
        <f>'SEKTÖR (U S D)'!C44*2.0578</f>
        <v>26744312.456818148</v>
      </c>
      <c r="D44" s="152">
        <f>(C44-B44)/B44*100</f>
        <v>26.969201674657821</v>
      </c>
      <c r="E44" s="157">
        <f>C44/C$46*100</f>
        <v>100</v>
      </c>
      <c r="F44" s="151">
        <f>'SEKTÖR (U S D)'!F44*1.7924</f>
        <v>246515291.70485064</v>
      </c>
      <c r="G44" s="151">
        <f>'SEKTÖR (U S D)'!G44*1.9012</f>
        <v>276516726.48369086</v>
      </c>
      <c r="H44" s="152">
        <f>(G44-F44)/F44*100</f>
        <v>12.170212472969229</v>
      </c>
      <c r="I44" s="153">
        <f t="shared" si="3"/>
        <v>95.871158487272112</v>
      </c>
    </row>
    <row r="45" spans="1:9" ht="14.25" x14ac:dyDescent="0.2">
      <c r="A45" s="51" t="s">
        <v>42</v>
      </c>
      <c r="B45" s="48"/>
      <c r="C45" s="48"/>
      <c r="D45" s="49"/>
      <c r="E45" s="50"/>
      <c r="F45" s="48">
        <f>'SEKTÖR (U S D)'!F45*1.7924</f>
        <v>25383171.195926953</v>
      </c>
      <c r="G45" s="48">
        <f>'SEKTÖR (U S D)'!G45*1.9012</f>
        <v>11908625.673080364</v>
      </c>
      <c r="H45" s="49">
        <f>(G45-F45)/F45*100</f>
        <v>-53.084563070703908</v>
      </c>
      <c r="I45" s="50">
        <f t="shared" si="3"/>
        <v>4.1288415127278855</v>
      </c>
    </row>
    <row r="46" spans="1:9" s="54" customFormat="1" ht="18.75" thickBot="1" x14ac:dyDescent="0.3">
      <c r="A46" s="52" t="s">
        <v>43</v>
      </c>
      <c r="B46" s="154">
        <f>'SEKTÖR (U S D)'!B46*1.7791</f>
        <v>21063621.810702562</v>
      </c>
      <c r="C46" s="154">
        <f>'SEKTÖR (U S D)'!C46*2.0578</f>
        <v>26744312.456818148</v>
      </c>
      <c r="D46" s="155">
        <f>(C46-B46)/B46*100</f>
        <v>26.969201674657821</v>
      </c>
      <c r="E46" s="156">
        <f>C46/C$46*100</f>
        <v>100</v>
      </c>
      <c r="F46" s="154">
        <f>'SEKTÖR (U S D)'!F46*1.7924</f>
        <v>271898462.90077758</v>
      </c>
      <c r="G46" s="154">
        <f>'SEKTÖR (U S D)'!G46*1.9012</f>
        <v>288425352.15677124</v>
      </c>
      <c r="H46" s="155">
        <f>(G46-F46)/F46*100</f>
        <v>6.0783312563354697</v>
      </c>
      <c r="I46" s="156">
        <f t="shared" si="3"/>
        <v>100</v>
      </c>
    </row>
    <row r="47" spans="1:9" s="54" customFormat="1" ht="18" x14ac:dyDescent="0.25">
      <c r="A47" s="55"/>
      <c r="B47" s="56"/>
      <c r="C47" s="56"/>
      <c r="D47" s="57"/>
      <c r="E47" s="58"/>
      <c r="F47" s="58"/>
      <c r="G47" s="58"/>
      <c r="H47" s="58"/>
      <c r="I47" s="58"/>
    </row>
    <row r="48" spans="1:9" x14ac:dyDescent="0.2">
      <c r="A48" s="1" t="s">
        <v>207</v>
      </c>
    </row>
    <row r="50" spans="1:1" x14ac:dyDescent="0.2">
      <c r="A50" s="59" t="s">
        <v>47</v>
      </c>
    </row>
  </sheetData>
  <mergeCells count="3">
    <mergeCell ref="A5:I5"/>
    <mergeCell ref="B6:E6"/>
    <mergeCell ref="F6:I6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showGridLines="0" topLeftCell="A14" zoomScale="70" workbookViewId="0">
      <selection activeCell="I7" sqref="I7"/>
    </sheetView>
  </sheetViews>
  <sheetFormatPr defaultColWidth="9.140625" defaultRowHeight="12.75" x14ac:dyDescent="0.2"/>
  <cols>
    <col min="1" max="1" width="48.7109375" style="21" customWidth="1"/>
    <col min="2" max="5" width="14.42578125" style="21" customWidth="1"/>
    <col min="6" max="16384" width="9.140625" style="21"/>
  </cols>
  <sheetData>
    <row r="1" spans="1:5" x14ac:dyDescent="0.2">
      <c r="B1" s="23"/>
    </row>
    <row r="2" spans="1:5" x14ac:dyDescent="0.2">
      <c r="B2" s="23"/>
    </row>
    <row r="3" spans="1:5" x14ac:dyDescent="0.2">
      <c r="B3" s="23"/>
    </row>
    <row r="4" spans="1:5" ht="39.75" customHeight="1" x14ac:dyDescent="0.2">
      <c r="B4" s="23"/>
      <c r="C4" s="23"/>
    </row>
    <row r="5" spans="1:5" ht="45" customHeight="1" x14ac:dyDescent="0.2">
      <c r="A5" s="165" t="s">
        <v>48</v>
      </c>
      <c r="B5" s="166"/>
      <c r="C5" s="166"/>
      <c r="D5" s="166"/>
      <c r="E5" s="167"/>
    </row>
    <row r="6" spans="1:5" ht="50.25" customHeight="1" thickBot="1" x14ac:dyDescent="0.25">
      <c r="A6" s="158"/>
      <c r="B6" s="171" t="s">
        <v>202</v>
      </c>
      <c r="C6" s="172"/>
      <c r="D6" s="171" t="s">
        <v>203</v>
      </c>
      <c r="E6" s="173"/>
    </row>
    <row r="7" spans="1:5" ht="31.5" thickTop="1" thickBot="1" x14ac:dyDescent="0.3">
      <c r="A7" s="26" t="s">
        <v>2</v>
      </c>
      <c r="B7" s="60" t="s">
        <v>49</v>
      </c>
      <c r="C7" s="61" t="s">
        <v>50</v>
      </c>
      <c r="D7" s="60" t="s">
        <v>49</v>
      </c>
      <c r="E7" s="61" t="s">
        <v>50</v>
      </c>
    </row>
    <row r="8" spans="1:5" ht="18" thickTop="1" thickBot="1" x14ac:dyDescent="0.3">
      <c r="A8" s="31" t="s">
        <v>5</v>
      </c>
      <c r="B8" s="46">
        <f>'SEKTÖR (U S D)'!D8</f>
        <v>20.25533258294017</v>
      </c>
      <c r="C8" s="46">
        <f>'SEKTÖR (TL)'!D8</f>
        <v>39.093599791565545</v>
      </c>
      <c r="D8" s="46">
        <f>'SEKTÖR (U S D)'!H8</f>
        <v>11.635515365408846</v>
      </c>
      <c r="E8" s="46">
        <f>'SEKTÖR (TL)'!H8</f>
        <v>18.411873361256028</v>
      </c>
    </row>
    <row r="9" spans="1:5" s="37" customFormat="1" ht="15.75" x14ac:dyDescent="0.25">
      <c r="A9" s="34" t="s">
        <v>6</v>
      </c>
      <c r="B9" s="36">
        <f>'SEKTÖR (U S D)'!D9</f>
        <v>21.716323466432989</v>
      </c>
      <c r="C9" s="36">
        <f>'SEKTÖR (TL)'!D9</f>
        <v>40.783458169425991</v>
      </c>
      <c r="D9" s="36">
        <f>'SEKTÖR (U S D)'!H9</f>
        <v>9.5690531966272285</v>
      </c>
      <c r="E9" s="36">
        <f>'SEKTÖR (TL)'!H9</f>
        <v>16.219975416998267</v>
      </c>
    </row>
    <row r="10" spans="1:5" ht="14.25" x14ac:dyDescent="0.2">
      <c r="A10" s="38" t="s">
        <v>45</v>
      </c>
      <c r="B10" s="40">
        <f>'SEKTÖR (U S D)'!D10</f>
        <v>30.183268794562817</v>
      </c>
      <c r="C10" s="40">
        <f>'SEKTÖR (TL)'!D10</f>
        <v>50.576769448289227</v>
      </c>
      <c r="D10" s="40">
        <f>'SEKTÖR (U S D)'!H10</f>
        <v>11.9612950746907</v>
      </c>
      <c r="E10" s="40">
        <f>'SEKTÖR (TL)'!H10</f>
        <v>18.757428138809384</v>
      </c>
    </row>
    <row r="11" spans="1:5" ht="14.25" x14ac:dyDescent="0.2">
      <c r="A11" s="38" t="s">
        <v>8</v>
      </c>
      <c r="B11" s="40">
        <f>'SEKTÖR (U S D)'!D11</f>
        <v>18.055715485698812</v>
      </c>
      <c r="C11" s="40">
        <f>'SEKTÖR (TL)'!D11</f>
        <v>36.549407749126516</v>
      </c>
      <c r="D11" s="40">
        <f>'SEKTÖR (U S D)'!H11</f>
        <v>7.8711179329266034</v>
      </c>
      <c r="E11" s="40">
        <f>'SEKTÖR (TL)'!H11</f>
        <v>14.418974232358883</v>
      </c>
    </row>
    <row r="12" spans="1:5" ht="14.25" x14ac:dyDescent="0.2">
      <c r="A12" s="38" t="s">
        <v>9</v>
      </c>
      <c r="B12" s="40">
        <f>'SEKTÖR (U S D)'!D12</f>
        <v>21.259785159817437</v>
      </c>
      <c r="C12" s="40">
        <f>'SEKTÖR (TL)'!D12</f>
        <v>40.255402114480546</v>
      </c>
      <c r="D12" s="40">
        <f>'SEKTÖR (U S D)'!H12</f>
        <v>5.6953653179849253</v>
      </c>
      <c r="E12" s="40">
        <f>'SEKTÖR (TL)'!H12</f>
        <v>12.111151831372974</v>
      </c>
    </row>
    <row r="13" spans="1:5" ht="14.25" x14ac:dyDescent="0.2">
      <c r="A13" s="38" t="s">
        <v>10</v>
      </c>
      <c r="B13" s="40">
        <f>'SEKTÖR (U S D)'!D13</f>
        <v>17.953051210740664</v>
      </c>
      <c r="C13" s="40">
        <f>'SEKTÖR (TL)'!D13</f>
        <v>36.430660885538842</v>
      </c>
      <c r="D13" s="40">
        <f>'SEKTÖR (U S D)'!H13</f>
        <v>5.4634456734088719</v>
      </c>
      <c r="E13" s="40">
        <f>'SEKTÖR (TL)'!H13</f>
        <v>11.865154493575625</v>
      </c>
    </row>
    <row r="14" spans="1:5" ht="14.25" x14ac:dyDescent="0.2">
      <c r="A14" s="38" t="s">
        <v>11</v>
      </c>
      <c r="B14" s="40">
        <f>'SEKTÖR (U S D)'!D14</f>
        <v>2.3983442307512757</v>
      </c>
      <c r="C14" s="40">
        <f>'SEKTÖR (TL)'!D14</f>
        <v>18.439274216199188</v>
      </c>
      <c r="D14" s="40">
        <f>'SEKTÖR (U S D)'!H14</f>
        <v>-1.3191701774038487</v>
      </c>
      <c r="E14" s="40">
        <f>'SEKTÖR (TL)'!H14</f>
        <v>4.6708288656102468</v>
      </c>
    </row>
    <row r="15" spans="1:5" ht="14.25" x14ac:dyDescent="0.2">
      <c r="A15" s="38" t="s">
        <v>12</v>
      </c>
      <c r="B15" s="40">
        <f>'SEKTÖR (U S D)'!D15</f>
        <v>1.3542126251236328</v>
      </c>
      <c r="C15" s="40">
        <f>'SEKTÖR (TL)'!D15</f>
        <v>17.231577055803164</v>
      </c>
      <c r="D15" s="40">
        <f>'SEKTÖR (U S D)'!H15</f>
        <v>118.61242779002761</v>
      </c>
      <c r="E15" s="40">
        <f>'SEKTÖR (TL)'!H15</f>
        <v>131.88236315242159</v>
      </c>
    </row>
    <row r="16" spans="1:5" ht="14.25" x14ac:dyDescent="0.2">
      <c r="A16" s="38" t="s">
        <v>13</v>
      </c>
      <c r="B16" s="40">
        <f>'SEKTÖR (U S D)'!D16</f>
        <v>36.006986279588787</v>
      </c>
      <c r="C16" s="40">
        <f>'SEKTÖR (TL)'!D16</f>
        <v>57.312785321869363</v>
      </c>
      <c r="D16" s="40">
        <f>'SEKTÖR (U S D)'!H16</f>
        <v>7.2621118439590067</v>
      </c>
      <c r="E16" s="40">
        <f>'SEKTÖR (TL)'!H16</f>
        <v>13.77300102529283</v>
      </c>
    </row>
    <row r="17" spans="1:5" ht="14.25" x14ac:dyDescent="0.2">
      <c r="A17" s="41" t="s">
        <v>14</v>
      </c>
      <c r="B17" s="40">
        <f>'SEKTÖR (U S D)'!D17</f>
        <v>17.073940030126312</v>
      </c>
      <c r="C17" s="40">
        <f>'SEKTÖR (TL)'!D17</f>
        <v>35.413834969363108</v>
      </c>
      <c r="D17" s="40">
        <f>'SEKTÖR (U S D)'!H17</f>
        <v>5.3831769907531815</v>
      </c>
      <c r="E17" s="40">
        <f>'SEKTÖR (TL)'!H17</f>
        <v>11.78001344276943</v>
      </c>
    </row>
    <row r="18" spans="1:5" s="37" customFormat="1" ht="15.75" x14ac:dyDescent="0.25">
      <c r="A18" s="42" t="s">
        <v>15</v>
      </c>
      <c r="B18" s="44">
        <f>'SEKTÖR (U S D)'!D18</f>
        <v>4.609505826147184</v>
      </c>
      <c r="C18" s="44">
        <f>'SEKTÖR (TL)'!D18</f>
        <v>20.996819228287166</v>
      </c>
      <c r="D18" s="44">
        <f>'SEKTÖR (U S D)'!H18</f>
        <v>19.661663961410476</v>
      </c>
      <c r="E18" s="44">
        <f>'SEKTÖR (TL)'!H18</f>
        <v>26.925215087833976</v>
      </c>
    </row>
    <row r="19" spans="1:5" ht="14.25" x14ac:dyDescent="0.2">
      <c r="A19" s="38" t="s">
        <v>16</v>
      </c>
      <c r="B19" s="40">
        <f>'SEKTÖR (U S D)'!D19</f>
        <v>4.609505826147184</v>
      </c>
      <c r="C19" s="40">
        <f>'SEKTÖR (TL)'!D19</f>
        <v>20.996819228287166</v>
      </c>
      <c r="D19" s="40">
        <f>'SEKTÖR (U S D)'!H19</f>
        <v>19.661663961410476</v>
      </c>
      <c r="E19" s="40">
        <f>'SEKTÖR (TL)'!H19</f>
        <v>26.925215087833976</v>
      </c>
    </row>
    <row r="20" spans="1:5" s="37" customFormat="1" ht="15.75" x14ac:dyDescent="0.25">
      <c r="A20" s="42" t="s">
        <v>17</v>
      </c>
      <c r="B20" s="44">
        <f>'SEKTÖR (U S D)'!D20</f>
        <v>22.687958770593792</v>
      </c>
      <c r="C20" s="44">
        <f>'SEKTÖR (TL)'!D20</f>
        <v>41.907302320346197</v>
      </c>
      <c r="D20" s="44">
        <f>'SEKTÖR (U S D)'!H20</f>
        <v>15.461096265471314</v>
      </c>
      <c r="E20" s="44">
        <f>'SEKTÖR (TL)'!H20</f>
        <v>22.469669839273632</v>
      </c>
    </row>
    <row r="21" spans="1:5" ht="15" thickBot="1" x14ac:dyDescent="0.25">
      <c r="A21" s="38" t="s">
        <v>18</v>
      </c>
      <c r="B21" s="40">
        <f>'SEKTÖR (U S D)'!D21</f>
        <v>22.687958770593792</v>
      </c>
      <c r="C21" s="40">
        <f>'SEKTÖR (TL)'!D21</f>
        <v>41.907302320346197</v>
      </c>
      <c r="D21" s="40">
        <f>'SEKTÖR (U S D)'!H21</f>
        <v>15.461096265471314</v>
      </c>
      <c r="E21" s="40">
        <f>'SEKTÖR (TL)'!H21</f>
        <v>22.469669839273632</v>
      </c>
    </row>
    <row r="22" spans="1:5" ht="18" thickTop="1" thickBot="1" x14ac:dyDescent="0.3">
      <c r="A22" s="45" t="s">
        <v>19</v>
      </c>
      <c r="B22" s="46">
        <f>'SEKTÖR (U S D)'!D22</f>
        <v>7.8789515665129981</v>
      </c>
      <c r="C22" s="46">
        <f>'SEKTÖR (TL)'!D22</f>
        <v>24.778430967101585</v>
      </c>
      <c r="D22" s="46">
        <f>'SEKTÖR (U S D)'!H22</f>
        <v>4.2207735255605785</v>
      </c>
      <c r="E22" s="46">
        <f>'SEKTÖR (TL)'!H22</f>
        <v>10.54705123119604</v>
      </c>
    </row>
    <row r="23" spans="1:5" s="37" customFormat="1" ht="15.75" x14ac:dyDescent="0.25">
      <c r="A23" s="42" t="s">
        <v>20</v>
      </c>
      <c r="B23" s="44">
        <f>'SEKTÖR (U S D)'!D23</f>
        <v>7.3897911112572352</v>
      </c>
      <c r="C23" s="44">
        <f>'SEKTÖR (TL)'!D23</f>
        <v>24.212642430861177</v>
      </c>
      <c r="D23" s="44">
        <f>'SEKTÖR (U S D)'!H23</f>
        <v>8.7596735719739609</v>
      </c>
      <c r="E23" s="44">
        <f>'SEKTÖR (TL)'!H23</f>
        <v>15.361465853066782</v>
      </c>
    </row>
    <row r="24" spans="1:5" ht="14.25" x14ac:dyDescent="0.2">
      <c r="A24" s="38" t="s">
        <v>21</v>
      </c>
      <c r="B24" s="40">
        <f>'SEKTÖR (U S D)'!D24</f>
        <v>6.5298667367832337</v>
      </c>
      <c r="C24" s="40">
        <f>'SEKTÖR (TL)'!D24</f>
        <v>23.218008976984176</v>
      </c>
      <c r="D24" s="40">
        <f>'SEKTÖR (U S D)'!H24</f>
        <v>7.044819414280254</v>
      </c>
      <c r="E24" s="40">
        <f>'SEKTÖR (TL)'!H24</f>
        <v>13.54251878510914</v>
      </c>
    </row>
    <row r="25" spans="1:5" ht="14.25" x14ac:dyDescent="0.2">
      <c r="A25" s="38" t="s">
        <v>22</v>
      </c>
      <c r="B25" s="40">
        <f>'SEKTÖR (U S D)'!D25</f>
        <v>10.145016059527403</v>
      </c>
      <c r="C25" s="40">
        <f>'SEKTÖR (TL)'!D25</f>
        <v>27.399479538696792</v>
      </c>
      <c r="D25" s="40">
        <f>'SEKTÖR (U S D)'!H25</f>
        <v>16.365850320366761</v>
      </c>
      <c r="E25" s="40">
        <f>'SEKTÖR (TL)'!H25</f>
        <v>23.42934313160082</v>
      </c>
    </row>
    <row r="26" spans="1:5" ht="14.25" x14ac:dyDescent="0.2">
      <c r="A26" s="38" t="s">
        <v>23</v>
      </c>
      <c r="B26" s="40">
        <f>'SEKTÖR (U S D)'!D26</f>
        <v>7.8474395321277317</v>
      </c>
      <c r="C26" s="40">
        <f>'SEKTÖR (TL)'!D26</f>
        <v>24.741982501946172</v>
      </c>
      <c r="D26" s="40">
        <f>'SEKTÖR (U S D)'!H26</f>
        <v>9.264433274202915</v>
      </c>
      <c r="E26" s="40">
        <f>'SEKTÖR (TL)'!H26</f>
        <v>15.896864840947666</v>
      </c>
    </row>
    <row r="27" spans="1:5" s="37" customFormat="1" ht="15.75" x14ac:dyDescent="0.25">
      <c r="A27" s="42" t="s">
        <v>24</v>
      </c>
      <c r="B27" s="44">
        <f>'SEKTÖR (U S D)'!D27</f>
        <v>14.034763161594622</v>
      </c>
      <c r="C27" s="44">
        <f>'SEKTÖR (TL)'!D27</f>
        <v>31.898564236934075</v>
      </c>
      <c r="D27" s="44">
        <f>'SEKTÖR (U S D)'!H27</f>
        <v>-0.41231692151613242</v>
      </c>
      <c r="E27" s="44">
        <f>'SEKTÖR (TL)'!H27</f>
        <v>5.6327287819758531</v>
      </c>
    </row>
    <row r="28" spans="1:5" ht="14.25" x14ac:dyDescent="0.2">
      <c r="A28" s="38" t="s">
        <v>25</v>
      </c>
      <c r="B28" s="40">
        <f>'SEKTÖR (U S D)'!D28</f>
        <v>14.034763161594622</v>
      </c>
      <c r="C28" s="40">
        <f>'SEKTÖR (TL)'!D28</f>
        <v>31.898564236934075</v>
      </c>
      <c r="D28" s="40">
        <f>'SEKTÖR (U S D)'!H28</f>
        <v>-0.41231692151613242</v>
      </c>
      <c r="E28" s="40">
        <f>'SEKTÖR (TL)'!H28</f>
        <v>5.6327287819758531</v>
      </c>
    </row>
    <row r="29" spans="1:5" s="37" customFormat="1" ht="15.75" x14ac:dyDescent="0.25">
      <c r="A29" s="42" t="s">
        <v>26</v>
      </c>
      <c r="B29" s="44">
        <f>'SEKTÖR (U S D)'!D29</f>
        <v>6.7475349444032231</v>
      </c>
      <c r="C29" s="44">
        <f>'SEKTÖR (TL)'!D29</f>
        <v>23.46977539688211</v>
      </c>
      <c r="D29" s="44">
        <f>'SEKTÖR (U S D)'!H29</f>
        <v>4.5612592063488586</v>
      </c>
      <c r="E29" s="44">
        <f>'SEKTÖR (TL)'!H29</f>
        <v>10.90820464355639</v>
      </c>
    </row>
    <row r="30" spans="1:5" ht="14.25" x14ac:dyDescent="0.2">
      <c r="A30" s="38" t="s">
        <v>27</v>
      </c>
      <c r="B30" s="40">
        <f>'SEKTÖR (U S D)'!D30</f>
        <v>4.1545273710628274</v>
      </c>
      <c r="C30" s="40">
        <f>'SEKTÖR (TL)'!D30</f>
        <v>20.470567379109152</v>
      </c>
      <c r="D30" s="40">
        <f>'SEKTÖR (U S D)'!H30</f>
        <v>8.3210629456113416</v>
      </c>
      <c r="E30" s="40">
        <f>'SEKTÖR (TL)'!H30</f>
        <v>14.896231238672334</v>
      </c>
    </row>
    <row r="31" spans="1:5" ht="14.25" x14ac:dyDescent="0.2">
      <c r="A31" s="38" t="s">
        <v>28</v>
      </c>
      <c r="B31" s="40">
        <f>'SEKTÖR (U S D)'!D31</f>
        <v>7.7989168267750983</v>
      </c>
      <c r="C31" s="40">
        <f>'SEKTÖR (TL)'!D31</f>
        <v>24.685858606114216</v>
      </c>
      <c r="D31" s="40">
        <f>'SEKTÖR (U S D)'!H31</f>
        <v>11.802266261621959</v>
      </c>
      <c r="E31" s="40">
        <f>'SEKTÖR (TL)'!H31</f>
        <v>18.588746159671786</v>
      </c>
    </row>
    <row r="32" spans="1:5" ht="14.25" x14ac:dyDescent="0.2">
      <c r="A32" s="38" t="s">
        <v>29</v>
      </c>
      <c r="B32" s="40">
        <f>'SEKTÖR (U S D)'!D32</f>
        <v>-3.922384994011896</v>
      </c>
      <c r="C32" s="40">
        <f>'SEKTÖR (TL)'!D32</f>
        <v>11.128388600597114</v>
      </c>
      <c r="D32" s="40">
        <f>'SEKTÖR (U S D)'!H32</f>
        <v>43.487365164531766</v>
      </c>
      <c r="E32" s="40">
        <f>'SEKTÖR (TL)'!H32</f>
        <v>52.197153900249823</v>
      </c>
    </row>
    <row r="33" spans="1:5" ht="14.25" x14ac:dyDescent="0.2">
      <c r="A33" s="38" t="s">
        <v>46</v>
      </c>
      <c r="B33" s="40">
        <f>'SEKTÖR (U S D)'!D33</f>
        <v>11.796928780738909</v>
      </c>
      <c r="C33" s="40">
        <f>'SEKTÖR (TL)'!D33</f>
        <v>29.310168087799731</v>
      </c>
      <c r="D33" s="40">
        <f>'SEKTÖR (U S D)'!H33</f>
        <v>-0.77431910133406467</v>
      </c>
      <c r="E33" s="40">
        <f>'SEKTÖR (TL)'!H33</f>
        <v>5.248752803249098</v>
      </c>
    </row>
    <row r="34" spans="1:5" ht="14.25" x14ac:dyDescent="0.2">
      <c r="A34" s="38" t="s">
        <v>31</v>
      </c>
      <c r="B34" s="40">
        <f>'SEKTÖR (U S D)'!D34</f>
        <v>26.075117031569306</v>
      </c>
      <c r="C34" s="40">
        <f>'SEKTÖR (TL)'!D34</f>
        <v>45.825066509787696</v>
      </c>
      <c r="D34" s="40">
        <f>'SEKTÖR (U S D)'!H34</f>
        <v>9.0794804510219826</v>
      </c>
      <c r="E34" s="40">
        <f>'SEKTÖR (TL)'!H34</f>
        <v>15.700685245192489</v>
      </c>
    </row>
    <row r="35" spans="1:5" ht="14.25" x14ac:dyDescent="0.2">
      <c r="A35" s="38" t="s">
        <v>32</v>
      </c>
      <c r="B35" s="40">
        <f>'SEKTÖR (U S D)'!D35</f>
        <v>5.9727012424543533</v>
      </c>
      <c r="C35" s="40">
        <f>'SEKTÖR (TL)'!D35</f>
        <v>22.573562259975592</v>
      </c>
      <c r="D35" s="40">
        <f>'SEKTÖR (U S D)'!H35</f>
        <v>5.7268327749562413</v>
      </c>
      <c r="E35" s="40">
        <f>'SEKTÖR (TL)'!H35</f>
        <v>12.144529386156441</v>
      </c>
    </row>
    <row r="36" spans="1:5" ht="14.25" x14ac:dyDescent="0.2">
      <c r="A36" s="38" t="s">
        <v>33</v>
      </c>
      <c r="B36" s="40">
        <f>'SEKTÖR (U S D)'!D36</f>
        <v>-3.5020270246043683</v>
      </c>
      <c r="C36" s="40">
        <f>'SEKTÖR (TL)'!D36</f>
        <v>11.614596587470711</v>
      </c>
      <c r="D36" s="40">
        <f>'SEKTÖR (U S D)'!H36</f>
        <v>-10.400256255781201</v>
      </c>
      <c r="E36" s="40">
        <f>'SEKTÖR (TL)'!H36</f>
        <v>-4.9614858254246998</v>
      </c>
    </row>
    <row r="37" spans="1:5" ht="14.25" x14ac:dyDescent="0.2">
      <c r="A37" s="38" t="s">
        <v>34</v>
      </c>
      <c r="B37" s="40">
        <f>'SEKTÖR (U S D)'!D37</f>
        <v>4.4731160261706409</v>
      </c>
      <c r="C37" s="40">
        <f>'SEKTÖR (TL)'!D37</f>
        <v>20.839063660645238</v>
      </c>
      <c r="D37" s="40">
        <f>'SEKTÖR (U S D)'!H37</f>
        <v>1.809157166033563</v>
      </c>
      <c r="E37" s="40">
        <f>'SEKTÖR (TL)'!H37</f>
        <v>7.9890479826283149</v>
      </c>
    </row>
    <row r="38" spans="1:5" ht="14.25" x14ac:dyDescent="0.2">
      <c r="A38" s="41" t="s">
        <v>35</v>
      </c>
      <c r="B38" s="40">
        <f>'SEKTÖR (U S D)'!D38</f>
        <v>12.386238126389475</v>
      </c>
      <c r="C38" s="40">
        <f>'SEKTÖR (TL)'!D38</f>
        <v>29.991794062438455</v>
      </c>
      <c r="D38" s="40">
        <f>'SEKTÖR (U S D)'!H38</f>
        <v>8.6686760130742755</v>
      </c>
      <c r="E38" s="40">
        <f>'SEKTÖR (TL)'!H38</f>
        <v>15.26494467532739</v>
      </c>
    </row>
    <row r="39" spans="1:5" ht="14.25" x14ac:dyDescent="0.2">
      <c r="A39" s="12" t="s">
        <v>36</v>
      </c>
      <c r="B39" s="40">
        <f>'SEKTÖR (U S D)'!D39</f>
        <v>-3.5981979162888749</v>
      </c>
      <c r="C39" s="40">
        <f>'SEKTÖR (TL)'!D39</f>
        <v>11.503360310190958</v>
      </c>
      <c r="D39" s="40">
        <f>'SEKTÖR (U S D)'!H39</f>
        <v>10.373701340691149</v>
      </c>
      <c r="E39" s="40">
        <f>'SEKTÖR (TL)'!H39</f>
        <v>17.073466295984151</v>
      </c>
    </row>
    <row r="40" spans="1:5" ht="14.25" x14ac:dyDescent="0.2">
      <c r="A40" s="12" t="s">
        <v>37</v>
      </c>
      <c r="B40" s="40">
        <f>'SEKTÖR (U S D)'!D40</f>
        <v>18.516429745360714</v>
      </c>
      <c r="C40" s="40">
        <f>'SEKTÖR (TL)'!D40</f>
        <v>37.082293929516752</v>
      </c>
      <c r="D40" s="40">
        <f>'SEKTÖR (U S D)'!H40</f>
        <v>10.716218951547285</v>
      </c>
      <c r="E40" s="40">
        <f>'SEKTÖR (TL)'!H40</f>
        <v>17.43677497806388</v>
      </c>
    </row>
    <row r="41" spans="1:5" ht="15" thickBot="1" x14ac:dyDescent="0.25">
      <c r="A41" s="38" t="s">
        <v>38</v>
      </c>
      <c r="B41" s="40">
        <f>'SEKTÖR (U S D)'!D41</f>
        <v>8.3782888189334503</v>
      </c>
      <c r="C41" s="40">
        <f>'SEKTÖR (TL)'!D41</f>
        <v>25.355990518577503</v>
      </c>
      <c r="D41" s="40">
        <f>'SEKTÖR (U S D)'!H41</f>
        <v>27.070079226726111</v>
      </c>
      <c r="E41" s="40">
        <f>'SEKTÖR (TL)'!H41</f>
        <v>34.783326615628027</v>
      </c>
    </row>
    <row r="42" spans="1:5" ht="18" thickTop="1" thickBot="1" x14ac:dyDescent="0.3">
      <c r="A42" s="45" t="s">
        <v>39</v>
      </c>
      <c r="B42" s="46">
        <f>'SEKTÖR (U S D)'!D42</f>
        <v>7.1805570496097193</v>
      </c>
      <c r="C42" s="46">
        <f>'SEKTÖR (TL)'!D42</f>
        <v>23.970631384793929</v>
      </c>
      <c r="D42" s="46">
        <f>'SEKTÖR (U S D)'!H42</f>
        <v>20.643819403969065</v>
      </c>
      <c r="E42" s="46">
        <f>'SEKTÖR (TL)'!H42</f>
        <v>27.966988089057132</v>
      </c>
    </row>
    <row r="43" spans="1:5" ht="14.25" x14ac:dyDescent="0.2">
      <c r="A43" s="38" t="s">
        <v>40</v>
      </c>
      <c r="B43" s="40">
        <f>'SEKTÖR (U S D)'!D43</f>
        <v>7.1805570496097193</v>
      </c>
      <c r="C43" s="40">
        <f>'SEKTÖR (TL)'!D43</f>
        <v>23.970631384793929</v>
      </c>
      <c r="D43" s="40">
        <f>'SEKTÖR (U S D)'!H43</f>
        <v>20.643819403969065</v>
      </c>
      <c r="E43" s="40">
        <f>'SEKTÖR (TL)'!H43</f>
        <v>27.966988089057132</v>
      </c>
    </row>
    <row r="44" spans="1:5" ht="18" x14ac:dyDescent="0.25">
      <c r="A44" s="62" t="s">
        <v>51</v>
      </c>
      <c r="B44" s="63">
        <f>'SEKTÖR (U S D)'!D44</f>
        <v>9.773013266295921</v>
      </c>
      <c r="C44" s="63">
        <f>'SEKTÖR (TL)'!D44</f>
        <v>26.969201674657821</v>
      </c>
      <c r="D44" s="63">
        <f>'SEKTÖR (U S D)'!H44</f>
        <v>5.7510460953871503</v>
      </c>
      <c r="E44" s="63">
        <f>'SEKTÖR (TL)'!H44</f>
        <v>12.170212472969229</v>
      </c>
    </row>
    <row r="45" spans="1:5" ht="14.25" x14ac:dyDescent="0.2">
      <c r="A45" s="51" t="s">
        <v>42</v>
      </c>
      <c r="B45" s="64"/>
      <c r="C45" s="64"/>
      <c r="D45" s="49">
        <f>'SEKTÖR (U S D)'!H45</f>
        <v>-55.769393460935021</v>
      </c>
      <c r="E45" s="49">
        <f>'SEKTÖR (TL)'!H45</f>
        <v>-53.084563070703908</v>
      </c>
    </row>
    <row r="46" spans="1:5" s="54" customFormat="1" ht="18.75" thickBot="1" x14ac:dyDescent="0.3">
      <c r="A46" s="52" t="s">
        <v>51</v>
      </c>
      <c r="B46" s="53">
        <f>'SEKTÖR (U S D)'!D46</f>
        <v>9.773013266295921</v>
      </c>
      <c r="C46" s="53">
        <f>'SEKTÖR (TL)'!D46</f>
        <v>26.969201674657821</v>
      </c>
      <c r="D46" s="53">
        <f>'SEKTÖR (U S D)'!H46</f>
        <v>7.7850535744121326E-3</v>
      </c>
      <c r="E46" s="53">
        <f>'SEKTÖR (TL)'!H46</f>
        <v>6.0783312563354697</v>
      </c>
    </row>
    <row r="47" spans="1:5" s="54" customFormat="1" ht="18" x14ac:dyDescent="0.25">
      <c r="A47" s="55"/>
      <c r="B47" s="57"/>
      <c r="C47" s="57"/>
      <c r="D47" s="57"/>
      <c r="E47" s="57"/>
    </row>
    <row r="48" spans="1:5" ht="14.25" x14ac:dyDescent="0.2">
      <c r="A48" s="65"/>
    </row>
    <row r="49" spans="1:1" x14ac:dyDescent="0.2">
      <c r="A49" s="37" t="s">
        <v>47</v>
      </c>
    </row>
    <row r="50" spans="1:1" x14ac:dyDescent="0.2">
      <c r="A50" s="66"/>
    </row>
  </sheetData>
  <mergeCells count="3">
    <mergeCell ref="A5:E5"/>
    <mergeCell ref="B6:C6"/>
    <mergeCell ref="D6:E6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D91"/>
  <sheetViews>
    <sheetView showGridLines="0" workbookViewId="0">
      <selection activeCell="D85" sqref="D85"/>
    </sheetView>
  </sheetViews>
  <sheetFormatPr defaultColWidth="9.140625" defaultRowHeight="12.75" x14ac:dyDescent="0.2"/>
  <cols>
    <col min="1" max="1" width="27.5703125" customWidth="1"/>
    <col min="2" max="3" width="12.7109375" style="148" bestFit="1" customWidth="1"/>
    <col min="4" max="4" width="9.28515625" bestFit="1" customWidth="1"/>
  </cols>
  <sheetData>
    <row r="2" spans="1:4" ht="24.6" customHeight="1" x14ac:dyDescent="0.3">
      <c r="A2" s="175" t="s">
        <v>161</v>
      </c>
      <c r="B2" s="175"/>
      <c r="C2" s="175"/>
      <c r="D2" s="175"/>
    </row>
    <row r="3" spans="1:4" ht="15.75" x14ac:dyDescent="0.25">
      <c r="A3" s="174" t="s">
        <v>162</v>
      </c>
      <c r="B3" s="174"/>
      <c r="C3" s="174"/>
      <c r="D3" s="174"/>
    </row>
    <row r="5" spans="1:4" x14ac:dyDescent="0.2">
      <c r="A5" s="141" t="s">
        <v>163</v>
      </c>
      <c r="B5" s="142" t="s">
        <v>205</v>
      </c>
      <c r="C5" s="142" t="s">
        <v>206</v>
      </c>
      <c r="D5" s="143" t="s">
        <v>164</v>
      </c>
    </row>
    <row r="6" spans="1:4" x14ac:dyDescent="0.2">
      <c r="A6" s="144" t="s">
        <v>210</v>
      </c>
      <c r="B6" s="145">
        <v>12810</v>
      </c>
      <c r="C6" s="145">
        <v>62651</v>
      </c>
      <c r="D6" s="146">
        <v>3.8907884465261513</v>
      </c>
    </row>
    <row r="7" spans="1:4" x14ac:dyDescent="0.2">
      <c r="A7" s="144" t="s">
        <v>165</v>
      </c>
      <c r="B7" s="145">
        <v>39534</v>
      </c>
      <c r="C7" s="145">
        <v>123729</v>
      </c>
      <c r="D7" s="146">
        <v>2.1296858400364242</v>
      </c>
    </row>
    <row r="8" spans="1:4" x14ac:dyDescent="0.2">
      <c r="A8" s="144" t="s">
        <v>211</v>
      </c>
      <c r="B8" s="145">
        <v>11307</v>
      </c>
      <c r="C8" s="145">
        <v>24824</v>
      </c>
      <c r="D8" s="146">
        <v>1.1954541434509596</v>
      </c>
    </row>
    <row r="9" spans="1:4" x14ac:dyDescent="0.2">
      <c r="A9" s="144" t="s">
        <v>212</v>
      </c>
      <c r="B9" s="145">
        <v>34181</v>
      </c>
      <c r="C9" s="145">
        <v>72327</v>
      </c>
      <c r="D9" s="146">
        <v>1.1160001170240776</v>
      </c>
    </row>
    <row r="10" spans="1:4" x14ac:dyDescent="0.2">
      <c r="A10" s="144" t="s">
        <v>213</v>
      </c>
      <c r="B10" s="145">
        <v>36977</v>
      </c>
      <c r="C10" s="145">
        <v>77068</v>
      </c>
      <c r="D10" s="146">
        <v>1.0842145117235038</v>
      </c>
    </row>
    <row r="11" spans="1:4" x14ac:dyDescent="0.2">
      <c r="A11" s="144" t="s">
        <v>214</v>
      </c>
      <c r="B11" s="145">
        <v>13444</v>
      </c>
      <c r="C11" s="145">
        <v>26679</v>
      </c>
      <c r="D11" s="146">
        <v>0.98445403153823263</v>
      </c>
    </row>
    <row r="12" spans="1:4" x14ac:dyDescent="0.2">
      <c r="A12" s="144" t="s">
        <v>215</v>
      </c>
      <c r="B12" s="145">
        <v>23847</v>
      </c>
      <c r="C12" s="145">
        <v>40705</v>
      </c>
      <c r="D12" s="146">
        <v>0.70692330272151638</v>
      </c>
    </row>
    <row r="13" spans="1:4" x14ac:dyDescent="0.2">
      <c r="A13" s="144" t="s">
        <v>216</v>
      </c>
      <c r="B13" s="145">
        <v>21448</v>
      </c>
      <c r="C13" s="145">
        <v>35711</v>
      </c>
      <c r="D13" s="146">
        <v>0.66500372995151058</v>
      </c>
    </row>
    <row r="14" spans="1:4" x14ac:dyDescent="0.2">
      <c r="A14" s="144" t="s">
        <v>217</v>
      </c>
      <c r="B14" s="145">
        <v>22236</v>
      </c>
      <c r="C14" s="145">
        <v>36004</v>
      </c>
      <c r="D14" s="146">
        <v>0.61917611081129698</v>
      </c>
    </row>
    <row r="15" spans="1:4" x14ac:dyDescent="0.2">
      <c r="A15" s="144" t="s">
        <v>218</v>
      </c>
      <c r="B15" s="145">
        <v>97973</v>
      </c>
      <c r="C15" s="145">
        <v>155404</v>
      </c>
      <c r="D15" s="146">
        <v>0.58619211415389949</v>
      </c>
    </row>
    <row r="16" spans="1:4" x14ac:dyDescent="0.2">
      <c r="A16" s="147" t="s">
        <v>166</v>
      </c>
    </row>
    <row r="17" spans="1:4" x14ac:dyDescent="0.2">
      <c r="A17" s="149"/>
    </row>
    <row r="18" spans="1:4" ht="19.5" x14ac:dyDescent="0.3">
      <c r="A18" s="175" t="s">
        <v>167</v>
      </c>
      <c r="B18" s="175"/>
      <c r="C18" s="175"/>
      <c r="D18" s="175"/>
    </row>
    <row r="19" spans="1:4" ht="15.75" x14ac:dyDescent="0.25">
      <c r="A19" s="174" t="s">
        <v>168</v>
      </c>
      <c r="B19" s="174"/>
      <c r="C19" s="174"/>
      <c r="D19" s="174"/>
    </row>
    <row r="20" spans="1:4" x14ac:dyDescent="0.2">
      <c r="A20" s="86"/>
    </row>
    <row r="21" spans="1:4" x14ac:dyDescent="0.2">
      <c r="A21" s="141" t="s">
        <v>163</v>
      </c>
      <c r="B21" s="142" t="s">
        <v>205</v>
      </c>
      <c r="C21" s="142" t="s">
        <v>206</v>
      </c>
      <c r="D21" s="143" t="s">
        <v>164</v>
      </c>
    </row>
    <row r="22" spans="1:4" x14ac:dyDescent="0.2">
      <c r="A22" s="144" t="s">
        <v>87</v>
      </c>
      <c r="B22" s="145">
        <v>1016161</v>
      </c>
      <c r="C22" s="145">
        <v>1209191</v>
      </c>
      <c r="D22" s="146">
        <v>0.1899600555423796</v>
      </c>
    </row>
    <row r="23" spans="1:4" x14ac:dyDescent="0.2">
      <c r="A23" s="144" t="s">
        <v>85</v>
      </c>
      <c r="B23" s="145">
        <v>964415</v>
      </c>
      <c r="C23" s="145">
        <v>1127823</v>
      </c>
      <c r="D23" s="146">
        <v>0.16943743098147582</v>
      </c>
    </row>
    <row r="24" spans="1:4" x14ac:dyDescent="0.2">
      <c r="A24" s="144" t="s">
        <v>89</v>
      </c>
      <c r="B24" s="145">
        <v>671069</v>
      </c>
      <c r="C24" s="145">
        <v>718505</v>
      </c>
      <c r="D24" s="146">
        <v>7.0687216962786237E-2</v>
      </c>
    </row>
    <row r="25" spans="1:4" x14ac:dyDescent="0.2">
      <c r="A25" s="144" t="s">
        <v>91</v>
      </c>
      <c r="B25" s="145">
        <v>550971</v>
      </c>
      <c r="C25" s="145">
        <v>595554</v>
      </c>
      <c r="D25" s="146">
        <v>8.0917144459508761E-2</v>
      </c>
    </row>
    <row r="26" spans="1:4" x14ac:dyDescent="0.2">
      <c r="A26" s="144" t="s">
        <v>93</v>
      </c>
      <c r="B26" s="145">
        <v>537095</v>
      </c>
      <c r="C26" s="145">
        <v>561700</v>
      </c>
      <c r="D26" s="146">
        <v>4.5811262439605656E-2</v>
      </c>
    </row>
    <row r="27" spans="1:4" x14ac:dyDescent="0.2">
      <c r="A27" s="144" t="s">
        <v>95</v>
      </c>
      <c r="B27" s="145">
        <v>575612</v>
      </c>
      <c r="C27" s="145">
        <v>559785</v>
      </c>
      <c r="D27" s="146">
        <v>-2.7495952134423882E-2</v>
      </c>
    </row>
    <row r="28" spans="1:4" x14ac:dyDescent="0.2">
      <c r="A28" s="144" t="s">
        <v>97</v>
      </c>
      <c r="B28" s="145">
        <v>520765</v>
      </c>
      <c r="C28" s="145">
        <v>528839</v>
      </c>
      <c r="D28" s="146">
        <v>1.5504114139775139E-2</v>
      </c>
    </row>
    <row r="29" spans="1:4" x14ac:dyDescent="0.2">
      <c r="A29" s="144" t="s">
        <v>99</v>
      </c>
      <c r="B29" s="145">
        <v>311863</v>
      </c>
      <c r="C29" s="145">
        <v>385460</v>
      </c>
      <c r="D29" s="146">
        <v>0.23599144496140934</v>
      </c>
    </row>
    <row r="30" spans="1:4" x14ac:dyDescent="0.2">
      <c r="A30" s="144" t="s">
        <v>101</v>
      </c>
      <c r="B30" s="145">
        <v>312270</v>
      </c>
      <c r="C30" s="145">
        <v>311326</v>
      </c>
      <c r="D30" s="146">
        <v>-3.0230249463605212E-3</v>
      </c>
    </row>
    <row r="31" spans="1:4" x14ac:dyDescent="0.2">
      <c r="A31" s="144" t="s">
        <v>114</v>
      </c>
      <c r="B31" s="145">
        <v>280370</v>
      </c>
      <c r="C31" s="145">
        <v>303005</v>
      </c>
      <c r="D31" s="146">
        <v>8.0732603345579051E-2</v>
      </c>
    </row>
    <row r="33" spans="1:4" ht="19.5" x14ac:dyDescent="0.3">
      <c r="A33" s="175" t="s">
        <v>169</v>
      </c>
      <c r="B33" s="175"/>
      <c r="C33" s="175"/>
      <c r="D33" s="175"/>
    </row>
    <row r="34" spans="1:4" ht="15.75" x14ac:dyDescent="0.25">
      <c r="A34" s="174" t="s">
        <v>170</v>
      </c>
      <c r="B34" s="174"/>
      <c r="C34" s="174"/>
      <c r="D34" s="174"/>
    </row>
    <row r="36" spans="1:4" x14ac:dyDescent="0.2">
      <c r="A36" s="141" t="s">
        <v>171</v>
      </c>
      <c r="B36" s="142" t="s">
        <v>205</v>
      </c>
      <c r="C36" s="142" t="s">
        <v>206</v>
      </c>
      <c r="D36" s="143" t="s">
        <v>164</v>
      </c>
    </row>
    <row r="37" spans="1:4" x14ac:dyDescent="0.2">
      <c r="A37" s="144" t="s">
        <v>146</v>
      </c>
      <c r="B37" s="145">
        <v>1636924.1163300001</v>
      </c>
      <c r="C37" s="145">
        <v>1764586.4666800001</v>
      </c>
      <c r="D37" s="146">
        <f>(C37-B37)/B37</f>
        <v>7.7989168267750986E-2</v>
      </c>
    </row>
    <row r="38" spans="1:4" x14ac:dyDescent="0.2">
      <c r="A38" s="144" t="s">
        <v>192</v>
      </c>
      <c r="B38" s="145">
        <v>1405927.7027199999</v>
      </c>
      <c r="C38" s="145">
        <v>1603246.32602</v>
      </c>
      <c r="D38" s="146">
        <f t="shared" ref="D38:D46" si="0">(C38-B38)/B38</f>
        <v>0.14034763161594621</v>
      </c>
    </row>
    <row r="39" spans="1:4" x14ac:dyDescent="0.2">
      <c r="A39" s="144" t="s">
        <v>145</v>
      </c>
      <c r="B39" s="145">
        <v>1368136.47049</v>
      </c>
      <c r="C39" s="145">
        <v>1424976.0746299999</v>
      </c>
      <c r="D39" s="146">
        <f t="shared" si="0"/>
        <v>4.1545273710628272E-2</v>
      </c>
    </row>
    <row r="40" spans="1:4" x14ac:dyDescent="0.2">
      <c r="A40" s="144" t="s">
        <v>151</v>
      </c>
      <c r="B40" s="145">
        <v>1240870.7469899999</v>
      </c>
      <c r="C40" s="145">
        <v>1197415.11809</v>
      </c>
      <c r="D40" s="146">
        <f t="shared" si="0"/>
        <v>-3.5020270246043685E-2</v>
      </c>
    </row>
    <row r="41" spans="1:4" x14ac:dyDescent="0.2">
      <c r="A41" s="144" t="s">
        <v>148</v>
      </c>
      <c r="B41" s="145">
        <v>998776.67637</v>
      </c>
      <c r="C41" s="145">
        <v>1116601.64956</v>
      </c>
      <c r="D41" s="146">
        <f t="shared" si="0"/>
        <v>0.11796928780738909</v>
      </c>
    </row>
    <row r="42" spans="1:4" x14ac:dyDescent="0.2">
      <c r="A42" s="144" t="s">
        <v>193</v>
      </c>
      <c r="B42" s="145">
        <v>517210.61202</v>
      </c>
      <c r="C42" s="145">
        <v>673321.68128000002</v>
      </c>
      <c r="D42" s="146">
        <f t="shared" si="0"/>
        <v>0.30183268794562818</v>
      </c>
    </row>
    <row r="43" spans="1:4" x14ac:dyDescent="0.2">
      <c r="A43" s="147" t="s">
        <v>141</v>
      </c>
      <c r="B43" s="145">
        <v>622388.21568999998</v>
      </c>
      <c r="C43" s="145">
        <v>663029.33675999998</v>
      </c>
      <c r="D43" s="146">
        <f t="shared" si="0"/>
        <v>6.5298667367832339E-2</v>
      </c>
    </row>
    <row r="44" spans="1:4" x14ac:dyDescent="0.2">
      <c r="A44" s="144" t="s">
        <v>194</v>
      </c>
      <c r="B44" s="145">
        <v>542724.22600999998</v>
      </c>
      <c r="C44" s="145">
        <v>575139.52260000003</v>
      </c>
      <c r="D44" s="146">
        <f t="shared" si="0"/>
        <v>5.9727012424543535E-2</v>
      </c>
    </row>
    <row r="45" spans="1:4" x14ac:dyDescent="0.2">
      <c r="A45" s="144" t="s">
        <v>149</v>
      </c>
      <c r="B45" s="145">
        <v>454240.96090000001</v>
      </c>
      <c r="C45" s="145">
        <v>572684.82305999997</v>
      </c>
      <c r="D45" s="146">
        <f t="shared" si="0"/>
        <v>0.26075117031569306</v>
      </c>
    </row>
    <row r="46" spans="1:4" x14ac:dyDescent="0.2">
      <c r="A46" s="144" t="s">
        <v>195</v>
      </c>
      <c r="B46" s="145">
        <v>359319.01827</v>
      </c>
      <c r="C46" s="145">
        <v>440841.16898999998</v>
      </c>
      <c r="D46" s="146">
        <f t="shared" si="0"/>
        <v>0.22687958770593791</v>
      </c>
    </row>
    <row r="48" spans="1:4" ht="19.5" x14ac:dyDescent="0.3">
      <c r="A48" s="175" t="s">
        <v>172</v>
      </c>
      <c r="B48" s="175"/>
      <c r="C48" s="175"/>
      <c r="D48" s="175"/>
    </row>
    <row r="49" spans="1:4" ht="15.75" x14ac:dyDescent="0.25">
      <c r="A49" s="174" t="s">
        <v>173</v>
      </c>
      <c r="B49" s="174"/>
      <c r="C49" s="174"/>
      <c r="D49" s="174"/>
    </row>
    <row r="51" spans="1:4" x14ac:dyDescent="0.2">
      <c r="A51" s="141" t="s">
        <v>171</v>
      </c>
      <c r="B51" s="142" t="s">
        <v>205</v>
      </c>
      <c r="C51" s="142" t="s">
        <v>206</v>
      </c>
      <c r="D51" s="143" t="s">
        <v>164</v>
      </c>
    </row>
    <row r="52" spans="1:4" x14ac:dyDescent="0.2">
      <c r="A52" s="144" t="s">
        <v>137</v>
      </c>
      <c r="B52" s="145">
        <v>65921.175090000004</v>
      </c>
      <c r="C52" s="145">
        <v>89657.403560000006</v>
      </c>
      <c r="D52" s="146">
        <f>(C52-B52)/B52</f>
        <v>0.36006986279588787</v>
      </c>
    </row>
    <row r="53" spans="1:4" x14ac:dyDescent="0.2">
      <c r="A53" s="144" t="s">
        <v>193</v>
      </c>
      <c r="B53" s="145">
        <v>517210.61202</v>
      </c>
      <c r="C53" s="145">
        <v>673321.68128000002</v>
      </c>
      <c r="D53" s="146">
        <f t="shared" ref="D53:D61" si="1">(C53-B53)/B53</f>
        <v>0.30183268794562818</v>
      </c>
    </row>
    <row r="54" spans="1:4" x14ac:dyDescent="0.2">
      <c r="A54" s="144" t="s">
        <v>149</v>
      </c>
      <c r="B54" s="145">
        <v>454240.96090000001</v>
      </c>
      <c r="C54" s="145">
        <v>572684.82305999997</v>
      </c>
      <c r="D54" s="146">
        <f t="shared" si="1"/>
        <v>0.26075117031569306</v>
      </c>
    </row>
    <row r="55" spans="1:4" x14ac:dyDescent="0.2">
      <c r="A55" s="144" t="s">
        <v>195</v>
      </c>
      <c r="B55" s="145">
        <v>359319.01827</v>
      </c>
      <c r="C55" s="145">
        <v>440841.16898999998</v>
      </c>
      <c r="D55" s="146">
        <f t="shared" si="1"/>
        <v>0.22687958770593791</v>
      </c>
    </row>
    <row r="56" spans="1:4" x14ac:dyDescent="0.2">
      <c r="A56" s="144" t="s">
        <v>133</v>
      </c>
      <c r="B56" s="145">
        <v>99773.86606</v>
      </c>
      <c r="C56" s="145">
        <v>120985.57563000001</v>
      </c>
      <c r="D56" s="146">
        <f t="shared" si="1"/>
        <v>0.21259785159817438</v>
      </c>
    </row>
    <row r="57" spans="1:4" x14ac:dyDescent="0.2">
      <c r="A57" s="144" t="s">
        <v>174</v>
      </c>
      <c r="B57" s="145">
        <v>305047.64529000001</v>
      </c>
      <c r="C57" s="145">
        <v>361531.57822000002</v>
      </c>
      <c r="D57" s="146">
        <f t="shared" si="1"/>
        <v>0.18516429745360716</v>
      </c>
    </row>
    <row r="58" spans="1:4" x14ac:dyDescent="0.2">
      <c r="A58" s="144" t="s">
        <v>219</v>
      </c>
      <c r="B58" s="145">
        <v>307999.31769</v>
      </c>
      <c r="C58" s="145">
        <v>363610.79819</v>
      </c>
      <c r="D58" s="146">
        <f t="shared" si="1"/>
        <v>0.18055715485698812</v>
      </c>
    </row>
    <row r="59" spans="1:4" x14ac:dyDescent="0.2">
      <c r="A59" s="144" t="s">
        <v>220</v>
      </c>
      <c r="B59" s="145">
        <v>110777.46204</v>
      </c>
      <c r="C59" s="145">
        <v>130665.39653</v>
      </c>
      <c r="D59" s="146">
        <f t="shared" si="1"/>
        <v>0.17953051210740664</v>
      </c>
    </row>
    <row r="60" spans="1:4" x14ac:dyDescent="0.2">
      <c r="A60" s="144" t="s">
        <v>138</v>
      </c>
      <c r="B60" s="145">
        <v>5958.0735800000002</v>
      </c>
      <c r="C60" s="145">
        <v>6975.35149</v>
      </c>
      <c r="D60" s="146">
        <f t="shared" si="1"/>
        <v>0.17073940030126311</v>
      </c>
    </row>
    <row r="61" spans="1:4" x14ac:dyDescent="0.2">
      <c r="A61" s="144" t="s">
        <v>153</v>
      </c>
      <c r="B61" s="145">
        <v>164209.07908</v>
      </c>
      <c r="C61" s="145">
        <v>184548.40664</v>
      </c>
      <c r="D61" s="146">
        <f t="shared" si="1"/>
        <v>0.12386238126389476</v>
      </c>
    </row>
    <row r="63" spans="1:4" ht="19.5" x14ac:dyDescent="0.3">
      <c r="A63" s="175" t="s">
        <v>175</v>
      </c>
      <c r="B63" s="175"/>
      <c r="C63" s="175"/>
      <c r="D63" s="175"/>
    </row>
    <row r="64" spans="1:4" ht="15.75" x14ac:dyDescent="0.25">
      <c r="A64" s="174" t="s">
        <v>176</v>
      </c>
      <c r="B64" s="174"/>
      <c r="C64" s="174"/>
      <c r="D64" s="174"/>
    </row>
    <row r="66" spans="1:4" x14ac:dyDescent="0.2">
      <c r="A66" s="141" t="s">
        <v>177</v>
      </c>
      <c r="B66" s="142" t="s">
        <v>205</v>
      </c>
      <c r="C66" s="142" t="s">
        <v>206</v>
      </c>
      <c r="D66" s="143" t="s">
        <v>164</v>
      </c>
    </row>
    <row r="67" spans="1:4" x14ac:dyDescent="0.2">
      <c r="A67" s="144" t="s">
        <v>178</v>
      </c>
      <c r="B67" s="145">
        <v>5114048</v>
      </c>
      <c r="C67" s="145">
        <v>5621163</v>
      </c>
      <c r="D67" s="146">
        <f t="shared" ref="D67:D76" si="2">C67/B67-1</f>
        <v>9.9161173301463013E-2</v>
      </c>
    </row>
    <row r="68" spans="1:4" x14ac:dyDescent="0.2">
      <c r="A68" s="144" t="s">
        <v>180</v>
      </c>
      <c r="B68" s="145">
        <v>1109011</v>
      </c>
      <c r="C68" s="145">
        <v>1073044</v>
      </c>
      <c r="D68" s="146">
        <f t="shared" si="2"/>
        <v>-3.2431598965204089E-2</v>
      </c>
    </row>
    <row r="69" spans="1:4" x14ac:dyDescent="0.2">
      <c r="A69" s="144" t="s">
        <v>179</v>
      </c>
      <c r="B69" s="145">
        <v>1024542</v>
      </c>
      <c r="C69" s="145">
        <v>1028454</v>
      </c>
      <c r="D69" s="146">
        <f t="shared" si="2"/>
        <v>3.8182914902464837E-3</v>
      </c>
    </row>
    <row r="70" spans="1:4" x14ac:dyDescent="0.2">
      <c r="A70" s="144" t="s">
        <v>181</v>
      </c>
      <c r="B70" s="145">
        <v>705928</v>
      </c>
      <c r="C70" s="145">
        <v>800691</v>
      </c>
      <c r="D70" s="146">
        <f t="shared" si="2"/>
        <v>0.13423890255096826</v>
      </c>
    </row>
    <row r="71" spans="1:4" x14ac:dyDescent="0.2">
      <c r="A71" s="144" t="s">
        <v>182</v>
      </c>
      <c r="B71" s="145">
        <v>619499</v>
      </c>
      <c r="C71" s="145">
        <v>725095</v>
      </c>
      <c r="D71" s="146">
        <f t="shared" si="2"/>
        <v>0.17045386675361862</v>
      </c>
    </row>
    <row r="72" spans="1:4" x14ac:dyDescent="0.2">
      <c r="A72" s="144" t="s">
        <v>183</v>
      </c>
      <c r="B72" s="145">
        <v>512442</v>
      </c>
      <c r="C72" s="145">
        <v>583796</v>
      </c>
      <c r="D72" s="146">
        <f t="shared" si="2"/>
        <v>0.13924307531388913</v>
      </c>
    </row>
    <row r="73" spans="1:4" x14ac:dyDescent="0.2">
      <c r="A73" s="144" t="s">
        <v>184</v>
      </c>
      <c r="B73" s="145">
        <v>347066</v>
      </c>
      <c r="C73" s="145">
        <v>379131</v>
      </c>
      <c r="D73" s="146">
        <f t="shared" si="2"/>
        <v>9.2388767554298035E-2</v>
      </c>
    </row>
    <row r="74" spans="1:4" x14ac:dyDescent="0.2">
      <c r="A74" s="144" t="s">
        <v>185</v>
      </c>
      <c r="B74" s="145">
        <v>221606</v>
      </c>
      <c r="C74" s="145">
        <v>266391</v>
      </c>
      <c r="D74" s="146">
        <f t="shared" si="2"/>
        <v>0.20209290362174315</v>
      </c>
    </row>
    <row r="75" spans="1:4" x14ac:dyDescent="0.2">
      <c r="A75" s="144" t="s">
        <v>196</v>
      </c>
      <c r="B75" s="145">
        <v>243553</v>
      </c>
      <c r="C75" s="145">
        <v>237414</v>
      </c>
      <c r="D75" s="146">
        <f t="shared" si="2"/>
        <v>-2.5206012654329868E-2</v>
      </c>
    </row>
    <row r="76" spans="1:4" x14ac:dyDescent="0.2">
      <c r="A76" s="144" t="s">
        <v>221</v>
      </c>
      <c r="B76" s="145">
        <v>148341</v>
      </c>
      <c r="C76" s="145">
        <v>214395</v>
      </c>
      <c r="D76" s="146">
        <f t="shared" si="2"/>
        <v>0.44528485044593191</v>
      </c>
    </row>
    <row r="78" spans="1:4" ht="19.5" x14ac:dyDescent="0.3">
      <c r="A78" s="175" t="s">
        <v>186</v>
      </c>
      <c r="B78" s="175"/>
      <c r="C78" s="175"/>
      <c r="D78" s="175"/>
    </row>
    <row r="79" spans="1:4" ht="15.75" x14ac:dyDescent="0.25">
      <c r="A79" s="174" t="s">
        <v>187</v>
      </c>
      <c r="B79" s="174"/>
      <c r="C79" s="174"/>
      <c r="D79" s="174"/>
    </row>
    <row r="81" spans="1:4" x14ac:dyDescent="0.2">
      <c r="A81" s="141" t="s">
        <v>177</v>
      </c>
      <c r="B81" s="142" t="s">
        <v>205</v>
      </c>
      <c r="C81" s="142" t="s">
        <v>206</v>
      </c>
      <c r="D81" s="143" t="s">
        <v>164</v>
      </c>
    </row>
    <row r="82" spans="1:4" x14ac:dyDescent="0.2">
      <c r="A82" s="144" t="s">
        <v>222</v>
      </c>
      <c r="B82" s="145">
        <v>23</v>
      </c>
      <c r="C82" s="145">
        <v>134</v>
      </c>
      <c r="D82" s="150">
        <f>(C82-B82)/B82</f>
        <v>4.8260869565217392</v>
      </c>
    </row>
    <row r="83" spans="1:4" x14ac:dyDescent="0.2">
      <c r="A83" s="144" t="s">
        <v>223</v>
      </c>
      <c r="B83" s="145">
        <v>10</v>
      </c>
      <c r="C83" s="145">
        <v>56</v>
      </c>
      <c r="D83" s="150">
        <f t="shared" ref="D83:D91" si="3">(C83-B83)/B83</f>
        <v>4.5999999999999996</v>
      </c>
    </row>
    <row r="84" spans="1:4" x14ac:dyDescent="0.2">
      <c r="A84" s="144" t="s">
        <v>197</v>
      </c>
      <c r="B84" s="145">
        <v>7</v>
      </c>
      <c r="C84" s="145">
        <v>29</v>
      </c>
      <c r="D84" s="150">
        <f t="shared" si="3"/>
        <v>3.1428571428571428</v>
      </c>
    </row>
    <row r="85" spans="1:4" x14ac:dyDescent="0.2">
      <c r="A85" s="144" t="s">
        <v>188</v>
      </c>
      <c r="B85" s="145">
        <v>5327</v>
      </c>
      <c r="C85" s="145">
        <v>20855</v>
      </c>
      <c r="D85" s="150">
        <f t="shared" si="3"/>
        <v>2.9149615168012013</v>
      </c>
    </row>
    <row r="86" spans="1:4" x14ac:dyDescent="0.2">
      <c r="A86" s="144" t="s">
        <v>224</v>
      </c>
      <c r="B86" s="145">
        <v>503</v>
      </c>
      <c r="C86" s="145">
        <v>1605</v>
      </c>
      <c r="D86" s="150">
        <f t="shared" si="3"/>
        <v>2.1908548707753481</v>
      </c>
    </row>
    <row r="87" spans="1:4" x14ac:dyDescent="0.2">
      <c r="A87" s="144" t="s">
        <v>189</v>
      </c>
      <c r="B87" s="145">
        <v>541</v>
      </c>
      <c r="C87" s="145">
        <v>1508</v>
      </c>
      <c r="D87" s="150">
        <f t="shared" si="3"/>
        <v>1.7874306839186691</v>
      </c>
    </row>
    <row r="88" spans="1:4" x14ac:dyDescent="0.2">
      <c r="A88" s="144" t="s">
        <v>225</v>
      </c>
      <c r="B88" s="145">
        <v>674</v>
      </c>
      <c r="C88" s="145">
        <v>1783</v>
      </c>
      <c r="D88" s="150">
        <f t="shared" si="3"/>
        <v>1.6454005934718101</v>
      </c>
    </row>
    <row r="89" spans="1:4" x14ac:dyDescent="0.2">
      <c r="A89" s="144" t="s">
        <v>226</v>
      </c>
      <c r="B89" s="145">
        <v>876</v>
      </c>
      <c r="C89" s="145">
        <v>2011</v>
      </c>
      <c r="D89" s="150">
        <f t="shared" si="3"/>
        <v>1.2956621004566211</v>
      </c>
    </row>
    <row r="90" spans="1:4" x14ac:dyDescent="0.2">
      <c r="A90" s="144" t="s">
        <v>198</v>
      </c>
      <c r="B90" s="145">
        <v>12980</v>
      </c>
      <c r="C90" s="145">
        <v>27807</v>
      </c>
      <c r="D90" s="150">
        <f t="shared" si="3"/>
        <v>1.1422958397534668</v>
      </c>
    </row>
    <row r="91" spans="1:4" x14ac:dyDescent="0.2">
      <c r="A91" s="144" t="s">
        <v>190</v>
      </c>
      <c r="B91" s="145">
        <v>8568</v>
      </c>
      <c r="C91" s="145">
        <v>16635</v>
      </c>
      <c r="D91" s="150">
        <f t="shared" si="3"/>
        <v>0.94152661064425769</v>
      </c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2"/>
  <sheetViews>
    <sheetView showGridLines="0" zoomScale="75" zoomScaleNormal="75" workbookViewId="0">
      <selection activeCell="F7" sqref="F7:I7"/>
    </sheetView>
  </sheetViews>
  <sheetFormatPr defaultColWidth="9.140625" defaultRowHeight="12.75" x14ac:dyDescent="0.2"/>
  <cols>
    <col min="1" max="1" width="32.28515625" customWidth="1"/>
    <col min="2" max="3" width="12.85546875" customWidth="1"/>
    <col min="4" max="4" width="14.5703125" bestFit="1" customWidth="1"/>
    <col min="5" max="5" width="12.42578125" customWidth="1"/>
    <col min="6" max="7" width="14.42578125" bestFit="1" customWidth="1"/>
    <col min="8" max="8" width="12.7109375" bestFit="1" customWidth="1"/>
    <col min="9" max="9" width="15" bestFit="1" customWidth="1"/>
  </cols>
  <sheetData>
    <row r="2" spans="1:9" ht="26.25" x14ac:dyDescent="0.4">
      <c r="C2" s="2" t="s">
        <v>199</v>
      </c>
    </row>
    <row r="6" spans="1:9" ht="22.5" x14ac:dyDescent="0.2">
      <c r="A6" s="176" t="s">
        <v>52</v>
      </c>
      <c r="B6" s="176"/>
      <c r="C6" s="176"/>
      <c r="D6" s="176"/>
      <c r="E6" s="176"/>
      <c r="F6" s="176"/>
      <c r="G6" s="176"/>
      <c r="H6" s="176"/>
      <c r="I6" s="176"/>
    </row>
    <row r="7" spans="1:9" ht="24" customHeight="1" thickBot="1" x14ac:dyDescent="0.25">
      <c r="A7" s="159"/>
      <c r="B7" s="168" t="s">
        <v>81</v>
      </c>
      <c r="C7" s="169"/>
      <c r="D7" s="169"/>
      <c r="E7" s="170"/>
      <c r="F7" s="168" t="s">
        <v>204</v>
      </c>
      <c r="G7" s="169"/>
      <c r="H7" s="169"/>
      <c r="I7" s="170"/>
    </row>
    <row r="8" spans="1:9" ht="62.25" thickTop="1" thickBot="1" x14ac:dyDescent="0.3">
      <c r="A8" s="67" t="s">
        <v>53</v>
      </c>
      <c r="B8" s="27">
        <v>2012</v>
      </c>
      <c r="C8" s="28">
        <v>2013</v>
      </c>
      <c r="D8" s="29" t="s">
        <v>3</v>
      </c>
      <c r="E8" s="30" t="s">
        <v>4</v>
      </c>
      <c r="F8" s="28">
        <v>2012</v>
      </c>
      <c r="G8" s="68">
        <v>2013</v>
      </c>
      <c r="H8" s="30" t="s">
        <v>3</v>
      </c>
      <c r="I8" s="28" t="s">
        <v>4</v>
      </c>
    </row>
    <row r="9" spans="1:9" ht="22.5" customHeight="1" thickTop="1" x14ac:dyDescent="0.25">
      <c r="A9" s="69" t="s">
        <v>54</v>
      </c>
      <c r="B9" s="70">
        <v>130029.76700000001</v>
      </c>
      <c r="C9" s="71">
        <v>161520.26</v>
      </c>
      <c r="D9" s="72">
        <f t="shared" ref="D9:D22" si="0">(C9-B9)/B9*100</f>
        <v>24.217910811145266</v>
      </c>
      <c r="E9" s="73">
        <f t="shared" ref="E9:E22" si="1">C9/C$22*100</f>
        <v>1.2427928051345243</v>
      </c>
      <c r="F9" s="70">
        <v>1260520.5449999999</v>
      </c>
      <c r="G9" s="71">
        <v>1535103.4100000001</v>
      </c>
      <c r="H9" s="72">
        <f t="shared" ref="H9:H22" si="2">(G9-F9)/F9*100</f>
        <v>21.783291521043811</v>
      </c>
      <c r="I9" s="73">
        <f t="shared" ref="I9:I22" si="3">G9/G$22*100</f>
        <v>1.0554654830899901</v>
      </c>
    </row>
    <row r="10" spans="1:9" ht="22.5" customHeight="1" x14ac:dyDescent="0.25">
      <c r="A10" s="69" t="s">
        <v>55</v>
      </c>
      <c r="B10" s="70">
        <v>1163863.068</v>
      </c>
      <c r="C10" s="71">
        <v>1311506.0519999999</v>
      </c>
      <c r="D10" s="72">
        <f t="shared" si="0"/>
        <v>12.685597477864119</v>
      </c>
      <c r="E10" s="73">
        <f t="shared" si="1"/>
        <v>10.091181659291442</v>
      </c>
      <c r="F10" s="70">
        <v>13068912.949999999</v>
      </c>
      <c r="G10" s="71">
        <v>12509018.344999997</v>
      </c>
      <c r="H10" s="72">
        <f t="shared" si="2"/>
        <v>-4.2841712018596185</v>
      </c>
      <c r="I10" s="73">
        <f t="shared" si="3"/>
        <v>8.6006173945551776</v>
      </c>
    </row>
    <row r="11" spans="1:9" ht="22.5" customHeight="1" x14ac:dyDescent="0.25">
      <c r="A11" s="69" t="s">
        <v>56</v>
      </c>
      <c r="B11" s="70">
        <v>256405.16699999999</v>
      </c>
      <c r="C11" s="71">
        <v>281844.45799999998</v>
      </c>
      <c r="D11" s="72">
        <f t="shared" si="0"/>
        <v>9.921520419282345</v>
      </c>
      <c r="E11" s="73">
        <f t="shared" si="1"/>
        <v>2.1686088455370216</v>
      </c>
      <c r="F11" s="70">
        <v>3198915.247</v>
      </c>
      <c r="G11" s="71">
        <v>3099580.5349999997</v>
      </c>
      <c r="H11" s="72">
        <f t="shared" si="2"/>
        <v>-3.1052623883411155</v>
      </c>
      <c r="I11" s="73">
        <f t="shared" si="3"/>
        <v>2.1311269621569693</v>
      </c>
    </row>
    <row r="12" spans="1:9" ht="22.5" customHeight="1" x14ac:dyDescent="0.25">
      <c r="A12" s="69" t="s">
        <v>57</v>
      </c>
      <c r="B12" s="70">
        <v>157621.432</v>
      </c>
      <c r="C12" s="71">
        <v>195678.93900000001</v>
      </c>
      <c r="D12" s="72">
        <f t="shared" si="0"/>
        <v>24.144880881427351</v>
      </c>
      <c r="E12" s="73">
        <f t="shared" si="1"/>
        <v>1.5056215084445597</v>
      </c>
      <c r="F12" s="70">
        <v>1816542.9439999999</v>
      </c>
      <c r="G12" s="71">
        <v>2148242.5649999999</v>
      </c>
      <c r="H12" s="72">
        <f t="shared" si="2"/>
        <v>18.259938312804351</v>
      </c>
      <c r="I12" s="73">
        <f t="shared" si="3"/>
        <v>1.4770313595109557</v>
      </c>
    </row>
    <row r="13" spans="1:9" ht="22.5" customHeight="1" x14ac:dyDescent="0.25">
      <c r="A13" s="74" t="s">
        <v>58</v>
      </c>
      <c r="B13" s="70">
        <v>109439.761</v>
      </c>
      <c r="C13" s="71">
        <v>109838.538</v>
      </c>
      <c r="D13" s="72">
        <f t="shared" si="0"/>
        <v>0.36438036446369965</v>
      </c>
      <c r="E13" s="73">
        <f t="shared" si="1"/>
        <v>0.84513574181279205</v>
      </c>
      <c r="F13" s="70">
        <v>1116136.1029999999</v>
      </c>
      <c r="G13" s="71">
        <v>1138566.6300000001</v>
      </c>
      <c r="H13" s="72">
        <f t="shared" si="2"/>
        <v>2.009658762915246</v>
      </c>
      <c r="I13" s="73">
        <f t="shared" si="3"/>
        <v>0.78282529394100697</v>
      </c>
    </row>
    <row r="14" spans="1:9" ht="22.5" customHeight="1" x14ac:dyDescent="0.25">
      <c r="A14" s="69" t="s">
        <v>59</v>
      </c>
      <c r="B14" s="70">
        <v>920814.98899999994</v>
      </c>
      <c r="C14" s="71">
        <v>1101832.2609999999</v>
      </c>
      <c r="D14" s="72">
        <f t="shared" si="0"/>
        <v>19.658375912905562</v>
      </c>
      <c r="E14" s="73">
        <f t="shared" si="1"/>
        <v>8.4778789139882829</v>
      </c>
      <c r="F14" s="70">
        <v>11412470.127000002</v>
      </c>
      <c r="G14" s="71">
        <v>12178674.181000002</v>
      </c>
      <c r="H14" s="72">
        <f t="shared" si="2"/>
        <v>6.7137442242875043</v>
      </c>
      <c r="I14" s="73">
        <f t="shared" si="3"/>
        <v>8.3734881598919486</v>
      </c>
    </row>
    <row r="15" spans="1:9" ht="22.5" customHeight="1" x14ac:dyDescent="0.25">
      <c r="A15" s="69" t="s">
        <v>60</v>
      </c>
      <c r="B15" s="70">
        <v>720494.20499999996</v>
      </c>
      <c r="C15" s="71">
        <v>833794.64199999999</v>
      </c>
      <c r="D15" s="72">
        <f t="shared" si="0"/>
        <v>15.725377971638238</v>
      </c>
      <c r="E15" s="73">
        <f t="shared" si="1"/>
        <v>6.4155046681903336</v>
      </c>
      <c r="F15" s="70">
        <v>8200862.0549999997</v>
      </c>
      <c r="G15" s="71">
        <v>9364853.2470000014</v>
      </c>
      <c r="H15" s="72">
        <f t="shared" si="2"/>
        <v>14.193522390616554</v>
      </c>
      <c r="I15" s="73">
        <f t="shared" si="3"/>
        <v>6.4388361670121741</v>
      </c>
    </row>
    <row r="16" spans="1:9" ht="22.5" customHeight="1" x14ac:dyDescent="0.25">
      <c r="A16" s="69" t="s">
        <v>61</v>
      </c>
      <c r="B16" s="70">
        <v>578067.46699999995</v>
      </c>
      <c r="C16" s="71">
        <v>626548.95400000003</v>
      </c>
      <c r="D16" s="72">
        <f t="shared" si="0"/>
        <v>8.3868215680091343</v>
      </c>
      <c r="E16" s="73">
        <f t="shared" si="1"/>
        <v>4.8208845880743505</v>
      </c>
      <c r="F16" s="70">
        <v>5779698.2379999999</v>
      </c>
      <c r="G16" s="71">
        <v>6573371.614000001</v>
      </c>
      <c r="H16" s="72">
        <f t="shared" si="2"/>
        <v>13.732090211592826</v>
      </c>
      <c r="I16" s="73">
        <f t="shared" si="3"/>
        <v>4.5195436352398817</v>
      </c>
    </row>
    <row r="17" spans="1:9" ht="22.5" customHeight="1" x14ac:dyDescent="0.25">
      <c r="A17" s="69" t="s">
        <v>62</v>
      </c>
      <c r="B17" s="70">
        <v>3410279.0329999998</v>
      </c>
      <c r="C17" s="71">
        <v>3589764.08</v>
      </c>
      <c r="D17" s="72">
        <f t="shared" si="0"/>
        <v>5.2630604493998971</v>
      </c>
      <c r="E17" s="73">
        <f t="shared" si="1"/>
        <v>27.620887749650446</v>
      </c>
      <c r="F17" s="70">
        <v>40434594.288999997</v>
      </c>
      <c r="G17" s="71">
        <v>40618660.956999995</v>
      </c>
      <c r="H17" s="72">
        <f t="shared" si="2"/>
        <v>0.45522076142129619</v>
      </c>
      <c r="I17" s="73">
        <f t="shared" si="3"/>
        <v>27.927496173986427</v>
      </c>
    </row>
    <row r="18" spans="1:9" ht="22.5" customHeight="1" x14ac:dyDescent="0.25">
      <c r="A18" s="69" t="s">
        <v>63</v>
      </c>
      <c r="B18" s="70">
        <v>1578252.385</v>
      </c>
      <c r="C18" s="71">
        <v>1640189.8829999999</v>
      </c>
      <c r="D18" s="72">
        <f t="shared" si="0"/>
        <v>3.9244355711840031</v>
      </c>
      <c r="E18" s="73">
        <f t="shared" si="1"/>
        <v>12.620188858331685</v>
      </c>
      <c r="F18" s="70">
        <v>18669979.629000004</v>
      </c>
      <c r="G18" s="71">
        <v>20079293.303000003</v>
      </c>
      <c r="H18" s="72">
        <f t="shared" si="2"/>
        <v>7.5485549636643281</v>
      </c>
      <c r="I18" s="73">
        <f t="shared" si="3"/>
        <v>13.805585257710099</v>
      </c>
    </row>
    <row r="19" spans="1:9" ht="22.5" customHeight="1" x14ac:dyDescent="0.25">
      <c r="A19" s="75" t="s">
        <v>64</v>
      </c>
      <c r="B19" s="70">
        <v>117868.93</v>
      </c>
      <c r="C19" s="71">
        <v>135449.144</v>
      </c>
      <c r="D19" s="72">
        <f t="shared" si="0"/>
        <v>14.915053525980094</v>
      </c>
      <c r="E19" s="73">
        <f t="shared" si="1"/>
        <v>1.0421926117802813</v>
      </c>
      <c r="F19" s="70">
        <v>1463204.6329999997</v>
      </c>
      <c r="G19" s="71">
        <v>1395169.6300000001</v>
      </c>
      <c r="H19" s="72">
        <f t="shared" si="2"/>
        <v>-4.6497257776246785</v>
      </c>
      <c r="I19" s="73">
        <f t="shared" si="3"/>
        <v>0.95925354469796453</v>
      </c>
    </row>
    <row r="20" spans="1:9" ht="22.5" customHeight="1" x14ac:dyDescent="0.25">
      <c r="A20" s="69" t="s">
        <v>65</v>
      </c>
      <c r="B20" s="70">
        <v>955183.48300000001</v>
      </c>
      <c r="C20" s="71">
        <v>1127197.4720000001</v>
      </c>
      <c r="D20" s="72">
        <f t="shared" si="0"/>
        <v>18.008476074119894</v>
      </c>
      <c r="E20" s="73">
        <f t="shared" si="1"/>
        <v>8.6730476298603314</v>
      </c>
      <c r="F20" s="70">
        <v>10686493.994999997</v>
      </c>
      <c r="G20" s="71">
        <v>11918364.760000002</v>
      </c>
      <c r="H20" s="72">
        <f t="shared" si="2"/>
        <v>11.527361224143041</v>
      </c>
      <c r="I20" s="73">
        <f t="shared" si="3"/>
        <v>8.1945115469817864</v>
      </c>
    </row>
    <row r="21" spans="1:9" ht="22.5" customHeight="1" thickBot="1" x14ac:dyDescent="0.3">
      <c r="A21" s="76" t="s">
        <v>66</v>
      </c>
      <c r="B21" s="77">
        <v>1741161.9680000001</v>
      </c>
      <c r="C21" s="78">
        <v>1881391.085</v>
      </c>
      <c r="D21" s="79">
        <f t="shared" si="0"/>
        <v>8.0537663685059222</v>
      </c>
      <c r="E21" s="80">
        <f t="shared" si="1"/>
        <v>14.476074419903956</v>
      </c>
      <c r="F21" s="77">
        <v>20425306.665999997</v>
      </c>
      <c r="G21" s="78">
        <v>22884361.128000002</v>
      </c>
      <c r="H21" s="79">
        <f t="shared" si="2"/>
        <v>12.039253570147622</v>
      </c>
      <c r="I21" s="80">
        <f t="shared" si="3"/>
        <v>15.73421902122562</v>
      </c>
    </row>
    <row r="22" spans="1:9" ht="24" customHeight="1" thickBot="1" x14ac:dyDescent="0.3">
      <c r="A22" s="81" t="s">
        <v>67</v>
      </c>
      <c r="B22" s="82">
        <v>11839481.654999999</v>
      </c>
      <c r="C22" s="83">
        <v>12996555.767999999</v>
      </c>
      <c r="D22" s="84">
        <f t="shared" si="0"/>
        <v>9.7730132679529031</v>
      </c>
      <c r="E22" s="85">
        <f t="shared" si="1"/>
        <v>100</v>
      </c>
      <c r="F22" s="82">
        <v>137533637.421</v>
      </c>
      <c r="G22" s="83">
        <v>145443260.30500001</v>
      </c>
      <c r="H22" s="84">
        <f t="shared" si="2"/>
        <v>5.7510460948459468</v>
      </c>
      <c r="I22" s="85">
        <f t="shared" si="3"/>
        <v>100</v>
      </c>
    </row>
  </sheetData>
  <mergeCells count="3">
    <mergeCell ref="A6:I6"/>
    <mergeCell ref="B7:E7"/>
    <mergeCell ref="F7:I7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N59"/>
  <sheetViews>
    <sheetView showGridLines="0" topLeftCell="C42" workbookViewId="0">
      <selection activeCell="C21" sqref="C21"/>
    </sheetView>
  </sheetViews>
  <sheetFormatPr defaultColWidth="9.140625" defaultRowHeight="12.75" x14ac:dyDescent="0.2"/>
  <cols>
    <col min="1" max="2" width="0" hidden="1" customWidth="1"/>
    <col min="10" max="10" width="11.5703125" bestFit="1" customWidth="1"/>
    <col min="11" max="11" width="12.140625" customWidth="1"/>
  </cols>
  <sheetData>
    <row r="7" spans="9:9" x14ac:dyDescent="0.2">
      <c r="I7" s="86"/>
    </row>
    <row r="8" spans="9:9" x14ac:dyDescent="0.2">
      <c r="I8" s="86"/>
    </row>
    <row r="9" spans="9:9" x14ac:dyDescent="0.2">
      <c r="I9" s="86"/>
    </row>
    <row r="10" spans="9:9" x14ac:dyDescent="0.2">
      <c r="I10" s="86"/>
    </row>
    <row r="17" spans="3:14" ht="12.75" customHeight="1" x14ac:dyDescent="0.2"/>
    <row r="21" spans="3:14" x14ac:dyDescent="0.2">
      <c r="C21" s="1" t="s">
        <v>208</v>
      </c>
    </row>
    <row r="23" spans="3:14" x14ac:dyDescent="0.2">
      <c r="H23" s="86"/>
      <c r="I23" s="86"/>
    </row>
    <row r="24" spans="3:14" x14ac:dyDescent="0.2">
      <c r="H24" s="86"/>
      <c r="I24" s="86"/>
    </row>
    <row r="25" spans="3:14" x14ac:dyDescent="0.2">
      <c r="H25" s="177"/>
      <c r="I25" s="177"/>
      <c r="N25" t="s">
        <v>68</v>
      </c>
    </row>
    <row r="26" spans="3:14" x14ac:dyDescent="0.2">
      <c r="H26" s="177"/>
      <c r="I26" s="177"/>
    </row>
    <row r="27" spans="3:14" ht="12.75" customHeight="1" x14ac:dyDescent="0.2"/>
    <row r="28" spans="3:14" ht="12.75" customHeight="1" x14ac:dyDescent="0.2"/>
    <row r="29" spans="3:14" ht="9.75" customHeight="1" x14ac:dyDescent="0.2"/>
    <row r="36" spans="8:9" x14ac:dyDescent="0.2">
      <c r="H36" s="86"/>
      <c r="I36" s="86"/>
    </row>
    <row r="37" spans="8:9" x14ac:dyDescent="0.2">
      <c r="H37" s="86"/>
      <c r="I37" s="86"/>
    </row>
    <row r="38" spans="8:9" x14ac:dyDescent="0.2">
      <c r="H38" s="177"/>
      <c r="I38" s="177"/>
    </row>
    <row r="39" spans="8:9" x14ac:dyDescent="0.2">
      <c r="H39" s="177"/>
      <c r="I39" s="177"/>
    </row>
    <row r="40" spans="8:9" ht="12.75" customHeight="1" x14ac:dyDescent="0.2"/>
    <row r="41" spans="8:9" ht="13.5" customHeight="1" x14ac:dyDescent="0.2"/>
    <row r="42" spans="8:9" ht="12.75" customHeight="1" x14ac:dyDescent="0.2"/>
    <row r="48" spans="8:9" x14ac:dyDescent="0.2">
      <c r="H48" s="86"/>
      <c r="I48" s="86"/>
    </row>
    <row r="49" spans="3:9" x14ac:dyDescent="0.2">
      <c r="H49" s="86"/>
      <c r="I49" s="86"/>
    </row>
    <row r="50" spans="3:9" x14ac:dyDescent="0.2">
      <c r="H50" s="177"/>
      <c r="I50" s="177"/>
    </row>
    <row r="51" spans="3:9" x14ac:dyDescent="0.2">
      <c r="H51" s="177"/>
      <c r="I51" s="177"/>
    </row>
    <row r="54" spans="3:9" ht="15.75" customHeight="1" x14ac:dyDescent="0.2"/>
    <row r="55" spans="3:9" ht="12.75" customHeight="1" x14ac:dyDescent="0.2"/>
    <row r="56" spans="3:9" ht="12.75" customHeight="1" x14ac:dyDescent="0.2"/>
    <row r="57" spans="3:9" ht="12.75" customHeight="1" x14ac:dyDescent="0.2"/>
    <row r="59" spans="3:9" x14ac:dyDescent="0.2">
      <c r="C59" s="87"/>
    </row>
  </sheetData>
  <mergeCells count="3">
    <mergeCell ref="H25:I26"/>
    <mergeCell ref="H38:I39"/>
    <mergeCell ref="H50:I51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3"/>
  <sheetViews>
    <sheetView showGridLines="0" topLeftCell="A20" zoomScaleNormal="100" workbookViewId="0">
      <selection activeCell="M30" sqref="M30"/>
    </sheetView>
  </sheetViews>
  <sheetFormatPr defaultColWidth="9.140625" defaultRowHeight="12.75" x14ac:dyDescent="0.2"/>
  <sheetData>
    <row r="23" spans="1:1" x14ac:dyDescent="0.2">
      <c r="A23" t="s">
        <v>209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showGridLines="0" zoomScale="90" zoomScaleNormal="90" workbookViewId="0">
      <selection activeCell="O5" sqref="O5:O24"/>
    </sheetView>
  </sheetViews>
  <sheetFormatPr defaultColWidth="9.140625" defaultRowHeight="12.75" x14ac:dyDescent="0.2"/>
  <cols>
    <col min="1" max="1" width="3.140625" bestFit="1" customWidth="1"/>
    <col min="2" max="2" width="28" customWidth="1"/>
    <col min="3" max="3" width="11.7109375" customWidth="1"/>
    <col min="4" max="9" width="11.7109375" bestFit="1" customWidth="1"/>
    <col min="10" max="10" width="10.140625" bestFit="1" customWidth="1"/>
    <col min="11" max="14" width="11.7109375" bestFit="1" customWidth="1"/>
    <col min="15" max="15" width="12.7109375" bestFit="1" customWidth="1"/>
    <col min="16" max="16" width="6.7109375" bestFit="1" customWidth="1"/>
  </cols>
  <sheetData>
    <row r="1" spans="1:16" x14ac:dyDescent="0.2"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</row>
    <row r="3" spans="1:16" x14ac:dyDescent="0.2">
      <c r="B3" s="86" t="s">
        <v>69</v>
      </c>
    </row>
    <row r="4" spans="1:16" s="88" customFormat="1" x14ac:dyDescent="0.2">
      <c r="B4" s="89" t="s">
        <v>70</v>
      </c>
      <c r="C4" s="89" t="s">
        <v>71</v>
      </c>
      <c r="D4" s="89" t="s">
        <v>72</v>
      </c>
      <c r="E4" s="89" t="s">
        <v>73</v>
      </c>
      <c r="F4" s="89" t="s">
        <v>74</v>
      </c>
      <c r="G4" s="89" t="s">
        <v>75</v>
      </c>
      <c r="H4" s="89" t="s">
        <v>76</v>
      </c>
      <c r="I4" s="89" t="s">
        <v>1</v>
      </c>
      <c r="J4" s="89" t="s">
        <v>77</v>
      </c>
      <c r="K4" s="89" t="s">
        <v>78</v>
      </c>
      <c r="L4" s="89" t="s">
        <v>79</v>
      </c>
      <c r="M4" s="89" t="s">
        <v>80</v>
      </c>
      <c r="N4" s="89" t="s">
        <v>81</v>
      </c>
      <c r="O4" s="90" t="s">
        <v>82</v>
      </c>
      <c r="P4" s="90" t="s">
        <v>83</v>
      </c>
    </row>
    <row r="5" spans="1:16" x14ac:dyDescent="0.2">
      <c r="A5" s="91" t="s">
        <v>84</v>
      </c>
      <c r="B5" s="92" t="s">
        <v>85</v>
      </c>
      <c r="C5" s="93">
        <v>1037791.819</v>
      </c>
      <c r="D5" s="93">
        <v>1072610.7379999999</v>
      </c>
      <c r="E5" s="93">
        <v>1126499.5460000001</v>
      </c>
      <c r="F5" s="93">
        <v>1032831.545</v>
      </c>
      <c r="G5" s="93">
        <v>1078174.2860000001</v>
      </c>
      <c r="H5" s="93">
        <v>1124681.2080000001</v>
      </c>
      <c r="I5" s="93">
        <v>1172132.8359999999</v>
      </c>
      <c r="J5" s="93">
        <v>988132.66700000002</v>
      </c>
      <c r="K5" s="93">
        <v>1148630.561</v>
      </c>
      <c r="L5" s="93">
        <v>1125801.5109999999</v>
      </c>
      <c r="M5" s="93">
        <v>1316020.45</v>
      </c>
      <c r="N5" s="93">
        <v>1127822.581</v>
      </c>
      <c r="O5" s="93">
        <f>SUM(C5:N5)</f>
        <v>13351129.748000002</v>
      </c>
      <c r="P5" s="94">
        <f t="shared" ref="P5:P24" si="0">O5/O$26*100</f>
        <v>9.179613904280659</v>
      </c>
    </row>
    <row r="6" spans="1:16" x14ac:dyDescent="0.2">
      <c r="A6" s="91" t="s">
        <v>86</v>
      </c>
      <c r="B6" s="92" t="s">
        <v>87</v>
      </c>
      <c r="C6" s="93">
        <v>879175.06200000003</v>
      </c>
      <c r="D6" s="93">
        <v>840427.00600000005</v>
      </c>
      <c r="E6" s="93">
        <v>925530.52099999995</v>
      </c>
      <c r="F6" s="93">
        <v>907235.72199999995</v>
      </c>
      <c r="G6" s="93">
        <v>985183.88600000006</v>
      </c>
      <c r="H6" s="93">
        <v>919652.13</v>
      </c>
      <c r="I6" s="93">
        <v>1062357.7890000001</v>
      </c>
      <c r="J6" s="93">
        <v>864639.321</v>
      </c>
      <c r="K6" s="93">
        <v>1012883.031</v>
      </c>
      <c r="L6" s="93">
        <v>1054859.7139999999</v>
      </c>
      <c r="M6" s="93">
        <v>1203145.9129999999</v>
      </c>
      <c r="N6" s="93">
        <v>1209190.672</v>
      </c>
      <c r="O6" s="93">
        <f t="shared" ref="O6:O24" si="1">SUM(C6:N6)</f>
        <v>11864280.766999999</v>
      </c>
      <c r="P6" s="94">
        <f t="shared" si="0"/>
        <v>8.1573259153861066</v>
      </c>
    </row>
    <row r="7" spans="1:16" x14ac:dyDescent="0.2">
      <c r="A7" s="91" t="s">
        <v>88</v>
      </c>
      <c r="B7" s="92" t="s">
        <v>89</v>
      </c>
      <c r="C7" s="93">
        <v>647770.80099999998</v>
      </c>
      <c r="D7" s="93">
        <v>662061.69999999995</v>
      </c>
      <c r="E7" s="93">
        <v>644782.97600000002</v>
      </c>
      <c r="F7" s="93">
        <v>622801.89599999995</v>
      </c>
      <c r="G7" s="93">
        <v>680588.97499999998</v>
      </c>
      <c r="H7" s="93">
        <v>680607.24600000004</v>
      </c>
      <c r="I7" s="93">
        <v>766462.77500000002</v>
      </c>
      <c r="J7" s="93">
        <v>617374.98800000001</v>
      </c>
      <c r="K7" s="93">
        <v>890360.87199999997</v>
      </c>
      <c r="L7" s="93">
        <v>783906.59699999995</v>
      </c>
      <c r="M7" s="93">
        <v>868954.53599999996</v>
      </c>
      <c r="N7" s="93">
        <v>718504.68599999999</v>
      </c>
      <c r="O7" s="93">
        <f t="shared" si="1"/>
        <v>8584178.0480000004</v>
      </c>
      <c r="P7" s="94">
        <f t="shared" si="0"/>
        <v>5.9020803223072384</v>
      </c>
    </row>
    <row r="8" spans="1:16" x14ac:dyDescent="0.2">
      <c r="A8" s="91" t="s">
        <v>90</v>
      </c>
      <c r="B8" s="92" t="s">
        <v>91</v>
      </c>
      <c r="C8" s="93">
        <v>544023.06299999997</v>
      </c>
      <c r="D8" s="93">
        <v>588167.41899999999</v>
      </c>
      <c r="E8" s="93">
        <v>581018.50399999996</v>
      </c>
      <c r="F8" s="93">
        <v>579722.91399999999</v>
      </c>
      <c r="G8" s="93">
        <v>588229.44299999997</v>
      </c>
      <c r="H8" s="93">
        <v>522821.95699999999</v>
      </c>
      <c r="I8" s="93">
        <v>613410.10199999996</v>
      </c>
      <c r="J8" s="93">
        <v>580571.53</v>
      </c>
      <c r="K8" s="93">
        <v>621630.64800000004</v>
      </c>
      <c r="L8" s="93">
        <v>622500.77500000002</v>
      </c>
      <c r="M8" s="93">
        <v>658731.24600000004</v>
      </c>
      <c r="N8" s="93">
        <v>595554.23499999999</v>
      </c>
      <c r="O8" s="93">
        <f t="shared" si="1"/>
        <v>7096381.8360000011</v>
      </c>
      <c r="P8" s="94">
        <f t="shared" si="0"/>
        <v>4.8791410615711071</v>
      </c>
    </row>
    <row r="9" spans="1:16" x14ac:dyDescent="0.2">
      <c r="A9" s="91" t="s">
        <v>92</v>
      </c>
      <c r="B9" s="92" t="s">
        <v>93</v>
      </c>
      <c r="C9" s="93">
        <v>542316.46200000006</v>
      </c>
      <c r="D9" s="93">
        <v>562736.34199999995</v>
      </c>
      <c r="E9" s="93">
        <v>575341.49600000004</v>
      </c>
      <c r="F9" s="93">
        <v>582484.93900000001</v>
      </c>
      <c r="G9" s="93">
        <v>553936.61100000003</v>
      </c>
      <c r="H9" s="93">
        <v>532040.21699999995</v>
      </c>
      <c r="I9" s="93">
        <v>575923.495</v>
      </c>
      <c r="J9" s="93">
        <v>370299.89199999999</v>
      </c>
      <c r="K9" s="93">
        <v>559600.18000000005</v>
      </c>
      <c r="L9" s="93">
        <v>508855.46299999999</v>
      </c>
      <c r="M9" s="93">
        <v>621039.99899999995</v>
      </c>
      <c r="N9" s="93">
        <v>561700.24699999997</v>
      </c>
      <c r="O9" s="93">
        <f t="shared" si="1"/>
        <v>6546275.3429999985</v>
      </c>
      <c r="P9" s="94">
        <f t="shared" si="0"/>
        <v>4.5009135027583902</v>
      </c>
    </row>
    <row r="10" spans="1:16" x14ac:dyDescent="0.2">
      <c r="A10" s="91" t="s">
        <v>94</v>
      </c>
      <c r="B10" s="92" t="s">
        <v>95</v>
      </c>
      <c r="C10" s="93">
        <v>469076.26400000002</v>
      </c>
      <c r="D10" s="93">
        <v>543789.70200000005</v>
      </c>
      <c r="E10" s="93">
        <v>553310.43200000003</v>
      </c>
      <c r="F10" s="93">
        <v>493239.39600000001</v>
      </c>
      <c r="G10" s="93">
        <v>528913.82400000002</v>
      </c>
      <c r="H10" s="93">
        <v>596745.03599999996</v>
      </c>
      <c r="I10" s="93">
        <v>530831.429</v>
      </c>
      <c r="J10" s="93">
        <v>407680.25599999999</v>
      </c>
      <c r="K10" s="93">
        <v>577850.228</v>
      </c>
      <c r="L10" s="93">
        <v>508562.58899999998</v>
      </c>
      <c r="M10" s="93">
        <v>590128.68799999997</v>
      </c>
      <c r="N10" s="93">
        <v>559785.22</v>
      </c>
      <c r="O10" s="93">
        <f t="shared" si="1"/>
        <v>6359913.0639999993</v>
      </c>
      <c r="P10" s="94">
        <f t="shared" si="0"/>
        <v>4.3727794946383582</v>
      </c>
    </row>
    <row r="11" spans="1:16" x14ac:dyDescent="0.2">
      <c r="A11" s="91" t="s">
        <v>96</v>
      </c>
      <c r="B11" s="92" t="s">
        <v>97</v>
      </c>
      <c r="C11" s="93">
        <v>393921.13</v>
      </c>
      <c r="D11" s="93">
        <v>441026.36300000001</v>
      </c>
      <c r="E11" s="93">
        <v>544024.35800000001</v>
      </c>
      <c r="F11" s="93">
        <v>463578.47499999998</v>
      </c>
      <c r="G11" s="93">
        <v>476654.739</v>
      </c>
      <c r="H11" s="93">
        <v>483625.07699999999</v>
      </c>
      <c r="I11" s="93">
        <v>480544.72700000001</v>
      </c>
      <c r="J11" s="93">
        <v>394279.23</v>
      </c>
      <c r="K11" s="93">
        <v>425254.67099999997</v>
      </c>
      <c r="L11" s="93">
        <v>398049.24</v>
      </c>
      <c r="M11" s="93">
        <v>421594.63500000001</v>
      </c>
      <c r="N11" s="93">
        <v>528838.76199999999</v>
      </c>
      <c r="O11" s="93">
        <f t="shared" si="1"/>
        <v>5451391.4069999997</v>
      </c>
      <c r="P11" s="94">
        <f t="shared" si="0"/>
        <v>3.7481223912807482</v>
      </c>
    </row>
    <row r="12" spans="1:16" x14ac:dyDescent="0.2">
      <c r="A12" s="91" t="s">
        <v>98</v>
      </c>
      <c r="B12" s="92" t="s">
        <v>99</v>
      </c>
      <c r="C12" s="93">
        <v>335574.46</v>
      </c>
      <c r="D12" s="93">
        <v>318116.58100000001</v>
      </c>
      <c r="E12" s="93">
        <v>378632.788</v>
      </c>
      <c r="F12" s="93">
        <v>315375.47399999999</v>
      </c>
      <c r="G12" s="93">
        <v>379943.11800000002</v>
      </c>
      <c r="H12" s="93">
        <v>362530.49900000001</v>
      </c>
      <c r="I12" s="93">
        <v>326124.68400000001</v>
      </c>
      <c r="J12" s="93">
        <v>312698.18900000001</v>
      </c>
      <c r="K12" s="93">
        <v>374721.08600000001</v>
      </c>
      <c r="L12" s="93">
        <v>383628.66499999998</v>
      </c>
      <c r="M12" s="93">
        <v>429094.37400000001</v>
      </c>
      <c r="N12" s="93">
        <v>385460.10700000002</v>
      </c>
      <c r="O12" s="93">
        <f t="shared" si="1"/>
        <v>4301900.0249999994</v>
      </c>
      <c r="P12" s="94">
        <f t="shared" si="0"/>
        <v>2.9577857476990572</v>
      </c>
    </row>
    <row r="13" spans="1:16" x14ac:dyDescent="0.2">
      <c r="A13" s="91" t="s">
        <v>100</v>
      </c>
      <c r="B13" s="92" t="s">
        <v>101</v>
      </c>
      <c r="C13" s="93">
        <v>308170.81400000001</v>
      </c>
      <c r="D13" s="93">
        <v>289955.31</v>
      </c>
      <c r="E13" s="93">
        <v>255617.66399999999</v>
      </c>
      <c r="F13" s="93">
        <v>266662.652</v>
      </c>
      <c r="G13" s="93">
        <v>352050.71600000001</v>
      </c>
      <c r="H13" s="93">
        <v>273963.185</v>
      </c>
      <c r="I13" s="93">
        <v>324880.95299999998</v>
      </c>
      <c r="J13" s="93">
        <v>278909.984</v>
      </c>
      <c r="K13" s="93">
        <v>319047.80099999998</v>
      </c>
      <c r="L13" s="93">
        <v>268870.25400000002</v>
      </c>
      <c r="M13" s="93">
        <v>327857.28499999997</v>
      </c>
      <c r="N13" s="93">
        <v>311325.571</v>
      </c>
      <c r="O13" s="93">
        <f t="shared" si="1"/>
        <v>3577312.1890000002</v>
      </c>
      <c r="P13" s="94">
        <f t="shared" si="0"/>
        <v>2.4595929580428404</v>
      </c>
    </row>
    <row r="14" spans="1:16" x14ac:dyDescent="0.2">
      <c r="A14" s="91" t="s">
        <v>102</v>
      </c>
      <c r="B14" s="92" t="s">
        <v>108</v>
      </c>
      <c r="C14" s="93">
        <v>316034.71000000002</v>
      </c>
      <c r="D14" s="93">
        <v>340303.15399999998</v>
      </c>
      <c r="E14" s="93">
        <v>309418.40999999997</v>
      </c>
      <c r="F14" s="93">
        <v>302295.99699999997</v>
      </c>
      <c r="G14" s="93">
        <v>300580.19199999998</v>
      </c>
      <c r="H14" s="93">
        <v>230166.93400000001</v>
      </c>
      <c r="I14" s="93">
        <v>245974.462</v>
      </c>
      <c r="J14" s="93">
        <v>280852.70899999997</v>
      </c>
      <c r="K14" s="93">
        <v>258968.747</v>
      </c>
      <c r="L14" s="93">
        <v>224912.82399999999</v>
      </c>
      <c r="M14" s="93">
        <v>339086.45</v>
      </c>
      <c r="N14" s="93">
        <v>272443.46600000001</v>
      </c>
      <c r="O14" s="93">
        <f t="shared" si="1"/>
        <v>3421038.0550000002</v>
      </c>
      <c r="P14" s="94">
        <f t="shared" si="0"/>
        <v>2.3521461546320115</v>
      </c>
    </row>
    <row r="15" spans="1:16" x14ac:dyDescent="0.2">
      <c r="A15" s="91" t="s">
        <v>103</v>
      </c>
      <c r="B15" s="92" t="s">
        <v>160</v>
      </c>
      <c r="C15" s="93">
        <v>261351.50099999999</v>
      </c>
      <c r="D15" s="93">
        <v>342074.86800000002</v>
      </c>
      <c r="E15" s="93">
        <v>317218.02799999999</v>
      </c>
      <c r="F15" s="93">
        <v>214210.95600000001</v>
      </c>
      <c r="G15" s="93">
        <v>269419.72700000001</v>
      </c>
      <c r="H15" s="93">
        <v>296788.68699999998</v>
      </c>
      <c r="I15" s="93">
        <v>273217.74099999998</v>
      </c>
      <c r="J15" s="93">
        <v>320413.59899999999</v>
      </c>
      <c r="K15" s="93">
        <v>183417.533</v>
      </c>
      <c r="L15" s="93">
        <v>206785.24400000001</v>
      </c>
      <c r="M15" s="93">
        <v>272689.07299999997</v>
      </c>
      <c r="N15" s="93">
        <v>272843.266</v>
      </c>
      <c r="O15" s="93">
        <f t="shared" si="1"/>
        <v>3230430.2229999993</v>
      </c>
      <c r="P15" s="94">
        <f t="shared" si="0"/>
        <v>2.2210931023497427</v>
      </c>
    </row>
    <row r="16" spans="1:16" x14ac:dyDescent="0.2">
      <c r="A16" s="91" t="s">
        <v>105</v>
      </c>
      <c r="B16" s="92" t="s">
        <v>106</v>
      </c>
      <c r="C16" s="93">
        <v>328360.74200000003</v>
      </c>
      <c r="D16" s="93">
        <v>302504.462</v>
      </c>
      <c r="E16" s="93">
        <v>301763.288</v>
      </c>
      <c r="F16" s="93">
        <v>323690.33100000001</v>
      </c>
      <c r="G16" s="93">
        <v>340164.38299999997</v>
      </c>
      <c r="H16" s="93">
        <v>286894.603</v>
      </c>
      <c r="I16" s="93">
        <v>254116.41699999999</v>
      </c>
      <c r="J16" s="93">
        <v>178230.11900000001</v>
      </c>
      <c r="K16" s="93">
        <v>245382.36199999999</v>
      </c>
      <c r="L16" s="93">
        <v>192856.255</v>
      </c>
      <c r="M16" s="93">
        <v>215850.73800000001</v>
      </c>
      <c r="N16" s="93">
        <v>230223.24299999999</v>
      </c>
      <c r="O16" s="93">
        <f t="shared" si="1"/>
        <v>3200036.9429999995</v>
      </c>
      <c r="P16" s="94">
        <f t="shared" si="0"/>
        <v>2.200196101050921</v>
      </c>
    </row>
    <row r="17" spans="1:16" x14ac:dyDescent="0.2">
      <c r="A17" s="91" t="s">
        <v>107</v>
      </c>
      <c r="B17" s="92" t="s">
        <v>114</v>
      </c>
      <c r="C17" s="93">
        <v>192011.00099999999</v>
      </c>
      <c r="D17" s="93">
        <v>148741.66</v>
      </c>
      <c r="E17" s="93">
        <v>244928.66399999999</v>
      </c>
      <c r="F17" s="93">
        <v>244734.96799999999</v>
      </c>
      <c r="G17" s="93">
        <v>287578.35499999998</v>
      </c>
      <c r="H17" s="93">
        <v>216094.36300000001</v>
      </c>
      <c r="I17" s="93">
        <v>237014.53899999999</v>
      </c>
      <c r="J17" s="93">
        <v>228442.25599999999</v>
      </c>
      <c r="K17" s="93">
        <v>299647.11700000003</v>
      </c>
      <c r="L17" s="93">
        <v>298715.76</v>
      </c>
      <c r="M17" s="93">
        <v>272978.19799999997</v>
      </c>
      <c r="N17" s="93">
        <v>303005.27600000001</v>
      </c>
      <c r="O17" s="93">
        <f t="shared" si="1"/>
        <v>2973892.1570000001</v>
      </c>
      <c r="P17" s="94">
        <f t="shared" si="0"/>
        <v>2.0447094972107371</v>
      </c>
    </row>
    <row r="18" spans="1:16" x14ac:dyDescent="0.2">
      <c r="A18" s="91" t="s">
        <v>109</v>
      </c>
      <c r="B18" s="92" t="s">
        <v>104</v>
      </c>
      <c r="C18" s="93">
        <v>198268.848</v>
      </c>
      <c r="D18" s="93">
        <v>201517.65900000001</v>
      </c>
      <c r="E18" s="93">
        <v>226013.829</v>
      </c>
      <c r="F18" s="93">
        <v>235433.549</v>
      </c>
      <c r="G18" s="93">
        <v>283600.73300000001</v>
      </c>
      <c r="H18" s="93">
        <v>268666.52899999998</v>
      </c>
      <c r="I18" s="93">
        <v>280098.402</v>
      </c>
      <c r="J18" s="93">
        <v>249655.228</v>
      </c>
      <c r="K18" s="93">
        <v>287044.52600000001</v>
      </c>
      <c r="L18" s="93">
        <v>217837.82699999999</v>
      </c>
      <c r="M18" s="93">
        <v>251958.95199999999</v>
      </c>
      <c r="N18" s="93">
        <v>256658.163</v>
      </c>
      <c r="O18" s="93">
        <f t="shared" si="1"/>
        <v>2956754.2450000001</v>
      </c>
      <c r="P18" s="94">
        <f t="shared" si="0"/>
        <v>2.0329262685061322</v>
      </c>
    </row>
    <row r="19" spans="1:16" x14ac:dyDescent="0.2">
      <c r="A19" s="91" t="s">
        <v>111</v>
      </c>
      <c r="B19" s="92" t="s">
        <v>191</v>
      </c>
      <c r="C19" s="93">
        <v>199213.318</v>
      </c>
      <c r="D19" s="93">
        <v>217055.54</v>
      </c>
      <c r="E19" s="93">
        <v>280322.60100000002</v>
      </c>
      <c r="F19" s="93">
        <v>273749.61499999999</v>
      </c>
      <c r="G19" s="93">
        <v>278283.571</v>
      </c>
      <c r="H19" s="93">
        <v>242016.27100000001</v>
      </c>
      <c r="I19" s="93">
        <v>210107.53400000001</v>
      </c>
      <c r="J19" s="93">
        <v>147201.40599999999</v>
      </c>
      <c r="K19" s="93">
        <v>198272.78599999999</v>
      </c>
      <c r="L19" s="93">
        <v>176150.503</v>
      </c>
      <c r="M19" s="93">
        <v>232546.33300000001</v>
      </c>
      <c r="N19" s="93">
        <v>268948.63199999998</v>
      </c>
      <c r="O19" s="93">
        <f t="shared" si="1"/>
        <v>2723868.1100000003</v>
      </c>
      <c r="P19" s="94">
        <f t="shared" si="0"/>
        <v>1.8728046276179953</v>
      </c>
    </row>
    <row r="20" spans="1:16" x14ac:dyDescent="0.2">
      <c r="A20" s="91" t="s">
        <v>113</v>
      </c>
      <c r="B20" s="92" t="s">
        <v>112</v>
      </c>
      <c r="C20" s="93">
        <v>179925.02799999999</v>
      </c>
      <c r="D20" s="93">
        <v>198062.652</v>
      </c>
      <c r="E20" s="93">
        <v>227976.31700000001</v>
      </c>
      <c r="F20" s="93">
        <v>206830.78</v>
      </c>
      <c r="G20" s="93">
        <v>258008.55</v>
      </c>
      <c r="H20" s="93">
        <v>219885.878</v>
      </c>
      <c r="I20" s="93">
        <v>240332.25099999999</v>
      </c>
      <c r="J20" s="93">
        <v>204364.89300000001</v>
      </c>
      <c r="K20" s="93">
        <v>211845.47899999999</v>
      </c>
      <c r="L20" s="93">
        <v>196260.96599999999</v>
      </c>
      <c r="M20" s="93">
        <v>252894.44</v>
      </c>
      <c r="N20" s="93">
        <v>262762.81099999999</v>
      </c>
      <c r="O20" s="93">
        <f t="shared" si="1"/>
        <v>2659150.0449999999</v>
      </c>
      <c r="P20" s="94">
        <f t="shared" si="0"/>
        <v>1.8283075056106883</v>
      </c>
    </row>
    <row r="21" spans="1:16" x14ac:dyDescent="0.2">
      <c r="A21" s="91" t="s">
        <v>115</v>
      </c>
      <c r="B21" s="92" t="s">
        <v>116</v>
      </c>
      <c r="C21" s="93">
        <v>197202.72200000001</v>
      </c>
      <c r="D21" s="93">
        <v>195160.01699999999</v>
      </c>
      <c r="E21" s="93">
        <v>220708.101</v>
      </c>
      <c r="F21" s="93">
        <v>225560.03400000001</v>
      </c>
      <c r="G21" s="93">
        <v>242111.29800000001</v>
      </c>
      <c r="H21" s="93">
        <v>223989.182</v>
      </c>
      <c r="I21" s="93">
        <v>221229.55100000001</v>
      </c>
      <c r="J21" s="93">
        <v>194408.29699999999</v>
      </c>
      <c r="K21" s="93">
        <v>249583.231</v>
      </c>
      <c r="L21" s="93">
        <v>232757.897</v>
      </c>
      <c r="M21" s="93">
        <v>269554.098</v>
      </c>
      <c r="N21" s="93">
        <v>172152.361</v>
      </c>
      <c r="O21" s="93">
        <f t="shared" si="1"/>
        <v>2644416.7890000003</v>
      </c>
      <c r="P21" s="94">
        <f t="shared" si="0"/>
        <v>1.818177606180029</v>
      </c>
    </row>
    <row r="22" spans="1:16" x14ac:dyDescent="0.2">
      <c r="A22" s="91" t="s">
        <v>117</v>
      </c>
      <c r="B22" s="92" t="s">
        <v>118</v>
      </c>
      <c r="C22" s="93">
        <v>191896.38</v>
      </c>
      <c r="D22" s="93">
        <v>225046.82399999999</v>
      </c>
      <c r="E22" s="93">
        <v>245328.76199999999</v>
      </c>
      <c r="F22" s="93">
        <v>209144.67300000001</v>
      </c>
      <c r="G22" s="93">
        <v>222059.71299999999</v>
      </c>
      <c r="H22" s="93">
        <v>211393.658</v>
      </c>
      <c r="I22" s="93">
        <v>217848.861</v>
      </c>
      <c r="J22" s="93">
        <v>151382.23800000001</v>
      </c>
      <c r="K22" s="93">
        <v>207440.861</v>
      </c>
      <c r="L22" s="93">
        <v>215868.75599999999</v>
      </c>
      <c r="M22" s="93">
        <v>240045.40700000001</v>
      </c>
      <c r="N22" s="93">
        <v>226155.13500000001</v>
      </c>
      <c r="O22" s="93">
        <f t="shared" si="1"/>
        <v>2563611.2680000002</v>
      </c>
      <c r="P22" s="94">
        <f t="shared" si="0"/>
        <v>1.7626195000036311</v>
      </c>
    </row>
    <row r="23" spans="1:16" x14ac:dyDescent="0.2">
      <c r="A23" s="91" t="s">
        <v>119</v>
      </c>
      <c r="B23" s="92" t="s">
        <v>110</v>
      </c>
      <c r="C23" s="93">
        <v>186240.49299999999</v>
      </c>
      <c r="D23" s="93">
        <v>177959.79699999999</v>
      </c>
      <c r="E23" s="93">
        <v>168552.802</v>
      </c>
      <c r="F23" s="93">
        <v>183296.42199999999</v>
      </c>
      <c r="G23" s="93">
        <v>249867.41699999999</v>
      </c>
      <c r="H23" s="93">
        <v>210314.584</v>
      </c>
      <c r="I23" s="93">
        <v>243106.69500000001</v>
      </c>
      <c r="J23" s="93">
        <v>194513.628</v>
      </c>
      <c r="K23" s="93">
        <v>219557.05300000001</v>
      </c>
      <c r="L23" s="93">
        <v>210134.72399999999</v>
      </c>
      <c r="M23" s="93">
        <v>236977.18</v>
      </c>
      <c r="N23" s="93">
        <v>271596.54300000001</v>
      </c>
      <c r="O23" s="93">
        <f t="shared" si="1"/>
        <v>2552117.338</v>
      </c>
      <c r="P23" s="94">
        <f t="shared" si="0"/>
        <v>1.7547168099965451</v>
      </c>
    </row>
    <row r="24" spans="1:16" x14ac:dyDescent="0.2">
      <c r="A24" s="91" t="s">
        <v>120</v>
      </c>
      <c r="B24" s="92" t="s">
        <v>159</v>
      </c>
      <c r="C24" s="93">
        <v>126932.484</v>
      </c>
      <c r="D24" s="93">
        <v>157744.94500000001</v>
      </c>
      <c r="E24" s="93">
        <v>173375.37599999999</v>
      </c>
      <c r="F24" s="93">
        <v>186490.79699999999</v>
      </c>
      <c r="G24" s="93">
        <v>203929.17300000001</v>
      </c>
      <c r="H24" s="93">
        <v>139558.50899999999</v>
      </c>
      <c r="I24" s="93">
        <v>165103.68900000001</v>
      </c>
      <c r="J24" s="93">
        <v>173011.07500000001</v>
      </c>
      <c r="K24" s="93">
        <v>205378.522</v>
      </c>
      <c r="L24" s="93">
        <v>208936.06</v>
      </c>
      <c r="M24" s="93">
        <v>255717.723</v>
      </c>
      <c r="N24" s="93">
        <v>191725.834</v>
      </c>
      <c r="O24" s="93">
        <f t="shared" si="1"/>
        <v>2187904.1869999999</v>
      </c>
      <c r="P24" s="94">
        <f t="shared" si="0"/>
        <v>1.5043008401013906</v>
      </c>
    </row>
    <row r="25" spans="1:16" x14ac:dyDescent="0.2">
      <c r="A25" s="95"/>
      <c r="B25" s="178" t="s">
        <v>121</v>
      </c>
      <c r="C25" s="178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7">
        <f>SUM(O5:O24)</f>
        <v>98245981.78700003</v>
      </c>
      <c r="P25" s="98">
        <f>SUM(P5:P24)</f>
        <v>67.549353311224337</v>
      </c>
    </row>
    <row r="26" spans="1:16" ht="13.5" customHeight="1" x14ac:dyDescent="0.2">
      <c r="A26" s="95"/>
      <c r="B26" s="179" t="s">
        <v>122</v>
      </c>
      <c r="C26" s="17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7">
        <v>145443260.32900003</v>
      </c>
      <c r="P26" s="93">
        <f>O26/O$26*100</f>
        <v>100</v>
      </c>
    </row>
    <row r="27" spans="1:16" x14ac:dyDescent="0.2">
      <c r="B27" s="100"/>
    </row>
    <row r="28" spans="1:16" x14ac:dyDescent="0.2">
      <c r="B28" s="86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showGridLines="0" workbookViewId="0">
      <selection activeCell="K61" sqref="K61"/>
    </sheetView>
  </sheetViews>
  <sheetFormatPr defaultColWidth="9.140625" defaultRowHeight="12.75" x14ac:dyDescent="0.2"/>
  <cols>
    <col min="5" max="5" width="10.5703125" customWidth="1"/>
  </cols>
  <sheetData>
    <row r="1" spans="2:2" ht="15" x14ac:dyDescent="0.25">
      <c r="B1" s="101" t="s">
        <v>5</v>
      </c>
    </row>
    <row r="2" spans="2:2" ht="15" x14ac:dyDescent="0.25">
      <c r="B2" s="101" t="s">
        <v>123</v>
      </c>
    </row>
    <row r="13" spans="2:2" ht="12.75" customHeight="1" x14ac:dyDescent="0.2"/>
    <row r="30" ht="12.75" customHeight="1" x14ac:dyDescent="0.2"/>
    <row r="46" ht="12.75" customHeight="1" x14ac:dyDescent="0.2"/>
    <row r="60" ht="12.75" customHeight="1" x14ac:dyDescent="0.2"/>
    <row r="80" ht="12.75" customHeight="1" x14ac:dyDescent="0.2"/>
    <row r="84" ht="3.75" customHeight="1" x14ac:dyDescent="0.2"/>
    <row r="95" ht="12.75" customHeight="1" x14ac:dyDescent="0.2"/>
    <row r="105" spans="1:1" ht="3.75" customHeight="1" x14ac:dyDescent="0.2"/>
    <row r="112" spans="1:1" x14ac:dyDescent="0.2">
      <c r="A112" s="87"/>
    </row>
    <row r="113" ht="12.75" customHeight="1" x14ac:dyDescent="0.2"/>
    <row r="127" ht="12.75" customHeight="1" x14ac:dyDescent="0.2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SEKTÖR (U S D)</vt:lpstr>
      <vt:lpstr>SEKTÖR (TL)</vt:lpstr>
      <vt:lpstr>USDvsTL</vt:lpstr>
      <vt:lpstr>Seçilmiş İstatistikler</vt:lpstr>
      <vt:lpstr>GEN.SEK.</vt:lpstr>
      <vt:lpstr>Toplam İhracat  bar gra</vt:lpstr>
      <vt:lpstr>KARŞL</vt:lpstr>
      <vt:lpstr>ÜLKE</vt:lpstr>
      <vt:lpstr>SEKT1</vt:lpstr>
      <vt:lpstr>SEKT2</vt:lpstr>
      <vt:lpstr>SEKT3</vt:lpstr>
      <vt:lpstr>SEKT4</vt:lpstr>
      <vt:lpstr>SEKT5</vt:lpstr>
      <vt:lpstr>2002-2013 AYLIK İHR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Metin TABALU</cp:lastModifiedBy>
  <cp:lastPrinted>2013-11-01T05:16:16Z</cp:lastPrinted>
  <dcterms:created xsi:type="dcterms:W3CDTF">2013-08-01T04:41:02Z</dcterms:created>
  <dcterms:modified xsi:type="dcterms:W3CDTF">2014-01-02T02:57:57Z</dcterms:modified>
</cp:coreProperties>
</file>