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Grafik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25725"/>
</workbook>
</file>

<file path=xl/calcChain.xml><?xml version="1.0" encoding="utf-8"?>
<calcChain xmlns="http://schemas.openxmlformats.org/spreadsheetml/2006/main">
  <c r="G46" i="2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46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O5" i="23" l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P5" l="1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6"/>
  <c r="O25" l="1"/>
  <c r="P6"/>
  <c r="P25" s="1"/>
  <c r="O2" i="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3"/>
  <c r="O64"/>
  <c r="O65"/>
  <c r="O66"/>
  <c r="O67"/>
  <c r="O68"/>
  <c r="O69"/>
  <c r="O70"/>
  <c r="O71"/>
  <c r="O72"/>
  <c r="O73"/>
  <c r="O74"/>
  <c r="O75"/>
  <c r="I22" i="4" l="1"/>
  <c r="H22"/>
  <c r="E22"/>
  <c r="D22"/>
  <c r="I21"/>
  <c r="H21"/>
  <c r="E21"/>
  <c r="D21"/>
  <c r="I20"/>
  <c r="H20"/>
  <c r="E20"/>
  <c r="D20"/>
  <c r="I19"/>
  <c r="H19"/>
  <c r="E19"/>
  <c r="D19"/>
  <c r="I18"/>
  <c r="H18"/>
  <c r="E18"/>
  <c r="D18"/>
  <c r="I17"/>
  <c r="H17"/>
  <c r="E17"/>
  <c r="D17"/>
  <c r="I16"/>
  <c r="H16"/>
  <c r="E16"/>
  <c r="D16"/>
  <c r="I15"/>
  <c r="H15"/>
  <c r="E15"/>
  <c r="D15"/>
  <c r="I14"/>
  <c r="H14"/>
  <c r="E14"/>
  <c r="D14"/>
  <c r="I13"/>
  <c r="H13"/>
  <c r="E13"/>
  <c r="D13"/>
  <c r="I12"/>
  <c r="H12"/>
  <c r="E12"/>
  <c r="D12"/>
  <c r="I11"/>
  <c r="H11"/>
  <c r="E11"/>
  <c r="D11"/>
  <c r="I10"/>
  <c r="H10"/>
  <c r="E10"/>
  <c r="D10"/>
  <c r="I9"/>
  <c r="H9"/>
  <c r="E9"/>
  <c r="D9"/>
  <c r="E46" i="2"/>
  <c r="I40"/>
  <c r="D40"/>
  <c r="C40" i="3" s="1"/>
  <c r="D37" i="2"/>
  <c r="C37" i="3" s="1"/>
  <c r="E35" i="2"/>
  <c r="D25"/>
  <c r="C25" i="3" s="1"/>
  <c r="D20" i="2"/>
  <c r="C20" i="3" s="1"/>
  <c r="E19" i="2"/>
  <c r="D17"/>
  <c r="C17" i="3" s="1"/>
  <c r="E15" i="2"/>
  <c r="D8"/>
  <c r="C8" i="3" s="1"/>
  <c r="I46" i="1"/>
  <c r="H46"/>
  <c r="D46" i="3" s="1"/>
  <c r="E46" i="1"/>
  <c r="D46"/>
  <c r="B46" i="3" s="1"/>
  <c r="G45" i="1"/>
  <c r="G45" i="2" s="1"/>
  <c r="F45" i="1"/>
  <c r="F45" i="2" s="1"/>
  <c r="I44" i="1"/>
  <c r="H44"/>
  <c r="D44" i="3" s="1"/>
  <c r="E44" i="1"/>
  <c r="D44"/>
  <c r="B44" i="3" s="1"/>
  <c r="I43" i="1"/>
  <c r="H43"/>
  <c r="D43" i="3" s="1"/>
  <c r="E43" i="1"/>
  <c r="D43"/>
  <c r="B43" i="3" s="1"/>
  <c r="I42" i="1"/>
  <c r="H42"/>
  <c r="D42" i="3" s="1"/>
  <c r="E42" i="1"/>
  <c r="D42"/>
  <c r="B42" i="3" s="1"/>
  <c r="I41" i="1"/>
  <c r="H41"/>
  <c r="D41" i="3" s="1"/>
  <c r="E41" i="1"/>
  <c r="D41"/>
  <c r="B41" i="3" s="1"/>
  <c r="I40" i="1"/>
  <c r="H40"/>
  <c r="D40" i="3" s="1"/>
  <c r="E40" i="1"/>
  <c r="D40"/>
  <c r="B40" i="3" s="1"/>
  <c r="I39" i="1"/>
  <c r="H39"/>
  <c r="D39" i="3" s="1"/>
  <c r="E39" i="1"/>
  <c r="D39"/>
  <c r="B39" i="3" s="1"/>
  <c r="I38" i="1"/>
  <c r="H38"/>
  <c r="D38" i="3" s="1"/>
  <c r="E38" i="1"/>
  <c r="D38"/>
  <c r="B38" i="3" s="1"/>
  <c r="I37" i="1"/>
  <c r="H37"/>
  <c r="D37" i="3" s="1"/>
  <c r="E37" i="1"/>
  <c r="D37"/>
  <c r="B37" i="3" s="1"/>
  <c r="I36" i="1"/>
  <c r="H36"/>
  <c r="D36" i="3" s="1"/>
  <c r="E36" i="1"/>
  <c r="D36"/>
  <c r="B36" i="3" s="1"/>
  <c r="I35" i="1"/>
  <c r="H35"/>
  <c r="D35" i="3" s="1"/>
  <c r="E35" i="1"/>
  <c r="D35"/>
  <c r="B35" i="3" s="1"/>
  <c r="I34" i="1"/>
  <c r="H34"/>
  <c r="D34" i="3" s="1"/>
  <c r="E34" i="1"/>
  <c r="D34"/>
  <c r="B34" i="3" s="1"/>
  <c r="I33" i="1"/>
  <c r="H33"/>
  <c r="D33" i="3" s="1"/>
  <c r="E33" i="1"/>
  <c r="D33"/>
  <c r="B33" i="3" s="1"/>
  <c r="I32" i="1"/>
  <c r="H32"/>
  <c r="D32" i="3" s="1"/>
  <c r="E32" i="1"/>
  <c r="D32"/>
  <c r="B32" i="3" s="1"/>
  <c r="I31" i="1"/>
  <c r="H31"/>
  <c r="D31" i="3" s="1"/>
  <c r="E31" i="1"/>
  <c r="D31"/>
  <c r="B31" i="3" s="1"/>
  <c r="I30" i="1"/>
  <c r="H30"/>
  <c r="D30" i="3" s="1"/>
  <c r="E30" i="1"/>
  <c r="D30"/>
  <c r="B30" i="3" s="1"/>
  <c r="I29" i="1"/>
  <c r="H29"/>
  <c r="D29" i="3" s="1"/>
  <c r="E29" i="1"/>
  <c r="D29"/>
  <c r="B29" i="3" s="1"/>
  <c r="I28" i="1"/>
  <c r="H28"/>
  <c r="D28" i="3" s="1"/>
  <c r="E28" i="1"/>
  <c r="D28"/>
  <c r="B28" i="3" s="1"/>
  <c r="I27" i="1"/>
  <c r="H27"/>
  <c r="D27" i="3" s="1"/>
  <c r="E27" i="1"/>
  <c r="D27"/>
  <c r="B27" i="3" s="1"/>
  <c r="I26" i="1"/>
  <c r="H26"/>
  <c r="D26" i="3" s="1"/>
  <c r="E26" i="1"/>
  <c r="D26"/>
  <c r="B26" i="3" s="1"/>
  <c r="I25" i="1"/>
  <c r="H25"/>
  <c r="D25" i="3" s="1"/>
  <c r="E25" i="1"/>
  <c r="D25"/>
  <c r="B25" i="3" s="1"/>
  <c r="I24" i="1"/>
  <c r="H24"/>
  <c r="D24" i="3" s="1"/>
  <c r="E24" i="1"/>
  <c r="D24"/>
  <c r="B24" i="3" s="1"/>
  <c r="I23" i="1"/>
  <c r="H23"/>
  <c r="D23" i="3" s="1"/>
  <c r="E23" i="1"/>
  <c r="D23"/>
  <c r="B23" i="3" s="1"/>
  <c r="I22" i="1"/>
  <c r="H22"/>
  <c r="D22" i="3" s="1"/>
  <c r="E22" i="1"/>
  <c r="D22"/>
  <c r="B22" i="3" s="1"/>
  <c r="I21" i="1"/>
  <c r="H21"/>
  <c r="D21" i="3" s="1"/>
  <c r="E21" i="1"/>
  <c r="D21"/>
  <c r="B21" i="3" s="1"/>
  <c r="I20" i="1"/>
  <c r="H20"/>
  <c r="D20" i="3" s="1"/>
  <c r="E20" i="1"/>
  <c r="D20"/>
  <c r="B20" i="3" s="1"/>
  <c r="I19" i="1"/>
  <c r="H19"/>
  <c r="D19" i="3" s="1"/>
  <c r="E19" i="1"/>
  <c r="D19"/>
  <c r="B19" i="3" s="1"/>
  <c r="I18" i="1"/>
  <c r="H18"/>
  <c r="D18" i="3" s="1"/>
  <c r="E18" i="1"/>
  <c r="D18"/>
  <c r="B18" i="3" s="1"/>
  <c r="I17" i="1"/>
  <c r="H17"/>
  <c r="D17" i="3" s="1"/>
  <c r="E17" i="1"/>
  <c r="D17"/>
  <c r="B17" i="3" s="1"/>
  <c r="I16" i="1"/>
  <c r="H16"/>
  <c r="D16" i="3" s="1"/>
  <c r="E16" i="1"/>
  <c r="D16"/>
  <c r="B16" i="3" s="1"/>
  <c r="I15" i="1"/>
  <c r="H15"/>
  <c r="D15" i="3" s="1"/>
  <c r="E15" i="1"/>
  <c r="D15"/>
  <c r="B15" i="3" s="1"/>
  <c r="I14" i="1"/>
  <c r="H14"/>
  <c r="D14" i="3" s="1"/>
  <c r="E14" i="1"/>
  <c r="D14"/>
  <c r="B14" i="3" s="1"/>
  <c r="I13" i="1"/>
  <c r="H13"/>
  <c r="D13" i="3" s="1"/>
  <c r="E13" i="1"/>
  <c r="D13"/>
  <c r="B13" i="3" s="1"/>
  <c r="I12" i="1"/>
  <c r="H12"/>
  <c r="D12" i="3" s="1"/>
  <c r="E12" i="1"/>
  <c r="D12"/>
  <c r="B12" i="3" s="1"/>
  <c r="I11" i="1"/>
  <c r="H11"/>
  <c r="D11" i="3" s="1"/>
  <c r="E11" i="1"/>
  <c r="D11"/>
  <c r="B11" i="3" s="1"/>
  <c r="I10" i="1"/>
  <c r="H10"/>
  <c r="D10" i="3" s="1"/>
  <c r="E10" i="1"/>
  <c r="D10"/>
  <c r="B10" i="3" s="1"/>
  <c r="I9" i="1"/>
  <c r="H9"/>
  <c r="D9" i="3" s="1"/>
  <c r="E9" i="1"/>
  <c r="D9"/>
  <c r="B9" i="3" s="1"/>
  <c r="I8" i="1"/>
  <c r="H8"/>
  <c r="D8" i="3" s="1"/>
  <c r="E8" i="1"/>
  <c r="D8"/>
  <c r="B8" i="3" s="1"/>
  <c r="I15" i="2" l="1"/>
  <c r="I27"/>
  <c r="H34"/>
  <c r="E34" i="3" s="1"/>
  <c r="H33" i="2"/>
  <c r="E33" i="3" s="1"/>
  <c r="H40" i="2"/>
  <c r="E40" i="3" s="1"/>
  <c r="E22" i="2"/>
  <c r="E23"/>
  <c r="E41"/>
  <c r="E43"/>
  <c r="D13"/>
  <c r="C13" i="3" s="1"/>
  <c r="D28" i="2"/>
  <c r="C28" i="3" s="1"/>
  <c r="D32" i="2"/>
  <c r="C32" i="3" s="1"/>
  <c r="I32" i="2"/>
  <c r="H17"/>
  <c r="E17" i="3" s="1"/>
  <c r="H18" i="2"/>
  <c r="E18" i="3" s="1"/>
  <c r="E11" i="2"/>
  <c r="E27"/>
  <c r="E31"/>
  <c r="E40"/>
  <c r="D46"/>
  <c r="C46" i="3" s="1"/>
  <c r="E30" i="2"/>
  <c r="E39"/>
  <c r="D1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/>
  <c r="I25"/>
  <c r="I29"/>
  <c r="I37"/>
  <c r="I42"/>
  <c r="I46"/>
  <c r="I12"/>
  <c r="I20"/>
  <c r="I28"/>
  <c r="I36"/>
  <c r="I41"/>
  <c r="I44"/>
  <c r="I21"/>
  <c r="I8"/>
  <c r="I16"/>
  <c r="I24"/>
  <c r="H46"/>
  <c r="E46" i="3" s="1"/>
  <c r="H44" i="2"/>
  <c r="E44" i="3" s="1"/>
  <c r="I17" i="2"/>
  <c r="I33"/>
  <c r="H21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/>
  <c r="C44" i="3" s="1"/>
  <c r="E12" i="2"/>
  <c r="E20"/>
  <c r="E28"/>
  <c r="E36"/>
  <c r="D41"/>
  <c r="C41" i="3" s="1"/>
  <c r="E8" i="2"/>
  <c r="E16"/>
  <c r="E24"/>
  <c r="E32"/>
  <c r="H45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/>
  <c r="E23" i="3" s="1"/>
  <c r="D26" i="2"/>
  <c r="C26" i="3" s="1"/>
  <c r="E29" i="2"/>
  <c r="H31"/>
  <c r="E31" i="3" s="1"/>
  <c r="D34" i="2"/>
  <c r="C34" i="3" s="1"/>
  <c r="I34" i="2"/>
  <c r="H35"/>
  <c r="E35" i="3" s="1"/>
  <c r="E37" i="2"/>
  <c r="D38"/>
  <c r="C38" i="3" s="1"/>
  <c r="I38" i="2"/>
  <c r="I39"/>
  <c r="H39"/>
  <c r="E39" i="3" s="1"/>
  <c r="I45" i="2"/>
  <c r="H45" i="1"/>
  <c r="D45" i="3" s="1"/>
  <c r="H8" i="2"/>
  <c r="E8" i="3" s="1"/>
  <c r="E10" i="2"/>
  <c r="D11"/>
  <c r="C11" i="3" s="1"/>
  <c r="I11" i="2"/>
  <c r="H12"/>
  <c r="E12" i="3" s="1"/>
  <c r="E14" i="2"/>
  <c r="D15"/>
  <c r="C15" i="3" s="1"/>
  <c r="H16" i="2"/>
  <c r="E16" i="3" s="1"/>
  <c r="E18" i="2"/>
  <c r="D19"/>
  <c r="C19" i="3" s="1"/>
  <c r="I19" i="2"/>
  <c r="H20"/>
  <c r="E20" i="3" s="1"/>
  <c r="D23" i="2"/>
  <c r="C23" i="3" s="1"/>
  <c r="I23" i="2"/>
  <c r="H24"/>
  <c r="E24" i="3" s="1"/>
  <c r="E26" i="2"/>
  <c r="D27"/>
  <c r="C27" i="3" s="1"/>
  <c r="H28" i="2"/>
  <c r="E28" i="3" s="1"/>
  <c r="D31" i="2"/>
  <c r="C31" i="3" s="1"/>
  <c r="I31" i="2"/>
  <c r="H32"/>
  <c r="E32" i="3" s="1"/>
  <c r="E34" i="2"/>
  <c r="D35"/>
  <c r="C35" i="3" s="1"/>
  <c r="I35" i="2"/>
  <c r="H36"/>
  <c r="E36" i="3" s="1"/>
  <c r="E38" i="2"/>
  <c r="D39"/>
  <c r="C39" i="3" s="1"/>
  <c r="H41" i="2"/>
  <c r="E41" i="3" s="1"/>
  <c r="H42" i="2"/>
  <c r="E42" i="3" s="1"/>
  <c r="I43" i="2"/>
  <c r="H43"/>
  <c r="E43" i="3" s="1"/>
  <c r="E9" i="2"/>
  <c r="I10"/>
  <c r="E13"/>
  <c r="I14"/>
  <c r="H15"/>
  <c r="E15" i="3" s="1"/>
  <c r="E17" i="2"/>
  <c r="I18"/>
  <c r="D22"/>
  <c r="C22" i="3" s="1"/>
  <c r="I22" i="2"/>
  <c r="E25"/>
  <c r="I26"/>
  <c r="H27"/>
  <c r="E27" i="3" s="1"/>
  <c r="D30" i="2"/>
  <c r="C30" i="3" s="1"/>
  <c r="I30" i="2"/>
  <c r="E33"/>
  <c r="I45" i="1"/>
  <c r="E42" i="2"/>
  <c r="D42"/>
  <c r="C42" i="3" s="1"/>
</calcChain>
</file>

<file path=xl/sharedStrings.xml><?xml version="1.0" encoding="utf-8"?>
<sst xmlns="http://schemas.openxmlformats.org/spreadsheetml/2006/main" count="426" uniqueCount="230">
  <si>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</si>
  <si>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</si>
  <si>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</si>
  <si>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</si>
  <si>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</si>
  <si>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</si>
  <si>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</si>
  <si>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</si>
  <si>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</si>
  <si>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</si>
  <si>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</si>
  <si>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</si>
  <si>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</si>
  <si>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</si>
  <si>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</si>
  <si>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</si>
  <si>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</si>
  <si>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</si>
  <si>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</si>
  <si>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</si>
  <si>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</si>
  <si>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</si>
  <si>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</si>
  <si>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</si>
  <si>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</si>
  <si>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</si>
  <si>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</si>
  <si>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</si>
  <si>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</si>
  <si>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</si>
  <si>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</si>
  <si>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</si>
  <si>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</si>
  <si>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</si>
  <si>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</si>
  <si>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</si>
  <si>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</si>
  <si>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</si>
  <si>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</si>
  <si>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</si>
  <si>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</si>
  <si>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</si>
  <si>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</si>
  <si>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</si>
  <si>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</si>
  <si>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</si>
  <si>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</si>
  <si>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</si>
  <si>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</si>
  <si>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</si>
  <si>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</si>
  <si>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</si>
  <si>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</si>
  <si>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</si>
  <si>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</si>
  <si>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</si>
  <si>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</si>
  <si>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</si>
  <si>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</si>
  <si>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</si>
  <si>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</si>
  <si>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</si>
  <si>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</si>
  <si>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</si>
  <si>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</si>
  <si>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</si>
  <si>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</si>
  <si>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</si>
  <si>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</si>
  <si>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</si>
  <si>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</si>
  <si>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</si>
  <si>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</si>
  <si>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</si>
  <si>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</si>
  <si>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</si>
  <si>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</si>
  <si>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</si>
  <si>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</si>
  <si>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</si>
  <si>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</si>
  <si>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</si>
  <si>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</si>
  <si>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</si>
  <si>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</si>
  <si>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</si>
  <si>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</si>
  <si>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</si>
  <si>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</si>
  <si>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</si>
  <si>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</si>
  <si>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</si>
  <si>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</si>
  <si>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</si>
  <si>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</si>
  <si>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</si>
  <si>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</si>
  <si>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</si>
  <si>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</si>
  <si>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</si>
  <si>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</si>
  <si>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</si>
  <si>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</si>
  <si>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</si>
  <si>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</si>
  <si>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</si>
  <si>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</si>
  <si>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</si>
  <si>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</si>
  <si>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</si>
  <si>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</si>
  <si>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</si>
  <si>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</si>
  <si>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</si>
  <si>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</si>
  <si>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</si>
  <si>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</si>
  <si>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</si>
  <si>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</si>
  <si>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</si>
  <si>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</si>
  <si>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</si>
  <si>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</si>
  <si>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</si>
  <si>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</si>
  <si>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</si>
  <si>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</si>
  <si>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</si>
  <si>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</si>
  <si>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</si>
  <si>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</si>
  <si>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</si>
  <si>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</si>
  <si>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</si>
  <si>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</si>
  <si>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</si>
  <si>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</si>
  <si>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</si>
  <si>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</si>
  <si>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</si>
  <si>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</si>
  <si>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</si>
  <si>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</si>
  <si>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</si>
  <si>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</si>
  <si>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</si>
  <si>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</si>
  <si>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>20.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</si>
  <si>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</si>
  <si>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</si>
  <si>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</si>
  <si>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</si>
  <si>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</si>
  <si>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</si>
  <si>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</si>
  <si>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</si>
  <si>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</si>
  <si>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</si>
  <si>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</si>
  <si>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</si>
  <si>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</si>
  <si>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</si>
  <si>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</si>
  <si>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</si>
  <si>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</si>
  <si>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</si>
  <si>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</si>
  <si>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</si>
  <si>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</si>
  <si>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</si>
  <si>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</si>
  <si>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</si>
  <si>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</si>
  <si>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</si>
  <si>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</si>
  <si>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</si>
  <si>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</si>
  <si>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</si>
  <si>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</si>
  <si>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Değişim    ('14/'13)</t>
  </si>
  <si>
    <t xml:space="preserve"> Pay(14)  (%)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</si>
  <si>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</si>
  <si>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</si>
  <si>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</si>
  <si>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</si>
  <si>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</si>
  <si>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* Aylar bazında toplam ihracat grafiğinde 2013 yılı için TUİK rakamları kullanılmıştır. </t>
  </si>
  <si>
    <t>Elektrik Elektronik ve Hizmet</t>
  </si>
  <si>
    <t>ADIYAMAN</t>
  </si>
  <si>
    <t>ARDAHAN</t>
  </si>
  <si>
    <t>BAİB</t>
  </si>
  <si>
    <t>*Sıralamada külümatif toplam baz alınmaktadır.</t>
  </si>
  <si>
    <t xml:space="preserve">Halı </t>
  </si>
  <si>
    <t xml:space="preserve">POLONYA </t>
  </si>
  <si>
    <t xml:space="preserve">Tütün </t>
  </si>
  <si>
    <t>TÜRKMENİSTAN</t>
  </si>
  <si>
    <t xml:space="preserve">Fındık ve Mamulleri </t>
  </si>
  <si>
    <t xml:space="preserve">Kuru Meyve ve Mamulleri  </t>
  </si>
  <si>
    <t>MERSIN</t>
  </si>
  <si>
    <t>SINGAPUR</t>
  </si>
  <si>
    <t>KANADA</t>
  </si>
  <si>
    <t>HATAY</t>
  </si>
  <si>
    <t>KILIS</t>
  </si>
  <si>
    <t>GIRESUN</t>
  </si>
  <si>
    <t>ORDU</t>
  </si>
  <si>
    <t>ARALIK 2014 İHRACAT RAKAMLARI</t>
  </si>
  <si>
    <t>OCAK-ARALIK</t>
  </si>
  <si>
    <t>Ocak-Aralık dönemi için ilk 11 ay TUİK, son ay TİM rakamı kullanılmıştır.</t>
  </si>
  <si>
    <t>2013 - ARALIK</t>
  </si>
  <si>
    <t>2014 - ARALIK</t>
  </si>
  <si>
    <t>ARALIK 2014 İHRACAT RAKAMLARI - TL</t>
  </si>
  <si>
    <t>ARALIK (2014/2013)</t>
  </si>
  <si>
    <t>OCAK-ARALIK
(2014/2013)</t>
  </si>
  <si>
    <t>OCAK- ARALIK</t>
  </si>
  <si>
    <t xml:space="preserve">* Aralık 2014 için TİM rakamı kullanılmıştır. </t>
  </si>
  <si>
    <r>
      <t>* 2014 yılı Aralık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</si>
  <si>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 xml:space="preserve">SUUDİ ARABİSTAN </t>
  </si>
  <si>
    <t>PANAMA</t>
  </si>
  <si>
    <t xml:space="preserve">UMMAN </t>
  </si>
  <si>
    <t>MEKSİKA</t>
  </si>
  <si>
    <t>KUVEYT</t>
  </si>
  <si>
    <t xml:space="preserve">YEMEN </t>
  </si>
  <si>
    <t>BANGLADEŞ</t>
  </si>
  <si>
    <t>CEZAYİR</t>
  </si>
  <si>
    <t xml:space="preserve">Ağaç Mamülleri ve Orman Ürünleri </t>
  </si>
  <si>
    <t>YALOVA</t>
  </si>
  <si>
    <t>IĞDIR</t>
  </si>
  <si>
    <t>ERZINCAN</t>
  </si>
  <si>
    <t>KASTAMONU</t>
  </si>
  <si>
    <t>ÇANAKKALE</t>
  </si>
</sst>
</file>

<file path=xl/styles.xml><?xml version="1.0" encoding="utf-8"?>
<styleSheet xmlns="http://schemas.openxmlformats.org/spreadsheetml/2006/main">
  <numFmts count="6">
    <numFmt numFmtId="43" formatCode="_-* #,##0.00\ _Y_T_L_-;\-* #,##0.00\ _Y_T_L_-;_-* &quot;-&quot;??\ _Y_T_L_-;_-@_-"/>
    <numFmt numFmtId="164" formatCode="_-* #,##0.00\ _T_L_-;\-* #,##0.00\ _T_L_-;_-* &quot;-&quot;??\ _T_L_-;_-@_-"/>
    <numFmt numFmtId="165" formatCode="0.0"/>
    <numFmt numFmtId="166" formatCode="#,##0.0"/>
    <numFmt numFmtId="167" formatCode="0.0%"/>
    <numFmt numFmtId="168" formatCode="_-* #,##0.0\ _T_L_-;\-* #,##0.0\ _T_L_-;_-* &quot;-&quot;??\ _T_L_-;_-@_-"/>
  </numFmts>
  <fonts count="78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i/>
      <sz val="9"/>
      <name val="Arial"/>
      <family val="2"/>
      <charset val="162"/>
    </font>
    <font>
      <i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6" applyNumberFormat="0" applyFill="0" applyAlignment="0" applyProtection="0"/>
    <xf numFmtId="0" fontId="59" fillId="0" borderId="27" applyNumberFormat="0" applyFill="0" applyAlignment="0" applyProtection="0"/>
    <xf numFmtId="0" fontId="60" fillId="0" borderId="28" applyNumberFormat="0" applyFill="0" applyAlignment="0" applyProtection="0"/>
    <xf numFmtId="0" fontId="61" fillId="0" borderId="29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3" fillId="41" borderId="31" applyNumberFormat="0" applyAlignment="0" applyProtection="0"/>
    <xf numFmtId="0" fontId="63" fillId="41" borderId="31" applyNumberFormat="0" applyAlignment="0" applyProtection="0"/>
    <xf numFmtId="43" fontId="27" fillId="0" borderId="0" applyFont="0" applyFill="0" applyBorder="0" applyAlignment="0" applyProtection="0"/>
    <xf numFmtId="0" fontId="27" fillId="0" borderId="0"/>
    <xf numFmtId="0" fontId="64" fillId="40" borderId="32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0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7" applyNumberFormat="0" applyFill="0" applyAlignment="0" applyProtection="0"/>
    <xf numFmtId="0" fontId="6" fillId="0" borderId="2" applyNumberFormat="0" applyFill="0" applyAlignment="0" applyProtection="0"/>
    <xf numFmtId="0" fontId="60" fillId="0" borderId="28" applyNumberFormat="0" applyFill="0" applyAlignment="0" applyProtection="0"/>
    <xf numFmtId="0" fontId="7" fillId="0" borderId="3" applyNumberFormat="0" applyFill="0" applyAlignment="0" applyProtection="0"/>
    <xf numFmtId="0" fontId="61" fillId="0" borderId="29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0" applyNumberFormat="0" applyAlignment="0" applyProtection="0"/>
    <xf numFmtId="0" fontId="65" fillId="32" borderId="30" applyNumberFormat="0" applyAlignment="0" applyProtection="0"/>
    <xf numFmtId="0" fontId="10" fillId="0" borderId="6" applyNumberFormat="0" applyFill="0" applyAlignment="0" applyProtection="0"/>
    <xf numFmtId="0" fontId="58" fillId="0" borderId="26" applyNumberFormat="0" applyFill="0" applyAlignment="0" applyProtection="0"/>
    <xf numFmtId="0" fontId="58" fillId="0" borderId="26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3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27" fillId="29" borderId="33" applyNumberFormat="0" applyFont="0" applyAlignment="0" applyProtection="0"/>
    <xf numFmtId="0" fontId="9" fillId="3" borderId="5" applyNumberFormat="0" applyAlignment="0" applyProtection="0"/>
    <xf numFmtId="0" fontId="64" fillId="40" borderId="32" applyNumberFormat="0" applyAlignment="0" applyProtection="0"/>
    <xf numFmtId="0" fontId="64" fillId="40" borderId="32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4" applyNumberFormat="0" applyFill="0" applyAlignment="0" applyProtection="0"/>
    <xf numFmtId="0" fontId="13" fillId="0" borderId="8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9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3" fillId="41" borderId="31" applyNumberFormat="0" applyAlignment="0" applyProtection="0"/>
    <xf numFmtId="0" fontId="63" fillId="41" borderId="31" applyNumberFormat="0" applyAlignment="0" applyProtection="0"/>
    <xf numFmtId="0" fontId="63" fillId="41" borderId="31" applyNumberFormat="0" applyAlignment="0" applyProtection="0"/>
    <xf numFmtId="43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0" applyNumberFormat="0" applyAlignment="0" applyProtection="0"/>
    <xf numFmtId="0" fontId="65" fillId="32" borderId="30" applyNumberFormat="0" applyAlignment="0" applyProtection="0"/>
    <xf numFmtId="0" fontId="65" fillId="32" borderId="30" applyNumberFormat="0" applyAlignment="0" applyProtection="0"/>
    <xf numFmtId="0" fontId="65" fillId="32" borderId="30" applyNumberFormat="0" applyAlignment="0" applyProtection="0"/>
    <xf numFmtId="0" fontId="63" fillId="41" borderId="31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6" applyNumberFormat="0" applyFill="0" applyAlignment="0" applyProtection="0"/>
    <xf numFmtId="0" fontId="58" fillId="0" borderId="26" applyNumberFormat="0" applyFill="0" applyAlignment="0" applyProtection="0"/>
    <xf numFmtId="0" fontId="58" fillId="0" borderId="26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1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1" fillId="4" borderId="7" applyNumberFormat="0" applyFont="0" applyAlignment="0" applyProtection="0"/>
    <xf numFmtId="0" fontId="15" fillId="29" borderId="33" applyNumberFormat="0" applyFont="0" applyAlignment="0" applyProtection="0"/>
    <xf numFmtId="0" fontId="67" fillId="32" borderId="0" applyNumberFormat="0" applyBorder="0" applyAlignment="0" applyProtection="0"/>
    <xf numFmtId="0" fontId="64" fillId="40" borderId="32" applyNumberFormat="0" applyAlignment="0" applyProtection="0"/>
    <xf numFmtId="0" fontId="64" fillId="40" borderId="32" applyNumberFormat="0" applyAlignment="0" applyProtection="0"/>
    <xf numFmtId="0" fontId="64" fillId="40" borderId="32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43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7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7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5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7" fontId="43" fillId="0" borderId="9" xfId="171" applyNumberFormat="1" applyFont="1" applyFill="1" applyBorder="1"/>
    <xf numFmtId="49" fontId="42" fillId="0" borderId="35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7" fontId="43" fillId="0" borderId="9" xfId="2" applyNumberFormat="1" applyFont="1" applyFill="1" applyBorder="1"/>
    <xf numFmtId="0" fontId="15" fillId="0" borderId="0" xfId="0" applyFont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37" fillId="0" borderId="9" xfId="0" applyFont="1" applyBorder="1" applyAlignment="1">
      <alignment horizontal="center"/>
    </xf>
    <xf numFmtId="49" fontId="72" fillId="44" borderId="10" xfId="0" applyNumberFormat="1" applyFont="1" applyFill="1" applyBorder="1"/>
    <xf numFmtId="49" fontId="72" fillId="44" borderId="9" xfId="0" applyNumberFormat="1" applyFont="1" applyFill="1" applyBorder="1"/>
    <xf numFmtId="4" fontId="73" fillId="44" borderId="9" xfId="0" applyNumberFormat="1" applyFont="1" applyFill="1" applyBorder="1"/>
    <xf numFmtId="4" fontId="73" fillId="44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49" fontId="71" fillId="45" borderId="9" xfId="0" applyNumberFormat="1" applyFont="1" applyFill="1" applyBorder="1" applyAlignment="1">
      <alignment horizontal="center"/>
    </xf>
    <xf numFmtId="0" fontId="71" fillId="45" borderId="9" xfId="0" applyFont="1" applyFill="1" applyBorder="1" applyAlignment="1">
      <alignment horizontal="center"/>
    </xf>
    <xf numFmtId="3" fontId="73" fillId="44" borderId="9" xfId="0" applyNumberFormat="1" applyFont="1" applyFill="1" applyBorder="1"/>
    <xf numFmtId="4" fontId="73" fillId="44" borderId="13" xfId="0" applyNumberFormat="1" applyFont="1" applyFill="1" applyBorder="1"/>
    <xf numFmtId="167" fontId="43" fillId="0" borderId="0" xfId="171" applyNumberFormat="1" applyFont="1" applyFill="1" applyBorder="1"/>
    <xf numFmtId="49" fontId="74" fillId="0" borderId="0" xfId="0" applyNumberFormat="1" applyFont="1" applyFill="1" applyBorder="1"/>
    <xf numFmtId="9" fontId="16" fillId="0" borderId="0" xfId="2" applyFont="1" applyFill="1" applyBorder="1"/>
    <xf numFmtId="3" fontId="0" fillId="0" borderId="0" xfId="0" applyNumberFormat="1" applyBorder="1"/>
    <xf numFmtId="49" fontId="42" fillId="0" borderId="9" xfId="0" applyNumberFormat="1" applyFont="1" applyFill="1" applyBorder="1" applyAlignment="1">
      <alignment horizontal="left" vertical="top"/>
    </xf>
    <xf numFmtId="3" fontId="20" fillId="0" borderId="9" xfId="0" applyNumberFormat="1" applyFont="1" applyFill="1" applyBorder="1" applyAlignment="1">
      <alignment horizontal="left" vertical="center"/>
    </xf>
    <xf numFmtId="168" fontId="36" fillId="0" borderId="9" xfId="1" applyNumberFormat="1" applyFont="1" applyFill="1" applyBorder="1" applyAlignment="1">
      <alignment horizontal="center" vertical="center"/>
    </xf>
    <xf numFmtId="166" fontId="20" fillId="0" borderId="9" xfId="0" applyNumberFormat="1" applyFont="1" applyFill="1" applyBorder="1" applyAlignment="1">
      <alignment horizontal="center" vertical="center"/>
    </xf>
    <xf numFmtId="1" fontId="25" fillId="0" borderId="9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8" fontId="26" fillId="0" borderId="9" xfId="0" applyNumberFormat="1" applyFont="1" applyFill="1" applyBorder="1" applyAlignment="1">
      <alignment horizontal="center" vertical="center"/>
    </xf>
    <xf numFmtId="3" fontId="15" fillId="0" borderId="9" xfId="0" applyNumberFormat="1" applyFont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8" fontId="75" fillId="0" borderId="9" xfId="1" applyNumberFormat="1" applyFont="1" applyFill="1" applyBorder="1" applyAlignment="1">
      <alignment horizontal="center" vertical="center"/>
    </xf>
    <xf numFmtId="168" fontId="76" fillId="0" borderId="9" xfId="0" applyNumberFormat="1" applyFont="1" applyFill="1" applyBorder="1" applyAlignment="1">
      <alignment horizontal="center" vertical="center"/>
    </xf>
    <xf numFmtId="0" fontId="19" fillId="0" borderId="9" xfId="3" applyFont="1" applyFill="1" applyBorder="1" applyAlignment="1">
      <alignment horizontal="center" vertical="center"/>
    </xf>
    <xf numFmtId="0" fontId="18" fillId="0" borderId="9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46" borderId="9" xfId="3" applyFont="1" applyFill="1" applyBorder="1" applyAlignment="1">
      <alignment horizontal="center"/>
    </xf>
    <xf numFmtId="0" fontId="70" fillId="46" borderId="13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3" fontId="77" fillId="0" borderId="9" xfId="0" applyNumberFormat="1" applyFont="1" applyBorder="1" applyAlignment="1">
      <alignment horizontal="center" vertic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Dezimal" xfId="1" builtinId="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Prozent" xfId="2" builtinId="5"/>
    <cellStyle name="Standard" xfId="0" builtinId="0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29"/>
          <c:y val="4.1493775933609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756"/>
          <c:h val="0.5518683380371866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8872224.4470000006</c:v>
                </c:pt>
                <c:pt idx="1">
                  <c:v>9579901.9370000008</c:v>
                </c:pt>
                <c:pt idx="2">
                  <c:v>10385140.266000001</c:v>
                </c:pt>
                <c:pt idx="3">
                  <c:v>9708564.7459999993</c:v>
                </c:pt>
                <c:pt idx="4">
                  <c:v>10398926.977</c:v>
                </c:pt>
                <c:pt idx="5">
                  <c:v>9681915.9020000007</c:v>
                </c:pt>
                <c:pt idx="6">
                  <c:v>10421301.653000001</c:v>
                </c:pt>
                <c:pt idx="7">
                  <c:v>8712913.5329999998</c:v>
                </c:pt>
                <c:pt idx="8">
                  <c:v>10212670.532</c:v>
                </c:pt>
                <c:pt idx="9">
                  <c:v>9606638.1669999994</c:v>
                </c:pt>
                <c:pt idx="10">
                  <c:v>11061002.299000001</c:v>
                </c:pt>
                <c:pt idx="11">
                  <c:v>10380872.876</c:v>
                </c:pt>
              </c:numCache>
            </c:numRef>
          </c:val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9649323.9936800003</c:v>
                </c:pt>
                <c:pt idx="1">
                  <c:v>9937798.5934499986</c:v>
                </c:pt>
                <c:pt idx="2">
                  <c:v>10722644.739319999</c:v>
                </c:pt>
                <c:pt idx="3">
                  <c:v>10849546.504859999</c:v>
                </c:pt>
                <c:pt idx="4">
                  <c:v>11098300.999</c:v>
                </c:pt>
                <c:pt idx="5">
                  <c:v>10434429.413970001</c:v>
                </c:pt>
                <c:pt idx="6">
                  <c:v>10546399.695940001</c:v>
                </c:pt>
                <c:pt idx="7">
                  <c:v>9043433.9612499997</c:v>
                </c:pt>
                <c:pt idx="8">
                  <c:v>10958881.629169999</c:v>
                </c:pt>
                <c:pt idx="9">
                  <c:v>10199590.82247</c:v>
                </c:pt>
                <c:pt idx="10">
                  <c:v>10250083.25471</c:v>
                </c:pt>
                <c:pt idx="11">
                  <c:v>10456824.27067</c:v>
                </c:pt>
              </c:numCache>
            </c:numRef>
          </c:val>
        </c:ser>
        <c:dLbls/>
        <c:marker val="1"/>
        <c:axId val="64832640"/>
        <c:axId val="64834176"/>
      </c:lineChart>
      <c:catAx>
        <c:axId val="64832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34176"/>
        <c:crosses val="autoZero"/>
        <c:auto val="1"/>
        <c:lblAlgn val="ctr"/>
        <c:lblOffset val="100"/>
        <c:tickLblSkip val="1"/>
        <c:tickMarkSkip val="1"/>
      </c:catAx>
      <c:valAx>
        <c:axId val="648341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326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546"/>
          <c:w val="0.1414492753623201"/>
          <c:h val="0.156379041831390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796256474100901"/>
          <c:y val="0.16176308539944947"/>
          <c:w val="0.70522703142599985"/>
          <c:h val="0.57210299125832409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108931.16976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132839.61102000001</c:v>
                </c:pt>
                <c:pt idx="9">
                  <c:v>194561.57879</c:v>
                </c:pt>
                <c:pt idx="10">
                  <c:v>160659.84497000001</c:v>
                </c:pt>
                <c:pt idx="11">
                  <c:v>135546.68741000001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94981.24</c:v>
                </c:pt>
                <c:pt idx="8">
                  <c:v>156917.41099999999</c:v>
                </c:pt>
                <c:pt idx="9">
                  <c:v>152872.73199999999</c:v>
                </c:pt>
                <c:pt idx="10">
                  <c:v>165845.66699999999</c:v>
                </c:pt>
                <c:pt idx="11">
                  <c:v>130314.31299999999</c:v>
                </c:pt>
              </c:numCache>
            </c:numRef>
          </c:val>
        </c:ser>
        <c:dLbls/>
        <c:marker val="1"/>
        <c:axId val="78174848"/>
        <c:axId val="78193024"/>
      </c:lineChart>
      <c:catAx>
        <c:axId val="7817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193024"/>
        <c:crosses val="autoZero"/>
        <c:auto val="1"/>
        <c:lblAlgn val="ctr"/>
        <c:lblOffset val="100"/>
        <c:tickLblSkip val="1"/>
        <c:tickMarkSkip val="1"/>
      </c:catAx>
      <c:valAx>
        <c:axId val="78193024"/>
        <c:scaling>
          <c:orientation val="minMax"/>
          <c:max val="2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1748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78E-2"/>
          <c:y val="0.80056354525931928"/>
          <c:w val="0.13240246406570841"/>
          <c:h val="0.166696600941411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19369525904036"/>
          <c:y val="0.18283615401293332"/>
          <c:w val="0.79032335866951164"/>
          <c:h val="0.55597116220259279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158157.63709999999</c:v>
                </c:pt>
                <c:pt idx="7">
                  <c:v>143474.77049</c:v>
                </c:pt>
                <c:pt idx="8">
                  <c:v>217605.66767</c:v>
                </c:pt>
                <c:pt idx="9">
                  <c:v>267259.08302999998</c:v>
                </c:pt>
                <c:pt idx="10">
                  <c:v>293193.76238999999</c:v>
                </c:pt>
                <c:pt idx="11">
                  <c:v>321435.28123000002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105052.59600000001</c:v>
                </c:pt>
                <c:pt idx="5">
                  <c:v>106164.20699999999</c:v>
                </c:pt>
                <c:pt idx="6">
                  <c:v>133857.603</c:v>
                </c:pt>
                <c:pt idx="7">
                  <c:v>86744.865000000005</c:v>
                </c:pt>
                <c:pt idx="8">
                  <c:v>205906.03</c:v>
                </c:pt>
                <c:pt idx="9">
                  <c:v>181405.01800000001</c:v>
                </c:pt>
                <c:pt idx="10">
                  <c:v>203194.666</c:v>
                </c:pt>
                <c:pt idx="11">
                  <c:v>166244.94399999999</c:v>
                </c:pt>
              </c:numCache>
            </c:numRef>
          </c:val>
        </c:ser>
        <c:dLbls/>
        <c:marker val="1"/>
        <c:axId val="78288768"/>
        <c:axId val="78290304"/>
      </c:lineChart>
      <c:catAx>
        <c:axId val="78288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290304"/>
        <c:crosses val="autoZero"/>
        <c:auto val="1"/>
        <c:lblAlgn val="ctr"/>
        <c:lblOffset val="100"/>
        <c:tickLblSkip val="1"/>
        <c:tickMarkSkip val="1"/>
      </c:catAx>
      <c:valAx>
        <c:axId val="78290304"/>
        <c:scaling>
          <c:orientation val="minMax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2887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923"/>
          <c:h val="0.110696909155012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340710932260228"/>
          <c:y val="0.15861214374225596"/>
          <c:w val="0.81891348088531157"/>
          <c:h val="0.5873605947955349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15411.82267</c:v>
                </c:pt>
                <c:pt idx="9">
                  <c:v>14895.794110000001</c:v>
                </c:pt>
                <c:pt idx="10">
                  <c:v>15949.550859999999</c:v>
                </c:pt>
                <c:pt idx="11">
                  <c:v>24375.959279999999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23072.368999999999</c:v>
                </c:pt>
                <c:pt idx="10">
                  <c:v>25941.348000000002</c:v>
                </c:pt>
                <c:pt idx="11">
                  <c:v>26880.234</c:v>
                </c:pt>
              </c:numCache>
            </c:numRef>
          </c:val>
        </c:ser>
        <c:dLbls/>
        <c:marker val="1"/>
        <c:axId val="78402688"/>
        <c:axId val="78404224"/>
      </c:lineChart>
      <c:catAx>
        <c:axId val="784026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404224"/>
        <c:crosses val="autoZero"/>
        <c:auto val="1"/>
        <c:lblAlgn val="ctr"/>
        <c:lblOffset val="100"/>
        <c:tickLblSkip val="1"/>
        <c:tickMarkSkip val="1"/>
      </c:catAx>
      <c:valAx>
        <c:axId val="78404224"/>
        <c:scaling>
          <c:orientation val="minMax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4026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20218579235043"/>
          <c:y val="0.14993390886380217"/>
          <c:w val="0.78688524590163655"/>
          <c:h val="0.52610648102754864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75654.788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50115.951999999997</c:v>
                </c:pt>
                <c:pt idx="10">
                  <c:v>51936.654000000002</c:v>
                </c:pt>
                <c:pt idx="11">
                  <c:v>89628.297999999995</c:v>
                </c:pt>
              </c:numCache>
            </c:numRef>
          </c:val>
        </c:ser>
        <c:dLbls/>
        <c:marker val="1"/>
        <c:axId val="78323712"/>
        <c:axId val="78325248"/>
      </c:lineChart>
      <c:catAx>
        <c:axId val="783237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5248"/>
        <c:crosses val="autoZero"/>
        <c:auto val="1"/>
        <c:lblAlgn val="ctr"/>
        <c:lblOffset val="100"/>
        <c:tickLblSkip val="1"/>
        <c:tickMarkSkip val="1"/>
      </c:catAx>
      <c:valAx>
        <c:axId val="78325248"/>
        <c:scaling>
          <c:orientation val="minMax"/>
          <c:max val="15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237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5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661202185792407"/>
          <c:y val="0.16354556803995007"/>
          <c:w val="0.83811475409836067"/>
          <c:h val="0.49438202247191032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4636.9650000000001</c:v>
                </c:pt>
                <c:pt idx="10">
                  <c:v>6415.26</c:v>
                </c:pt>
                <c:pt idx="11">
                  <c:v>6939.5990000000002</c:v>
                </c:pt>
              </c:numCache>
            </c:numRef>
          </c:val>
        </c:ser>
        <c:dLbls/>
        <c:marker val="1"/>
        <c:axId val="78375552"/>
        <c:axId val="78463360"/>
      </c:lineChart>
      <c:catAx>
        <c:axId val="783755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463360"/>
        <c:crosses val="autoZero"/>
        <c:auto val="1"/>
        <c:lblAlgn val="ctr"/>
        <c:lblOffset val="100"/>
        <c:tickLblSkip val="1"/>
        <c:tickMarkSkip val="1"/>
      </c:catAx>
      <c:valAx>
        <c:axId val="78463360"/>
        <c:scaling>
          <c:orientation val="minMax"/>
          <c:max val="2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375552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89754617428491"/>
          <c:y val="0.2134839324859682"/>
          <c:w val="0.80698232861260533"/>
          <c:h val="0.49438383069928965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177127.20219000001</c:v>
                </c:pt>
                <c:pt idx="7">
                  <c:v>185894.79328000001</c:v>
                </c:pt>
                <c:pt idx="8">
                  <c:v>192468.72279999999</c:v>
                </c:pt>
                <c:pt idx="9">
                  <c:v>180976.50247000001</c:v>
                </c:pt>
                <c:pt idx="10">
                  <c:v>195692.00534999999</c:v>
                </c:pt>
                <c:pt idx="11">
                  <c:v>207955.86692999999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164865.72700000001</c:v>
                </c:pt>
                <c:pt idx="7">
                  <c:v>158340.29500000001</c:v>
                </c:pt>
                <c:pt idx="8">
                  <c:v>171162.84</c:v>
                </c:pt>
                <c:pt idx="9">
                  <c:v>172493.79199999999</c:v>
                </c:pt>
                <c:pt idx="10">
                  <c:v>193388.829</c:v>
                </c:pt>
                <c:pt idx="11">
                  <c:v>185162.50700000001</c:v>
                </c:pt>
              </c:numCache>
            </c:numRef>
          </c:val>
        </c:ser>
        <c:dLbls/>
        <c:marker val="1"/>
        <c:axId val="78510336"/>
        <c:axId val="64360448"/>
      </c:lineChart>
      <c:catAx>
        <c:axId val="78510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360448"/>
        <c:crosses val="autoZero"/>
        <c:auto val="1"/>
        <c:lblAlgn val="ctr"/>
        <c:lblOffset val="100"/>
        <c:tickLblSkip val="1"/>
        <c:tickMarkSkip val="1"/>
      </c:catAx>
      <c:valAx>
        <c:axId val="64360448"/>
        <c:scaling>
          <c:orientation val="minMax"/>
          <c:max val="25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510336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99"/>
          <c:w val="0.13963060572253932"/>
          <c:h val="0.141074051136866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20597733925234"/>
          <c:y val="0.15808823529411808"/>
          <c:w val="0.7942402790643468"/>
          <c:h val="0.56985294117647067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416568.23242000001</c:v>
                </c:pt>
                <c:pt idx="5">
                  <c:v>384169.35709</c:v>
                </c:pt>
                <c:pt idx="6">
                  <c:v>374449.83224999998</c:v>
                </c:pt>
                <c:pt idx="7">
                  <c:v>345848.77266000002</c:v>
                </c:pt>
                <c:pt idx="8">
                  <c:v>388901.31488999998</c:v>
                </c:pt>
                <c:pt idx="9">
                  <c:v>348798.60710999998</c:v>
                </c:pt>
                <c:pt idx="10">
                  <c:v>379374.69597</c:v>
                </c:pt>
                <c:pt idx="11">
                  <c:v>411125.46363000001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354145.40100000001</c:v>
                </c:pt>
                <c:pt idx="6">
                  <c:v>389802.72200000001</c:v>
                </c:pt>
                <c:pt idx="7">
                  <c:v>330581.49900000001</c:v>
                </c:pt>
                <c:pt idx="8">
                  <c:v>402117.24800000002</c:v>
                </c:pt>
                <c:pt idx="9">
                  <c:v>363788.886</c:v>
                </c:pt>
                <c:pt idx="10">
                  <c:v>450887.58199999999</c:v>
                </c:pt>
                <c:pt idx="11">
                  <c:v>439890.29599999997</c:v>
                </c:pt>
              </c:numCache>
            </c:numRef>
          </c:val>
        </c:ser>
        <c:dLbls/>
        <c:marker val="1"/>
        <c:axId val="64393984"/>
        <c:axId val="64395520"/>
      </c:lineChart>
      <c:catAx>
        <c:axId val="64393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395520"/>
        <c:crosses val="autoZero"/>
        <c:auto val="1"/>
        <c:lblAlgn val="ctr"/>
        <c:lblOffset val="100"/>
        <c:tickLblSkip val="1"/>
        <c:tickMarkSkip val="1"/>
      </c:catAx>
      <c:valAx>
        <c:axId val="64395520"/>
        <c:scaling>
          <c:orientation val="minMax"/>
          <c:max val="5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3939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885"/>
          <c:w val="0.13991791149563187"/>
          <c:h val="0.118872549019607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127"/>
          <c:y val="0.20740815758158931"/>
          <c:w val="0.79387834211410369"/>
          <c:h val="0.5259278281533136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715679.56469000003</c:v>
                </c:pt>
                <c:pt idx="2">
                  <c:v>770352.71528999996</c:v>
                </c:pt>
                <c:pt idx="3">
                  <c:v>790492.52367999998</c:v>
                </c:pt>
                <c:pt idx="4">
                  <c:v>768659.42113000003</c:v>
                </c:pt>
                <c:pt idx="5">
                  <c:v>706518.67402000003</c:v>
                </c:pt>
                <c:pt idx="6">
                  <c:v>702622.39913000003</c:v>
                </c:pt>
                <c:pt idx="7">
                  <c:v>681717.5797</c:v>
                </c:pt>
                <c:pt idx="8">
                  <c:v>819996.54492000001</c:v>
                </c:pt>
                <c:pt idx="9">
                  <c:v>757424.72819000005</c:v>
                </c:pt>
                <c:pt idx="10">
                  <c:v>732256.35667999997</c:v>
                </c:pt>
                <c:pt idx="11">
                  <c:v>674118.95620999997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682155.86699999997</c:v>
                </c:pt>
                <c:pt idx="1">
                  <c:v>649400.50800000003</c:v>
                </c:pt>
                <c:pt idx="2">
                  <c:v>733924.66500000004</c:v>
                </c:pt>
                <c:pt idx="3">
                  <c:v>700825.505</c:v>
                </c:pt>
                <c:pt idx="4">
                  <c:v>748576.304</c:v>
                </c:pt>
                <c:pt idx="5">
                  <c:v>644671.53200000001</c:v>
                </c:pt>
                <c:pt idx="6">
                  <c:v>675793.60199999996</c:v>
                </c:pt>
                <c:pt idx="7">
                  <c:v>615565.68900000001</c:v>
                </c:pt>
                <c:pt idx="8">
                  <c:v>753895.30099999998</c:v>
                </c:pt>
                <c:pt idx="9">
                  <c:v>707925.071</c:v>
                </c:pt>
                <c:pt idx="10">
                  <c:v>813458.54500000004</c:v>
                </c:pt>
                <c:pt idx="11">
                  <c:v>661700.87</c:v>
                </c:pt>
              </c:numCache>
            </c:numRef>
          </c:val>
        </c:ser>
        <c:dLbls/>
        <c:marker val="1"/>
        <c:axId val="80093184"/>
        <c:axId val="80094720"/>
      </c:lineChart>
      <c:catAx>
        <c:axId val="80093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094720"/>
        <c:crosses val="autoZero"/>
        <c:auto val="1"/>
        <c:lblAlgn val="ctr"/>
        <c:lblOffset val="100"/>
        <c:tickLblSkip val="1"/>
        <c:tickMarkSkip val="1"/>
      </c:catAx>
      <c:valAx>
        <c:axId val="80094720"/>
        <c:scaling>
          <c:orientation val="minMax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093184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35E-2"/>
          <c:y val="0.82963274035190049"/>
          <c:w val="0.13877572446301337"/>
          <c:h val="0.159259648099543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8037"/>
          <c:y val="3.70370370370370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31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123768.85569</c:v>
                </c:pt>
                <c:pt idx="1">
                  <c:v>144819.58888</c:v>
                </c:pt>
                <c:pt idx="2">
                  <c:v>143825.70316999999</c:v>
                </c:pt>
                <c:pt idx="3">
                  <c:v>154749.48569</c:v>
                </c:pt>
                <c:pt idx="4">
                  <c:v>166273.72425</c:v>
                </c:pt>
                <c:pt idx="5">
                  <c:v>149427.52776</c:v>
                </c:pt>
                <c:pt idx="6">
                  <c:v>168859.90289999999</c:v>
                </c:pt>
                <c:pt idx="7">
                  <c:v>160366.97904000001</c:v>
                </c:pt>
                <c:pt idx="8">
                  <c:v>183148.21924999999</c:v>
                </c:pt>
                <c:pt idx="9">
                  <c:v>144352.18904999999</c:v>
                </c:pt>
                <c:pt idx="10">
                  <c:v>135646.81213999999</c:v>
                </c:pt>
                <c:pt idx="11">
                  <c:v>147908.00511999999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115029.788</c:v>
                </c:pt>
                <c:pt idx="1">
                  <c:v>129821.13099999999</c:v>
                </c:pt>
                <c:pt idx="2">
                  <c:v>153555.92800000001</c:v>
                </c:pt>
                <c:pt idx="3">
                  <c:v>145412.842</c:v>
                </c:pt>
                <c:pt idx="4">
                  <c:v>155575.82199999999</c:v>
                </c:pt>
                <c:pt idx="5">
                  <c:v>146133.84599999999</c:v>
                </c:pt>
                <c:pt idx="6">
                  <c:v>183365.38500000001</c:v>
                </c:pt>
                <c:pt idx="7">
                  <c:v>178226.11300000001</c:v>
                </c:pt>
                <c:pt idx="8">
                  <c:v>175967.321</c:v>
                </c:pt>
                <c:pt idx="9">
                  <c:v>161907.5</c:v>
                </c:pt>
                <c:pt idx="10">
                  <c:v>176429.77900000001</c:v>
                </c:pt>
                <c:pt idx="11">
                  <c:v>220812.81700000001</c:v>
                </c:pt>
              </c:numCache>
            </c:numRef>
          </c:val>
        </c:ser>
        <c:dLbls/>
        <c:marker val="1"/>
        <c:axId val="80149120"/>
        <c:axId val="80155008"/>
      </c:lineChart>
      <c:catAx>
        <c:axId val="80149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155008"/>
        <c:crosses val="autoZero"/>
        <c:auto val="1"/>
        <c:lblAlgn val="ctr"/>
        <c:lblOffset val="100"/>
        <c:tickLblSkip val="1"/>
        <c:tickMarkSkip val="1"/>
      </c:catAx>
      <c:valAx>
        <c:axId val="80155008"/>
        <c:scaling>
          <c:orientation val="minMax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1491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35E-2"/>
          <c:y val="0.82592903664820427"/>
          <c:w val="0.13877572446301337"/>
          <c:h val="0.159259648099543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151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979610749771691"/>
          <c:y val="0.19403020425862189"/>
          <c:w val="0.77142934015200504"/>
          <c:h val="0.50746361113793015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203815.34747000001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221901.09565999999</c:v>
                </c:pt>
                <c:pt idx="9">
                  <c:v>207681.1942</c:v>
                </c:pt>
                <c:pt idx="10">
                  <c:v>224325.44996</c:v>
                </c:pt>
                <c:pt idx="11">
                  <c:v>215091.03545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165972.05499999999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190079.05799999999</c:v>
                </c:pt>
                <c:pt idx="4">
                  <c:v>192843.37700000001</c:v>
                </c:pt>
                <c:pt idx="5">
                  <c:v>183761.035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182023.92499999999</c:v>
                </c:pt>
                <c:pt idx="9">
                  <c:v>193554.00099999999</c:v>
                </c:pt>
                <c:pt idx="10">
                  <c:v>229928.223</c:v>
                </c:pt>
                <c:pt idx="11">
                  <c:v>202542.54399999999</c:v>
                </c:pt>
              </c:numCache>
            </c:numRef>
          </c:val>
        </c:ser>
        <c:dLbls/>
        <c:marker val="1"/>
        <c:axId val="80201216"/>
        <c:axId val="80202752"/>
      </c:lineChart>
      <c:catAx>
        <c:axId val="80201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202752"/>
        <c:crosses val="autoZero"/>
        <c:auto val="1"/>
        <c:lblAlgn val="ctr"/>
        <c:lblOffset val="100"/>
        <c:tickLblSkip val="1"/>
        <c:tickMarkSkip val="1"/>
      </c:catAx>
      <c:valAx>
        <c:axId val="80202752"/>
        <c:scaling>
          <c:orientation val="minMax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2012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35E-2"/>
          <c:y val="0.82835977592353183"/>
          <c:w val="0.13877572446301337"/>
          <c:h val="0.160448152936107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5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217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412248.36281000002</c:v>
                </c:pt>
                <c:pt idx="4">
                  <c:v>465271.46278</c:v>
                </c:pt>
                <c:pt idx="5">
                  <c:v>404073.26880999998</c:v>
                </c:pt>
                <c:pt idx="6">
                  <c:v>404539.48942</c:v>
                </c:pt>
                <c:pt idx="7">
                  <c:v>381295.27629000001</c:v>
                </c:pt>
                <c:pt idx="8">
                  <c:v>387378.38321</c:v>
                </c:pt>
                <c:pt idx="9">
                  <c:v>341675.26357000001</c:v>
                </c:pt>
                <c:pt idx="10">
                  <c:v>392057.67958</c:v>
                </c:pt>
                <c:pt idx="11">
                  <c:v>367663.46357999998</c:v>
                </c:pt>
              </c:numCache>
            </c:numRef>
          </c:val>
        </c:ser>
        <c:dLbls/>
        <c:marker val="1"/>
        <c:axId val="64983040"/>
        <c:axId val="64984576"/>
      </c:lineChart>
      <c:catAx>
        <c:axId val="64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984576"/>
        <c:crosses val="autoZero"/>
        <c:auto val="1"/>
        <c:lblAlgn val="ctr"/>
        <c:lblOffset val="100"/>
        <c:tickLblSkip val="1"/>
        <c:tickMarkSkip val="1"/>
      </c:catAx>
      <c:valAx>
        <c:axId val="64984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9830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556"/>
          <c:w val="0.14788990825688073"/>
          <c:h val="0.15108830497311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904"/>
          <c:y val="3.8759689922480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652"/>
          <c:h val="0.5116298435601557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1481233.6212500001</c:v>
                </c:pt>
                <c:pt idx="4">
                  <c:v>1586184.8553500001</c:v>
                </c:pt>
                <c:pt idx="5">
                  <c:v>1519097.9272799999</c:v>
                </c:pt>
                <c:pt idx="6">
                  <c:v>1570520.7199800001</c:v>
                </c:pt>
                <c:pt idx="7">
                  <c:v>1427929.03587</c:v>
                </c:pt>
                <c:pt idx="8">
                  <c:v>1504452.2331699999</c:v>
                </c:pt>
                <c:pt idx="9">
                  <c:v>1498198.0274799999</c:v>
                </c:pt>
                <c:pt idx="10">
                  <c:v>1531071.3343400001</c:v>
                </c:pt>
                <c:pt idx="11">
                  <c:v>1429708.60678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1315959.693</c:v>
                </c:pt>
                <c:pt idx="1">
                  <c:v>1429457.66</c:v>
                </c:pt>
                <c:pt idx="2">
                  <c:v>1452101.21</c:v>
                </c:pt>
                <c:pt idx="3">
                  <c:v>1420968.311</c:v>
                </c:pt>
                <c:pt idx="4">
                  <c:v>1568761.0930000001</c:v>
                </c:pt>
                <c:pt idx="5">
                  <c:v>1328721.923</c:v>
                </c:pt>
                <c:pt idx="6">
                  <c:v>1529671.388</c:v>
                </c:pt>
                <c:pt idx="7">
                  <c:v>1424471.588</c:v>
                </c:pt>
                <c:pt idx="8">
                  <c:v>1401853.679</c:v>
                </c:pt>
                <c:pt idx="9">
                  <c:v>1394136.4650000001</c:v>
                </c:pt>
                <c:pt idx="10">
                  <c:v>1566545.0060000001</c:v>
                </c:pt>
                <c:pt idx="11">
                  <c:v>1598637.7169999999</c:v>
                </c:pt>
              </c:numCache>
            </c:numRef>
          </c:val>
        </c:ser>
        <c:dLbls/>
        <c:marker val="1"/>
        <c:axId val="80273792"/>
        <c:axId val="80275328"/>
      </c:lineChart>
      <c:catAx>
        <c:axId val="802737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275328"/>
        <c:crosses val="autoZero"/>
        <c:auto val="1"/>
        <c:lblAlgn val="ctr"/>
        <c:lblOffset val="100"/>
        <c:tickLblSkip val="1"/>
        <c:tickMarkSkip val="1"/>
      </c:catAx>
      <c:valAx>
        <c:axId val="80275328"/>
        <c:scaling>
          <c:orientation val="minMax"/>
          <c:max val="2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2737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87"/>
          <c:h val="0.145995645893101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86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127"/>
          <c:y val="0.17537345384913924"/>
          <c:w val="0.78571506867333862"/>
          <c:h val="0.56343386236638282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477206.66047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544246.47829</c:v>
                </c:pt>
                <c:pt idx="5">
                  <c:v>500279.07608000003</c:v>
                </c:pt>
                <c:pt idx="6">
                  <c:v>514357.50715000002</c:v>
                </c:pt>
                <c:pt idx="7">
                  <c:v>456814.49965999997</c:v>
                </c:pt>
                <c:pt idx="8">
                  <c:v>531339.71456999995</c:v>
                </c:pt>
                <c:pt idx="9">
                  <c:v>495905.70397999999</c:v>
                </c:pt>
                <c:pt idx="10">
                  <c:v>471551.03305999999</c:v>
                </c:pt>
                <c:pt idx="11">
                  <c:v>556414.82894000004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430048.80300000001</c:v>
                </c:pt>
                <c:pt idx="1">
                  <c:v>435630.61499999999</c:v>
                </c:pt>
                <c:pt idx="2">
                  <c:v>512147.93400000001</c:v>
                </c:pt>
                <c:pt idx="3">
                  <c:v>501844.57699999999</c:v>
                </c:pt>
                <c:pt idx="4">
                  <c:v>518926.19799999997</c:v>
                </c:pt>
                <c:pt idx="5">
                  <c:v>465383.56099999999</c:v>
                </c:pt>
                <c:pt idx="6">
                  <c:v>509307.17300000001</c:v>
                </c:pt>
                <c:pt idx="7">
                  <c:v>386713.90399999998</c:v>
                </c:pt>
                <c:pt idx="8">
                  <c:v>480637.946</c:v>
                </c:pt>
                <c:pt idx="9">
                  <c:v>450455.80099999998</c:v>
                </c:pt>
                <c:pt idx="10">
                  <c:v>533237.61199999996</c:v>
                </c:pt>
                <c:pt idx="11">
                  <c:v>570357.50800000003</c:v>
                </c:pt>
              </c:numCache>
            </c:numRef>
          </c:val>
        </c:ser>
        <c:dLbls/>
        <c:marker val="1"/>
        <c:axId val="80637312"/>
        <c:axId val="80643200"/>
      </c:lineChart>
      <c:catAx>
        <c:axId val="806373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643200"/>
        <c:crosses val="autoZero"/>
        <c:auto val="1"/>
        <c:lblAlgn val="ctr"/>
        <c:lblOffset val="100"/>
        <c:tickLblSkip val="1"/>
        <c:tickMarkSkip val="1"/>
      </c:catAx>
      <c:valAx>
        <c:axId val="80643200"/>
        <c:scaling>
          <c:orientation val="minMax"/>
          <c:max val="1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63731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628"/>
          <c:y val="2.49687890137327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31313942900054"/>
          <c:y val="0.17603074896536824"/>
          <c:w val="0.78367425031315285"/>
          <c:h val="0.54307314735906542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2089962.93955</c:v>
                </c:pt>
                <c:pt idx="4">
                  <c:v>2048814.02352</c:v>
                </c:pt>
                <c:pt idx="5">
                  <c:v>2029809.44043</c:v>
                </c:pt>
                <c:pt idx="6">
                  <c:v>1988785.55018</c:v>
                </c:pt>
                <c:pt idx="7">
                  <c:v>1266790.6583400001</c:v>
                </c:pt>
                <c:pt idx="8">
                  <c:v>1958597.9504199999</c:v>
                </c:pt>
                <c:pt idx="9">
                  <c:v>1712963.0771300001</c:v>
                </c:pt>
                <c:pt idx="10">
                  <c:v>1839926.8009599999</c:v>
                </c:pt>
                <c:pt idx="11">
                  <c:v>1789926.5010500001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1766370.9979999999</c:v>
                </c:pt>
                <c:pt idx="4">
                  <c:v>1843125.4669999999</c:v>
                </c:pt>
                <c:pt idx="5">
                  <c:v>1800469.2890000001</c:v>
                </c:pt>
                <c:pt idx="6">
                  <c:v>1952618.523</c:v>
                </c:pt>
                <c:pt idx="7">
                  <c:v>1263006.966</c:v>
                </c:pt>
                <c:pt idx="8">
                  <c:v>1955643.449</c:v>
                </c:pt>
                <c:pt idx="9">
                  <c:v>1749427.5109999999</c:v>
                </c:pt>
                <c:pt idx="10">
                  <c:v>2075518.764</c:v>
                </c:pt>
                <c:pt idx="11">
                  <c:v>1764236.7609999999</c:v>
                </c:pt>
              </c:numCache>
            </c:numRef>
          </c:val>
        </c:ser>
        <c:dLbls/>
        <c:marker val="1"/>
        <c:axId val="80681600"/>
        <c:axId val="80687488"/>
      </c:lineChart>
      <c:catAx>
        <c:axId val="80681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687488"/>
        <c:crosses val="autoZero"/>
        <c:auto val="1"/>
        <c:lblAlgn val="ctr"/>
        <c:lblOffset val="100"/>
        <c:tickLblSkip val="1"/>
        <c:tickMarkSkip val="1"/>
      </c:catAx>
      <c:valAx>
        <c:axId val="80687488"/>
        <c:scaling>
          <c:orientation val="minMax"/>
          <c:max val="3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681600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35E-2"/>
          <c:y val="0.82771850147944992"/>
          <c:w val="0.13877572446301337"/>
          <c:h val="0.161049082347853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836440432564131"/>
          <c:y val="0.18909090909090986"/>
          <c:w val="0.74233277082688442"/>
          <c:h val="0.53818181818181865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921008.48311000003</c:v>
                </c:pt>
                <c:pt idx="2">
                  <c:v>1056528.7925199999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852365.01832000003</c:v>
                </c:pt>
                <c:pt idx="8">
                  <c:v>1086347.97471</c:v>
                </c:pt>
                <c:pt idx="9">
                  <c:v>1046666.60271</c:v>
                </c:pt>
                <c:pt idx="10">
                  <c:v>1004594.77816</c:v>
                </c:pt>
                <c:pt idx="11">
                  <c:v>1147585.7294399999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830030.37800000003</c:v>
                </c:pt>
                <c:pt idx="1">
                  <c:v>838421.57200000004</c:v>
                </c:pt>
                <c:pt idx="2">
                  <c:v>909479.83</c:v>
                </c:pt>
                <c:pt idx="3">
                  <c:v>916370.57299999997</c:v>
                </c:pt>
                <c:pt idx="4">
                  <c:v>1026528.406</c:v>
                </c:pt>
                <c:pt idx="5">
                  <c:v>920031.07299999997</c:v>
                </c:pt>
                <c:pt idx="6">
                  <c:v>1038657.503</c:v>
                </c:pt>
                <c:pt idx="7">
                  <c:v>884232.304</c:v>
                </c:pt>
                <c:pt idx="8">
                  <c:v>1034166.5870000001</c:v>
                </c:pt>
                <c:pt idx="9">
                  <c:v>1054293.102</c:v>
                </c:pt>
                <c:pt idx="10">
                  <c:v>1128425.091</c:v>
                </c:pt>
                <c:pt idx="11">
                  <c:v>1113474.4169999999</c:v>
                </c:pt>
              </c:numCache>
            </c:numRef>
          </c:val>
        </c:ser>
        <c:dLbls/>
        <c:marker val="1"/>
        <c:axId val="80729600"/>
        <c:axId val="80731136"/>
      </c:lineChart>
      <c:catAx>
        <c:axId val="80729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731136"/>
        <c:crosses val="autoZero"/>
        <c:auto val="1"/>
        <c:lblAlgn val="ctr"/>
        <c:lblOffset val="100"/>
        <c:tickLblSkip val="1"/>
        <c:tickMarkSkip val="1"/>
      </c:catAx>
      <c:valAx>
        <c:axId val="80731136"/>
        <c:scaling>
          <c:orientation val="minMax"/>
          <c:max val="15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72960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34"/>
          <c:y val="2.788844621513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127"/>
          <c:y val="0.18326693227091717"/>
          <c:w val="0.79387834211410369"/>
          <c:h val="0.50199203187250996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1586677.8523899999</c:v>
                </c:pt>
                <c:pt idx="1">
                  <c:v>1485372.2767</c:v>
                </c:pt>
                <c:pt idx="2">
                  <c:v>1599262.2293499999</c:v>
                </c:pt>
                <c:pt idx="3">
                  <c:v>1543748.09965</c:v>
                </c:pt>
                <c:pt idx="4">
                  <c:v>1612654.46459</c:v>
                </c:pt>
                <c:pt idx="5">
                  <c:v>1595124.2769299999</c:v>
                </c:pt>
                <c:pt idx="6">
                  <c:v>1720250.5815300001</c:v>
                </c:pt>
                <c:pt idx="7">
                  <c:v>1553594.2734300001</c:v>
                </c:pt>
                <c:pt idx="8">
                  <c:v>1665899.7481500001</c:v>
                </c:pt>
                <c:pt idx="9">
                  <c:v>1501535.1902000001</c:v>
                </c:pt>
                <c:pt idx="10">
                  <c:v>1507371.4527199999</c:v>
                </c:pt>
                <c:pt idx="11">
                  <c:v>1372214.9680999999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1389471.2830000001</c:v>
                </c:pt>
                <c:pt idx="2">
                  <c:v>1509882.693</c:v>
                </c:pt>
                <c:pt idx="3">
                  <c:v>1316507.372</c:v>
                </c:pt>
                <c:pt idx="4">
                  <c:v>1364077.875</c:v>
                </c:pt>
                <c:pt idx="5">
                  <c:v>1442883.8759999999</c:v>
                </c:pt>
                <c:pt idx="6">
                  <c:v>1619796.1470000001</c:v>
                </c:pt>
                <c:pt idx="7">
                  <c:v>1397333.618</c:v>
                </c:pt>
                <c:pt idx="8">
                  <c:v>1514552.2579999999</c:v>
                </c:pt>
                <c:pt idx="9">
                  <c:v>1334120.2</c:v>
                </c:pt>
                <c:pt idx="10">
                  <c:v>1657209.2579999999</c:v>
                </c:pt>
                <c:pt idx="11">
                  <c:v>1421635.6329999999</c:v>
                </c:pt>
              </c:numCache>
            </c:numRef>
          </c:val>
        </c:ser>
        <c:dLbls/>
        <c:marker val="1"/>
        <c:axId val="80327040"/>
        <c:axId val="80328576"/>
      </c:lineChart>
      <c:catAx>
        <c:axId val="80327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328576"/>
        <c:crosses val="autoZero"/>
        <c:auto val="1"/>
        <c:lblAlgn val="ctr"/>
        <c:lblOffset val="100"/>
        <c:tickLblSkip val="1"/>
        <c:tickMarkSkip val="1"/>
      </c:catAx>
      <c:valAx>
        <c:axId val="80328576"/>
        <c:scaling>
          <c:orientation val="minMax"/>
          <c:max val="2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3270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628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714307140178921"/>
          <c:y val="0.21019939671720225"/>
          <c:w val="0.80612325227524362"/>
          <c:h val="0.4850755106465548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591731.41310999996</c:v>
                </c:pt>
                <c:pt idx="1">
                  <c:v>567771.30276999995</c:v>
                </c:pt>
                <c:pt idx="2">
                  <c:v>599491.46276000002</c:v>
                </c:pt>
                <c:pt idx="3">
                  <c:v>648813.57973999996</c:v>
                </c:pt>
                <c:pt idx="4">
                  <c:v>650771.33172000002</c:v>
                </c:pt>
                <c:pt idx="5">
                  <c:v>592608.25656999997</c:v>
                </c:pt>
                <c:pt idx="6">
                  <c:v>585665.23317999998</c:v>
                </c:pt>
                <c:pt idx="7">
                  <c:v>540991.45570000005</c:v>
                </c:pt>
                <c:pt idx="8">
                  <c:v>609880.29338000005</c:v>
                </c:pt>
                <c:pt idx="9">
                  <c:v>562949.45805999998</c:v>
                </c:pt>
                <c:pt idx="10">
                  <c:v>567319.34748999996</c:v>
                </c:pt>
                <c:pt idx="11">
                  <c:v>587851.50551000005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519503.43900000001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558709.39500000002</c:v>
                </c:pt>
                <c:pt idx="4">
                  <c:v>617223.01699999999</c:v>
                </c:pt>
                <c:pt idx="5">
                  <c:v>553130.973</c:v>
                </c:pt>
                <c:pt idx="6">
                  <c:v>584798.78399999999</c:v>
                </c:pt>
                <c:pt idx="7">
                  <c:v>506318.26400000002</c:v>
                </c:pt>
                <c:pt idx="8">
                  <c:v>593124.01699999999</c:v>
                </c:pt>
                <c:pt idx="9">
                  <c:v>534887.56400000001</c:v>
                </c:pt>
                <c:pt idx="10">
                  <c:v>651406.50300000003</c:v>
                </c:pt>
                <c:pt idx="11">
                  <c:v>572435.89899999998</c:v>
                </c:pt>
              </c:numCache>
            </c:numRef>
          </c:val>
        </c:ser>
        <c:dLbls/>
        <c:marker val="1"/>
        <c:axId val="80784000"/>
        <c:axId val="80802176"/>
      </c:lineChart>
      <c:catAx>
        <c:axId val="80784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802176"/>
        <c:crosses val="autoZero"/>
        <c:auto val="1"/>
        <c:lblAlgn val="ctr"/>
        <c:lblOffset val="100"/>
        <c:tickLblSkip val="1"/>
        <c:tickMarkSkip val="1"/>
      </c:catAx>
      <c:valAx>
        <c:axId val="80802176"/>
        <c:scaling>
          <c:orientation val="minMax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78400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35E-2"/>
          <c:y val="0.85572296000313375"/>
          <c:w val="0.13877572446301337"/>
          <c:h val="0.125622282289340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73"/>
          <c:y val="1.741293532338308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754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271966.62258999998</c:v>
                </c:pt>
                <c:pt idx="3">
                  <c:v>308165.53119000001</c:v>
                </c:pt>
                <c:pt idx="4">
                  <c:v>289421.70494999998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245320.41795999999</c:v>
                </c:pt>
                <c:pt idx="8">
                  <c:v>259601.27859</c:v>
                </c:pt>
                <c:pt idx="9">
                  <c:v>245648.94138</c:v>
                </c:pt>
                <c:pt idx="10">
                  <c:v>250886.65609999999</c:v>
                </c:pt>
                <c:pt idx="11">
                  <c:v>253542.67736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298359.03000000003</c:v>
                </c:pt>
                <c:pt idx="5">
                  <c:v>263835.68599999999</c:v>
                </c:pt>
                <c:pt idx="6">
                  <c:v>277557.41899999999</c:v>
                </c:pt>
                <c:pt idx="7">
                  <c:v>250243.50399999999</c:v>
                </c:pt>
                <c:pt idx="8">
                  <c:v>264058.522</c:v>
                </c:pt>
                <c:pt idx="9">
                  <c:v>241268.35699999999</c:v>
                </c:pt>
                <c:pt idx="10">
                  <c:v>263633.48499999999</c:v>
                </c:pt>
                <c:pt idx="11">
                  <c:v>247833.91200000001</c:v>
                </c:pt>
              </c:numCache>
            </c:numRef>
          </c:val>
        </c:ser>
        <c:dLbls/>
        <c:marker val="1"/>
        <c:axId val="80836480"/>
        <c:axId val="80838016"/>
      </c:lineChart>
      <c:catAx>
        <c:axId val="80836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838016"/>
        <c:crosses val="autoZero"/>
        <c:auto val="1"/>
        <c:lblAlgn val="ctr"/>
        <c:lblOffset val="100"/>
        <c:tickLblSkip val="1"/>
        <c:tickMarkSkip val="1"/>
      </c:catAx>
      <c:valAx>
        <c:axId val="80838016"/>
        <c:scaling>
          <c:orientation val="minMax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836480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35E-2"/>
          <c:y val="0.85945430328671601"/>
          <c:w val="0.13877572446301337"/>
          <c:h val="0.125622282289340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194226.76719000001</c:v>
                </c:pt>
                <c:pt idx="1">
                  <c:v>181236.58755</c:v>
                </c:pt>
                <c:pt idx="2">
                  <c:v>212006.26913</c:v>
                </c:pt>
                <c:pt idx="3">
                  <c:v>207857.65908000001</c:v>
                </c:pt>
                <c:pt idx="4">
                  <c:v>202849.55794999999</c:v>
                </c:pt>
                <c:pt idx="5">
                  <c:v>147772.86674</c:v>
                </c:pt>
                <c:pt idx="6">
                  <c:v>122982.59445999999</c:v>
                </c:pt>
                <c:pt idx="7">
                  <c:v>196394.13378</c:v>
                </c:pt>
                <c:pt idx="8">
                  <c:v>403330.06805</c:v>
                </c:pt>
                <c:pt idx="9">
                  <c:v>329975.79823000001</c:v>
                </c:pt>
                <c:pt idx="10">
                  <c:v>519884.09243999998</c:v>
                </c:pt>
                <c:pt idx="11">
                  <c:v>390233.78541999997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154170.08499999999</c:v>
                </c:pt>
                <c:pt idx="1">
                  <c:v>192587.215</c:v>
                </c:pt>
                <c:pt idx="2">
                  <c:v>191244.978</c:v>
                </c:pt>
                <c:pt idx="3">
                  <c:v>165840.55600000001</c:v>
                </c:pt>
                <c:pt idx="4">
                  <c:v>192942.12100000001</c:v>
                </c:pt>
                <c:pt idx="5">
                  <c:v>168991.027</c:v>
                </c:pt>
                <c:pt idx="6">
                  <c:v>173444.18</c:v>
                </c:pt>
                <c:pt idx="7">
                  <c:v>187327.40599999999</c:v>
                </c:pt>
                <c:pt idx="8">
                  <c:v>204095.255</c:v>
                </c:pt>
                <c:pt idx="9">
                  <c:v>193811.10399999999</c:v>
                </c:pt>
                <c:pt idx="10">
                  <c:v>239853.076</c:v>
                </c:pt>
                <c:pt idx="11">
                  <c:v>189189.448</c:v>
                </c:pt>
              </c:numCache>
            </c:numRef>
          </c:val>
        </c:ser>
        <c:dLbls/>
        <c:marker val="1"/>
        <c:axId val="80871808"/>
        <c:axId val="80873344"/>
      </c:lineChart>
      <c:catAx>
        <c:axId val="80871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873344"/>
        <c:crosses val="autoZero"/>
        <c:auto val="1"/>
        <c:lblAlgn val="ctr"/>
        <c:lblOffset val="100"/>
        <c:tickLblSkip val="1"/>
        <c:tickMarkSkip val="1"/>
      </c:catAx>
      <c:valAx>
        <c:axId val="80873344"/>
        <c:scaling>
          <c:orientation val="minMax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8718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52E-2"/>
          <c:y val="0.84691669096918465"/>
          <c:w val="0.14859458832706268"/>
          <c:h val="0.141976086322543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682281059063141"/>
          <c:y val="0.1992623800253758"/>
          <c:w val="0.80651731160896056"/>
          <c:h val="0.5387463581540417"/>
        </c:manualLayout>
      </c:layout>
      <c:lineChart>
        <c:grouping val="standard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1105473.24608</c:v>
                </c:pt>
                <c:pt idx="1">
                  <c:v>1189107.7780899999</c:v>
                </c:pt>
                <c:pt idx="2">
                  <c:v>1173025.9663199999</c:v>
                </c:pt>
                <c:pt idx="3">
                  <c:v>1200660.7101400001</c:v>
                </c:pt>
                <c:pt idx="4">
                  <c:v>1272871.9844800001</c:v>
                </c:pt>
                <c:pt idx="5">
                  <c:v>1063914.9167599999</c:v>
                </c:pt>
                <c:pt idx="6">
                  <c:v>1048756.14332</c:v>
                </c:pt>
                <c:pt idx="7">
                  <c:v>957129.95059999998</c:v>
                </c:pt>
                <c:pt idx="8">
                  <c:v>1087232.7440800001</c:v>
                </c:pt>
                <c:pt idx="9">
                  <c:v>1041551.74894</c:v>
                </c:pt>
                <c:pt idx="10">
                  <c:v>895561.07857999997</c:v>
                </c:pt>
                <c:pt idx="11">
                  <c:v>1187018.3314</c:v>
                </c:pt>
              </c:numCache>
            </c:numRef>
          </c:val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1224394.159</c:v>
                </c:pt>
                <c:pt idx="4">
                  <c:v>1262960.4040000001</c:v>
                </c:pt>
                <c:pt idx="5">
                  <c:v>1111722.7590000001</c:v>
                </c:pt>
                <c:pt idx="6">
                  <c:v>1092640.2779999999</c:v>
                </c:pt>
                <c:pt idx="7">
                  <c:v>927133.15700000001</c:v>
                </c:pt>
                <c:pt idx="8">
                  <c:v>1018041.534</c:v>
                </c:pt>
                <c:pt idx="9">
                  <c:v>1044197.044</c:v>
                </c:pt>
                <c:pt idx="10">
                  <c:v>1131232.4129999999</c:v>
                </c:pt>
                <c:pt idx="11">
                  <c:v>1189403.2120000001</c:v>
                </c:pt>
              </c:numCache>
            </c:numRef>
          </c:val>
        </c:ser>
        <c:dLbls/>
        <c:marker val="1"/>
        <c:axId val="80923648"/>
        <c:axId val="80933632"/>
      </c:lineChart>
      <c:catAx>
        <c:axId val="80923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933632"/>
        <c:crosses val="autoZero"/>
        <c:auto val="1"/>
        <c:lblAlgn val="ctr"/>
        <c:lblOffset val="100"/>
        <c:tickLblSkip val="1"/>
        <c:tickMarkSkip val="1"/>
      </c:catAx>
      <c:valAx>
        <c:axId val="80933632"/>
        <c:scaling>
          <c:orientation val="minMax"/>
          <c:max val="3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92364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3034E-3"/>
          <c:y val="0.84994004900679065"/>
          <c:w val="0.13849287169042862"/>
          <c:h val="0.138991777319347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589"/>
        </c:manualLayout>
      </c:layout>
      <c:lineChart>
        <c:grouping val="standard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412248.36281000002</c:v>
                </c:pt>
                <c:pt idx="4">
                  <c:v>465271.46278</c:v>
                </c:pt>
                <c:pt idx="5">
                  <c:v>404073.26880999998</c:v>
                </c:pt>
                <c:pt idx="6">
                  <c:v>404539.48942</c:v>
                </c:pt>
                <c:pt idx="7">
                  <c:v>381295.27629000001</c:v>
                </c:pt>
                <c:pt idx="8">
                  <c:v>387378.38321</c:v>
                </c:pt>
                <c:pt idx="9">
                  <c:v>341675.26357000001</c:v>
                </c:pt>
                <c:pt idx="10">
                  <c:v>392057.67958</c:v>
                </c:pt>
                <c:pt idx="11">
                  <c:v>367663.46357999998</c:v>
                </c:pt>
              </c:numCache>
            </c:numRef>
          </c:val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</c:ser>
        <c:dLbls/>
        <c:marker val="1"/>
        <c:axId val="81049472"/>
        <c:axId val="81051008"/>
      </c:lineChart>
      <c:catAx>
        <c:axId val="81049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051008"/>
        <c:crosses val="autoZero"/>
        <c:auto val="1"/>
        <c:lblAlgn val="ctr"/>
        <c:lblOffset val="100"/>
        <c:tickLblSkip val="1"/>
        <c:tickMarkSkip val="1"/>
      </c:catAx>
      <c:valAx>
        <c:axId val="81051008"/>
        <c:scaling>
          <c:orientation val="minMax"/>
          <c:max val="55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04947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901"/>
          <c:h val="0.51648536403017697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12401039.861</c:v>
                </c:pt>
                <c:pt idx="1">
                  <c:v>13054023.336999999</c:v>
                </c:pt>
                <c:pt idx="2">
                  <c:v>14681761.442</c:v>
                </c:pt>
                <c:pt idx="3">
                  <c:v>13373287.075999999</c:v>
                </c:pt>
                <c:pt idx="4">
                  <c:v>13699161.366</c:v>
                </c:pt>
                <c:pt idx="5">
                  <c:v>12885863.392999999</c:v>
                </c:pt>
                <c:pt idx="6">
                  <c:v>13350844.189999999</c:v>
                </c:pt>
                <c:pt idx="7">
                  <c:v>11399550.571</c:v>
                </c:pt>
                <c:pt idx="8">
                  <c:v>13597288.942</c:v>
                </c:pt>
                <c:pt idx="9">
                  <c:v>12910949.214</c:v>
                </c:pt>
                <c:pt idx="10">
                  <c:v>13131524.414000001</c:v>
                </c:pt>
                <c:pt idx="11">
                  <c:v>13136763.379830001</c:v>
                </c:pt>
              </c:numCache>
            </c:numRef>
          </c:val>
        </c:ser>
        <c:dLbls/>
        <c:marker val="1"/>
        <c:axId val="65006208"/>
        <c:axId val="64762240"/>
      </c:lineChart>
      <c:catAx>
        <c:axId val="65006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762240"/>
        <c:crosses val="autoZero"/>
        <c:auto val="1"/>
        <c:lblAlgn val="ctr"/>
        <c:lblOffset val="100"/>
        <c:tickLblSkip val="1"/>
        <c:tickMarkSkip val="1"/>
      </c:catAx>
      <c:valAx>
        <c:axId val="64762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062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201"/>
          <c:h val="0.138048897733937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139"/>
          <c:y val="4.24469413233459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612"/>
        </c:manualLayout>
      </c:layout>
      <c:lineChart>
        <c:grouping val="standard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164063.33911999999</c:v>
                </c:pt>
              </c:numCache>
            </c:numRef>
          </c:val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</c:ser>
        <c:dLbls/>
        <c:marker val="1"/>
        <c:axId val="81228544"/>
        <c:axId val="81230080"/>
      </c:lineChart>
      <c:catAx>
        <c:axId val="81228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230080"/>
        <c:crosses val="autoZero"/>
        <c:auto val="1"/>
        <c:lblAlgn val="ctr"/>
        <c:lblOffset val="100"/>
        <c:tickLblSkip val="1"/>
        <c:tickMarkSkip val="1"/>
      </c:catAx>
      <c:valAx>
        <c:axId val="81230080"/>
        <c:scaling>
          <c:orientation val="minMax"/>
          <c:max val="4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22854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23"/>
          <c:w val="0.14800000000000021"/>
          <c:h val="0.138577565444768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311" r="0.7500000000000031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589"/>
        </c:manualLayout>
      </c:layout>
      <c:lineChart>
        <c:grouping val="standard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163409.96</c:v>
                </c:pt>
              </c:numCache>
            </c:numRef>
          </c:val>
        </c:ser>
        <c:dLbls/>
        <c:marker val="1"/>
        <c:axId val="81276288"/>
        <c:axId val="81290368"/>
      </c:lineChart>
      <c:catAx>
        <c:axId val="81276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290368"/>
        <c:crosses val="autoZero"/>
        <c:auto val="1"/>
        <c:lblAlgn val="ctr"/>
        <c:lblOffset val="100"/>
        <c:tickLblSkip val="1"/>
        <c:tickMarkSkip val="1"/>
      </c:catAx>
      <c:valAx>
        <c:axId val="81290368"/>
        <c:scaling>
          <c:orientation val="minMax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276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393758.54301999998</c:v>
                </c:pt>
                <c:pt idx="4">
                  <c:v>411021.45890999999</c:v>
                </c:pt>
                <c:pt idx="5">
                  <c:v>376023.25017000001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381085.53980999999</c:v>
                </c:pt>
                <c:pt idx="9">
                  <c:v>350587.34305000002</c:v>
                </c:pt>
                <c:pt idx="10">
                  <c:v>351354.43384000001</c:v>
                </c:pt>
                <c:pt idx="11">
                  <c:v>357912.50414999999</c:v>
                </c:pt>
              </c:numCache>
            </c:numRef>
          </c:val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301532.522</c:v>
                </c:pt>
                <c:pt idx="2">
                  <c:v>348675.75300000003</c:v>
                </c:pt>
                <c:pt idx="3">
                  <c:v>357872.46</c:v>
                </c:pt>
                <c:pt idx="4">
                  <c:v>379190.42099999997</c:v>
                </c:pt>
                <c:pt idx="5">
                  <c:v>335219.63699999999</c:v>
                </c:pt>
                <c:pt idx="6">
                  <c:v>364870.49099999998</c:v>
                </c:pt>
                <c:pt idx="7">
                  <c:v>311599.05900000001</c:v>
                </c:pt>
                <c:pt idx="8">
                  <c:v>382215.22100000002</c:v>
                </c:pt>
                <c:pt idx="9">
                  <c:v>362202.20699999999</c:v>
                </c:pt>
                <c:pt idx="10">
                  <c:v>419098.26</c:v>
                </c:pt>
                <c:pt idx="11">
                  <c:v>361065.04800000001</c:v>
                </c:pt>
              </c:numCache>
            </c:numRef>
          </c:val>
        </c:ser>
        <c:dLbls/>
        <c:marker val="1"/>
        <c:axId val="81074432"/>
        <c:axId val="81096704"/>
      </c:lineChart>
      <c:catAx>
        <c:axId val="81074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096704"/>
        <c:crosses val="autoZero"/>
        <c:auto val="1"/>
        <c:lblAlgn val="ctr"/>
        <c:lblOffset val="100"/>
        <c:tickLblSkip val="1"/>
        <c:tickMarkSkip val="1"/>
      </c:catAx>
      <c:valAx>
        <c:axId val="81096704"/>
        <c:scaling>
          <c:orientation val="minMax"/>
          <c:max val="5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07443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390845884621845"/>
          <c:y val="0.18972368631825576"/>
          <c:w val="0.7540246812694934"/>
          <c:h val="0.54940817496328231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1699667.9369999999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1687304.6569999999</c:v>
                </c:pt>
                <c:pt idx="4">
                  <c:v>1769600.5919999999</c:v>
                </c:pt>
                <c:pt idx="5">
                  <c:v>1649716.747</c:v>
                </c:pt>
                <c:pt idx="6">
                  <c:v>1686787.97</c:v>
                </c:pt>
                <c:pt idx="7">
                  <c:v>1408589.7720000001</c:v>
                </c:pt>
                <c:pt idx="8">
                  <c:v>1831276.5290000001</c:v>
                </c:pt>
                <c:pt idx="9">
                  <c:v>1821904.6569999999</c:v>
                </c:pt>
                <c:pt idx="10">
                  <c:v>2251387.4730000002</c:v>
                </c:pt>
                <c:pt idx="11">
                  <c:v>2200343.3459999999</c:v>
                </c:pt>
              </c:numCache>
            </c:numRef>
          </c:val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1887619.5280599999</c:v>
                </c:pt>
                <c:pt idx="3">
                  <c:v>1849497.0078700001</c:v>
                </c:pt>
                <c:pt idx="4">
                  <c:v>1808607.7784899999</c:v>
                </c:pt>
                <c:pt idx="5">
                  <c:v>1669541.4984600001</c:v>
                </c:pt>
                <c:pt idx="6">
                  <c:v>1531557.8435499999</c:v>
                </c:pt>
                <c:pt idx="7">
                  <c:v>1607114.44875</c:v>
                </c:pt>
                <c:pt idx="8">
                  <c:v>1903765.8532299995</c:v>
                </c:pt>
                <c:pt idx="9">
                  <c:v>2009359.35788</c:v>
                </c:pt>
                <c:pt idx="10">
                  <c:v>2196637.4581399998</c:v>
                </c:pt>
                <c:pt idx="11">
                  <c:v>2312275.6455800002</c:v>
                </c:pt>
              </c:numCache>
            </c:numRef>
          </c:val>
        </c:ser>
        <c:dLbls/>
        <c:marker val="1"/>
        <c:axId val="64796160"/>
        <c:axId val="64797696"/>
      </c:lineChart>
      <c:catAx>
        <c:axId val="64796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797696"/>
        <c:crosses val="autoZero"/>
        <c:auto val="1"/>
        <c:lblAlgn val="ctr"/>
        <c:lblOffset val="100"/>
        <c:tickLblSkip val="1"/>
        <c:tickMarkSkip val="1"/>
      </c:catAx>
      <c:valAx>
        <c:axId val="647976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7961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199"/>
          <c:w val="0.14681992337164751"/>
          <c:h val="0.15704957828887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53783200215357"/>
          <c:y val="0.16477295583961588"/>
          <c:w val="0.73656010658196058"/>
          <c:h val="0.60795538878754851"/>
        </c:manualLayout>
      </c:layout>
      <c:lineChart>
        <c:grouping val="standard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12401039.861</c:v>
                </c:pt>
                <c:pt idx="1">
                  <c:v>13054023.336999999</c:v>
                </c:pt>
                <c:pt idx="2">
                  <c:v>14681761.442</c:v>
                </c:pt>
                <c:pt idx="3">
                  <c:v>13373287.075999999</c:v>
                </c:pt>
                <c:pt idx="4">
                  <c:v>13699161.366</c:v>
                </c:pt>
                <c:pt idx="5">
                  <c:v>12885863.392999999</c:v>
                </c:pt>
                <c:pt idx="6">
                  <c:v>13350844.189999999</c:v>
                </c:pt>
                <c:pt idx="7">
                  <c:v>11399550.571</c:v>
                </c:pt>
                <c:pt idx="8">
                  <c:v>13597288.942</c:v>
                </c:pt>
                <c:pt idx="9">
                  <c:v>12910949.214</c:v>
                </c:pt>
                <c:pt idx="10">
                  <c:v>13131524.414000001</c:v>
                </c:pt>
                <c:pt idx="11">
                  <c:v>13136763.379830001</c:v>
                </c:pt>
              </c:numCache>
            </c:numRef>
          </c:val>
        </c:ser>
        <c:dLbls/>
        <c:marker val="1"/>
        <c:axId val="71374336"/>
        <c:axId val="71375872"/>
      </c:lineChart>
      <c:catAx>
        <c:axId val="71374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375872"/>
        <c:crosses val="autoZero"/>
        <c:auto val="1"/>
        <c:lblAlgn val="ctr"/>
        <c:lblOffset val="100"/>
        <c:tickLblSkip val="1"/>
        <c:tickMarkSkip val="1"/>
      </c:catAx>
      <c:valAx>
        <c:axId val="713758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3743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853"/>
          <c:w val="8.66666666666671E-2"/>
          <c:h val="0.343811739441660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74"/>
          <c:y val="3.2911392405063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10"/>
              <c:layout>
                <c:manualLayout>
                  <c:x val="-4.5454545454545463E-2"/>
                  <c:y val="2.0252898767400895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6836342426893608E-3"/>
                  <c:y val="1.6876308182996128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6832365651263303E-3"/>
                  <c:y val="-1.6877637130801686E-2"/>
                </c:manualLayout>
              </c:layout>
              <c:dLblPos val="outEnd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157622057.18583</c:v>
                </c:pt>
              </c:numCache>
            </c:numRef>
          </c:val>
        </c:ser>
        <c:dLbls/>
        <c:axId val="69246336"/>
        <c:axId val="71431296"/>
      </c:barChart>
      <c:catAx>
        <c:axId val="69246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1431296"/>
        <c:crosses val="autoZero"/>
        <c:auto val="1"/>
        <c:lblAlgn val="ctr"/>
        <c:lblOffset val="100"/>
        <c:tickLblSkip val="1"/>
        <c:tickMarkSkip val="1"/>
      </c:catAx>
      <c:valAx>
        <c:axId val="71431296"/>
        <c:scaling>
          <c:orientation val="minMax"/>
          <c:max val="160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924633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83"/>
          <c:y val="3.9370078740157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01458855482532"/>
          <c:y val="0.2178477690288714"/>
          <c:w val="0.82208753132894641"/>
          <c:h val="0.5031322462644926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610736.33010999998</c:v>
                </c:pt>
                <c:pt idx="4">
                  <c:v>543074.73338999995</c:v>
                </c:pt>
                <c:pt idx="5">
                  <c:v>495849.45386000001</c:v>
                </c:pt>
                <c:pt idx="6">
                  <c:v>444873.03049999999</c:v>
                </c:pt>
                <c:pt idx="7">
                  <c:v>484024.74164000002</c:v>
                </c:pt>
                <c:pt idx="8">
                  <c:v>552617.03353999997</c:v>
                </c:pt>
                <c:pt idx="9">
                  <c:v>564268.11294999998</c:v>
                </c:pt>
                <c:pt idx="10">
                  <c:v>602188.62393</c:v>
                </c:pt>
                <c:pt idx="11">
                  <c:v>652884.78888999997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452060.28600000002</c:v>
                </c:pt>
                <c:pt idx="8">
                  <c:v>552548.78899999999</c:v>
                </c:pt>
                <c:pt idx="9">
                  <c:v>533746.576</c:v>
                </c:pt>
                <c:pt idx="10">
                  <c:v>672663.61699999997</c:v>
                </c:pt>
                <c:pt idx="11">
                  <c:v>672112.71100000001</c:v>
                </c:pt>
              </c:numCache>
            </c:numRef>
          </c:val>
        </c:ser>
        <c:dLbls/>
        <c:marker val="1"/>
        <c:axId val="78039296"/>
        <c:axId val="78049280"/>
      </c:lineChart>
      <c:catAx>
        <c:axId val="78039296"/>
        <c:scaling>
          <c:orientation val="minMax"/>
        </c:scaling>
        <c:axPos val="b"/>
        <c:numFmt formatCode="#\ ?/?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049280"/>
        <c:crosses val="autoZero"/>
        <c:auto val="1"/>
        <c:lblAlgn val="ctr"/>
        <c:lblOffset val="100"/>
        <c:tickLblSkip val="1"/>
        <c:tickMarkSkip val="1"/>
      </c:catAx>
      <c:valAx>
        <c:axId val="78049280"/>
        <c:scaling>
          <c:orientation val="minMax"/>
          <c:max val="1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03929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419E-2"/>
          <c:y val="0.87795275590551181"/>
          <c:w val="0.13905930470347649"/>
          <c:h val="0.1102362204724413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288"/>
          <c:y val="3.77358490566040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192356.90122999999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104390.12547</c:v>
                </c:pt>
                <c:pt idx="8">
                  <c:v>162033.47639</c:v>
                </c:pt>
                <c:pt idx="9">
                  <c:v>212504.17614</c:v>
                </c:pt>
                <c:pt idx="10">
                  <c:v>338884.78613999998</c:v>
                </c:pt>
                <c:pt idx="11">
                  <c:v>338705.54800000001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223131.927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160129.84099999999</c:v>
                </c:pt>
                <c:pt idx="4">
                  <c:v>181562.63200000001</c:v>
                </c:pt>
                <c:pt idx="5">
                  <c:v>178000.41899999999</c:v>
                </c:pt>
                <c:pt idx="6">
                  <c:v>115847.71400000001</c:v>
                </c:pt>
                <c:pt idx="7">
                  <c:v>95304.603000000003</c:v>
                </c:pt>
                <c:pt idx="8">
                  <c:v>126573.58199999999</c:v>
                </c:pt>
                <c:pt idx="9">
                  <c:v>217579.89199999999</c:v>
                </c:pt>
                <c:pt idx="10">
                  <c:v>335719.49400000001</c:v>
                </c:pt>
                <c:pt idx="11">
                  <c:v>363333.53200000001</c:v>
                </c:pt>
              </c:numCache>
            </c:numRef>
          </c:val>
        </c:ser>
        <c:dLbls/>
        <c:marker val="1"/>
        <c:axId val="78091392"/>
        <c:axId val="78092928"/>
      </c:lineChart>
      <c:catAx>
        <c:axId val="78091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092928"/>
        <c:crosses val="autoZero"/>
        <c:auto val="1"/>
        <c:lblAlgn val="ctr"/>
        <c:lblOffset val="100"/>
        <c:tickLblSkip val="1"/>
        <c:tickMarkSkip val="1"/>
      </c:catAx>
      <c:valAx>
        <c:axId val="78092928"/>
        <c:scaling>
          <c:orientation val="minMax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0913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35E-2"/>
          <c:y val="0.87673114445599964"/>
          <c:w val="0.13673490813648376"/>
          <c:h val="0.111950081711484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79"/>
          <c:y val="3.89105058365758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325"/>
          <c:h val="0.57587548638132602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109196.35097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134559.05932999999</c:v>
                </c:pt>
                <c:pt idx="9">
                  <c:v>125784.90337</c:v>
                </c:pt>
                <c:pt idx="10">
                  <c:v>130007.20595</c:v>
                </c:pt>
                <c:pt idx="11">
                  <c:v>118682.46527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112864.61</c:v>
                </c:pt>
                <c:pt idx="5">
                  <c:v>100335.58100000001</c:v>
                </c:pt>
                <c:pt idx="6">
                  <c:v>109284.27</c:v>
                </c:pt>
                <c:pt idx="7">
                  <c:v>107879.761</c:v>
                </c:pt>
                <c:pt idx="8">
                  <c:v>126891.68799999999</c:v>
                </c:pt>
                <c:pt idx="9">
                  <c:v>122192.47500000001</c:v>
                </c:pt>
                <c:pt idx="10">
                  <c:v>145394.356</c:v>
                </c:pt>
                <c:pt idx="11">
                  <c:v>119836.91099999999</c:v>
                </c:pt>
              </c:numCache>
            </c:numRef>
          </c:val>
        </c:ser>
        <c:dLbls/>
        <c:marker val="1"/>
        <c:axId val="78139392"/>
        <c:axId val="78140928"/>
      </c:lineChart>
      <c:catAx>
        <c:axId val="7813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140928"/>
        <c:crosses val="autoZero"/>
        <c:auto val="1"/>
        <c:lblAlgn val="ctr"/>
        <c:lblOffset val="100"/>
        <c:tickLblSkip val="1"/>
        <c:tickMarkSkip val="1"/>
      </c:catAx>
      <c:valAx>
        <c:axId val="78140928"/>
        <c:scaling>
          <c:orientation val="minMax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1393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383"/>
          <c:h val="0.120622568093385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89" r="0.750000000000002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9"/>
  <sheetViews>
    <sheetView showGridLines="0" tabSelected="1" zoomScale="70" zoomScaleNormal="70" workbookViewId="0">
      <pane xSplit="1" ySplit="7" topLeftCell="B23" activePane="bottomRight" state="frozen"/>
      <selection activeCell="B16" sqref="B16"/>
      <selection pane="topRight" activeCell="B16" sqref="B16"/>
      <selection pane="bottomLeft" activeCell="B16" sqref="B16"/>
      <selection pane="bottomRight" activeCell="D46" sqref="D46"/>
    </sheetView>
  </sheetViews>
  <sheetFormatPr baseColWidth="10" defaultColWidth="9.140625" defaultRowHeight="12.75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7109375" style="1" bestFit="1" customWidth="1"/>
    <col min="8" max="8" width="9.5703125" style="1" bestFit="1" customWidth="1"/>
    <col min="9" max="9" width="13.85546875" style="1" bestFit="1" customWidth="1"/>
    <col min="10" max="16384" width="9.140625" style="1"/>
  </cols>
  <sheetData>
    <row r="1" spans="1:9" ht="26.25">
      <c r="B1" s="2" t="s">
        <v>205</v>
      </c>
      <c r="D1" s="3"/>
    </row>
    <row r="2" spans="1:9">
      <c r="D2" s="3"/>
    </row>
    <row r="3" spans="1:9">
      <c r="D3" s="3"/>
    </row>
    <row r="4" spans="1:9">
      <c r="B4" s="3"/>
      <c r="C4" s="3"/>
      <c r="D4" s="3"/>
      <c r="E4" s="3"/>
      <c r="F4" s="3"/>
      <c r="G4" s="3"/>
      <c r="H4" s="3"/>
      <c r="I4" s="3"/>
    </row>
    <row r="5" spans="1:9" ht="26.25">
      <c r="A5" s="144" t="s">
        <v>0</v>
      </c>
      <c r="B5" s="144"/>
      <c r="C5" s="144"/>
      <c r="D5" s="144"/>
      <c r="E5" s="144"/>
      <c r="F5" s="144"/>
      <c r="G5" s="144"/>
      <c r="H5" s="144"/>
      <c r="I5" s="144"/>
    </row>
    <row r="6" spans="1:9" ht="18">
      <c r="A6" s="4"/>
      <c r="B6" s="143" t="s">
        <v>70</v>
      </c>
      <c r="C6" s="143"/>
      <c r="D6" s="143"/>
      <c r="E6" s="143"/>
      <c r="F6" s="143" t="s">
        <v>206</v>
      </c>
      <c r="G6" s="143"/>
      <c r="H6" s="143"/>
      <c r="I6" s="143"/>
    </row>
    <row r="7" spans="1:9" ht="30">
      <c r="A7" s="5" t="s">
        <v>2</v>
      </c>
      <c r="B7" s="6">
        <v>2013</v>
      </c>
      <c r="C7" s="7">
        <v>2014</v>
      </c>
      <c r="D7" s="8" t="s">
        <v>179</v>
      </c>
      <c r="E7" s="8" t="s">
        <v>180</v>
      </c>
      <c r="F7" s="6">
        <v>2013</v>
      </c>
      <c r="G7" s="7">
        <v>2014</v>
      </c>
      <c r="H7" s="8" t="s">
        <v>179</v>
      </c>
      <c r="I7" s="8" t="s">
        <v>180</v>
      </c>
    </row>
    <row r="8" spans="1:9" ht="16.5">
      <c r="A8" s="62" t="s">
        <v>3</v>
      </c>
      <c r="B8" s="63">
        <v>2200338.4457100001</v>
      </c>
      <c r="C8" s="63">
        <v>2312275.6455800002</v>
      </c>
      <c r="D8" s="61">
        <f t="shared" ref="D8:D44" si="0">(C8-B8)/B8*100</f>
        <v>5.0872719189288391</v>
      </c>
      <c r="E8" s="61">
        <f>C8/C$44*100</f>
        <v>17.601562719248147</v>
      </c>
      <c r="F8" s="63">
        <v>21340806.148380004</v>
      </c>
      <c r="G8" s="63">
        <v>22498459.414400004</v>
      </c>
      <c r="H8" s="61">
        <f t="shared" ref="H8:H45" si="1">(G8-F8)/F8*100</f>
        <v>5.4245995112414169</v>
      </c>
      <c r="I8" s="61">
        <f>G8/G$46*100</f>
        <v>14.273674519978657</v>
      </c>
    </row>
    <row r="9" spans="1:9" ht="15.75">
      <c r="A9" s="10" t="s">
        <v>4</v>
      </c>
      <c r="B9" s="63">
        <v>1575285.6424700003</v>
      </c>
      <c r="C9" s="63">
        <v>1693194.3150200001</v>
      </c>
      <c r="D9" s="61">
        <f t="shared" si="0"/>
        <v>7.4849074587591966</v>
      </c>
      <c r="E9" s="61">
        <f t="shared" ref="E9:E46" si="2">C9/C$44*100</f>
        <v>12.888976272646477</v>
      </c>
      <c r="F9" s="63">
        <v>14896114.73986</v>
      </c>
      <c r="G9" s="63">
        <v>15701711.856190002</v>
      </c>
      <c r="H9" s="61">
        <f t="shared" si="1"/>
        <v>5.4081022494700033</v>
      </c>
      <c r="I9" s="61">
        <f t="shared" ref="I9:I46" si="3">G9/G$46*100</f>
        <v>9.9616209409564558</v>
      </c>
    </row>
    <row r="10" spans="1:9" ht="14.25">
      <c r="A10" s="12" t="s">
        <v>5</v>
      </c>
      <c r="B10" s="13">
        <v>672112.71115999995</v>
      </c>
      <c r="C10" s="13">
        <v>652884.78888999997</v>
      </c>
      <c r="D10" s="14">
        <f t="shared" si="0"/>
        <v>-2.8608181262952894</v>
      </c>
      <c r="E10" s="14">
        <f t="shared" si="2"/>
        <v>4.9699059807412684</v>
      </c>
      <c r="F10" s="13">
        <v>6584642.3235299997</v>
      </c>
      <c r="G10" s="13">
        <v>6719139.7298600003</v>
      </c>
      <c r="H10" s="14">
        <f t="shared" si="1"/>
        <v>2.0425924404333795</v>
      </c>
      <c r="I10" s="14">
        <f t="shared" si="3"/>
        <v>4.2628169241176748</v>
      </c>
    </row>
    <row r="11" spans="1:9" ht="14.25">
      <c r="A11" s="12" t="s">
        <v>6</v>
      </c>
      <c r="B11" s="13">
        <v>363328.63167999999</v>
      </c>
      <c r="C11" s="13">
        <v>338705.54800000001</v>
      </c>
      <c r="D11" s="14">
        <f t="shared" si="0"/>
        <v>-6.7770832059518629</v>
      </c>
      <c r="E11" s="14">
        <f t="shared" si="2"/>
        <v>2.5783028757299813</v>
      </c>
      <c r="F11" s="13">
        <v>2350965.3062300002</v>
      </c>
      <c r="G11" s="13">
        <v>2396517.0693199998</v>
      </c>
      <c r="H11" s="14">
        <f t="shared" si="1"/>
        <v>1.9375770016379443</v>
      </c>
      <c r="I11" s="14">
        <f t="shared" si="3"/>
        <v>1.5204198651554228</v>
      </c>
    </row>
    <row r="12" spans="1:9" ht="14.25">
      <c r="A12" s="12" t="s">
        <v>7</v>
      </c>
      <c r="B12" s="13">
        <v>119836.91146</v>
      </c>
      <c r="C12" s="13">
        <v>118682.46527</v>
      </c>
      <c r="D12" s="14">
        <f t="shared" si="0"/>
        <v>-0.96334774981691806</v>
      </c>
      <c r="E12" s="14">
        <f t="shared" si="2"/>
        <v>0.90343764166616081</v>
      </c>
      <c r="F12" s="13">
        <v>1329992.0029500001</v>
      </c>
      <c r="G12" s="13">
        <v>1417226.4982400001</v>
      </c>
      <c r="H12" s="14">
        <f t="shared" si="1"/>
        <v>6.5590240464986831</v>
      </c>
      <c r="I12" s="14">
        <f t="shared" si="3"/>
        <v>0.89912955302261266</v>
      </c>
    </row>
    <row r="13" spans="1:9" ht="14.25">
      <c r="A13" s="12" t="s">
        <v>8</v>
      </c>
      <c r="B13" s="13">
        <v>130314.31333</v>
      </c>
      <c r="C13" s="13">
        <v>135546.68741000001</v>
      </c>
      <c r="D13" s="14">
        <f t="shared" si="0"/>
        <v>4.0151952201519601</v>
      </c>
      <c r="E13" s="14">
        <f t="shared" si="2"/>
        <v>1.0318118968186369</v>
      </c>
      <c r="F13" s="13">
        <v>1438253.69527</v>
      </c>
      <c r="G13" s="13">
        <v>1460876.4788899999</v>
      </c>
      <c r="H13" s="14">
        <f t="shared" si="1"/>
        <v>1.5729341558029484</v>
      </c>
      <c r="I13" s="14">
        <f t="shared" si="3"/>
        <v>0.92682236545592467</v>
      </c>
    </row>
    <row r="14" spans="1:9" ht="14.25">
      <c r="A14" s="12" t="s">
        <v>9</v>
      </c>
      <c r="B14" s="13">
        <v>166244.94351000001</v>
      </c>
      <c r="C14" s="13">
        <v>321435.28123000002</v>
      </c>
      <c r="D14" s="14">
        <f t="shared" si="0"/>
        <v>93.350410811541437</v>
      </c>
      <c r="E14" s="14">
        <f t="shared" si="2"/>
        <v>2.4468377174512193</v>
      </c>
      <c r="F14" s="13">
        <v>1769624.6613700001</v>
      </c>
      <c r="G14" s="13">
        <v>2320964.92184</v>
      </c>
      <c r="H14" s="14">
        <f t="shared" si="1"/>
        <v>31.155774018382274</v>
      </c>
      <c r="I14" s="14">
        <f t="shared" si="3"/>
        <v>1.4724873937558602</v>
      </c>
    </row>
    <row r="15" spans="1:9" ht="14.25">
      <c r="A15" s="12" t="s">
        <v>10</v>
      </c>
      <c r="B15" s="13">
        <v>26880.234410000001</v>
      </c>
      <c r="C15" s="13">
        <v>24375.959279999999</v>
      </c>
      <c r="D15" s="14">
        <f t="shared" si="0"/>
        <v>-9.3164184947299411</v>
      </c>
      <c r="E15" s="14">
        <f t="shared" si="2"/>
        <v>0.18555528919266751</v>
      </c>
      <c r="F15" s="13">
        <v>439567.79025999998</v>
      </c>
      <c r="G15" s="13">
        <v>228282.86598</v>
      </c>
      <c r="H15" s="14">
        <f t="shared" si="1"/>
        <v>-48.066516464963698</v>
      </c>
      <c r="I15" s="14">
        <f t="shared" si="3"/>
        <v>0.14482926441625094</v>
      </c>
    </row>
    <row r="16" spans="1:9" ht="14.25">
      <c r="A16" s="12" t="s">
        <v>11</v>
      </c>
      <c r="B16" s="13">
        <v>89628.297560000006</v>
      </c>
      <c r="C16" s="13">
        <v>94615.249290000007</v>
      </c>
      <c r="D16" s="14">
        <f t="shared" si="0"/>
        <v>5.5640371018556696</v>
      </c>
      <c r="E16" s="14">
        <f t="shared" si="2"/>
        <v>0.72023257597279189</v>
      </c>
      <c r="F16" s="13">
        <v>906087.32374000002</v>
      </c>
      <c r="G16" s="13">
        <v>1075658.31801</v>
      </c>
      <c r="H16" s="14">
        <f t="shared" si="1"/>
        <v>18.714641495046241</v>
      </c>
      <c r="I16" s="14">
        <f t="shared" si="3"/>
        <v>0.68242880293196695</v>
      </c>
    </row>
    <row r="17" spans="1:9" ht="14.25">
      <c r="A17" s="12" t="s">
        <v>12</v>
      </c>
      <c r="B17" s="13">
        <v>6939.5993600000002</v>
      </c>
      <c r="C17" s="13">
        <v>6948.33565</v>
      </c>
      <c r="D17" s="14">
        <f t="shared" si="0"/>
        <v>0.12589040875120242</v>
      </c>
      <c r="E17" s="14">
        <f t="shared" si="2"/>
        <v>5.2892295073749866E-2</v>
      </c>
      <c r="F17" s="13">
        <v>76981.636509999997</v>
      </c>
      <c r="G17" s="13">
        <v>83045.974050000004</v>
      </c>
      <c r="H17" s="14">
        <f t="shared" si="1"/>
        <v>7.8776417531890779</v>
      </c>
      <c r="I17" s="14">
        <f t="shared" si="3"/>
        <v>5.2686772100742338E-2</v>
      </c>
    </row>
    <row r="18" spans="1:9" ht="15.75">
      <c r="A18" s="10" t="s">
        <v>13</v>
      </c>
      <c r="B18" s="63">
        <v>185162.50690000001</v>
      </c>
      <c r="C18" s="63">
        <v>207955.86692999999</v>
      </c>
      <c r="D18" s="61">
        <f t="shared" si="0"/>
        <v>12.309921922967861</v>
      </c>
      <c r="E18" s="61">
        <f t="shared" si="2"/>
        <v>1.5830068710021257</v>
      </c>
      <c r="F18" s="63">
        <v>1988153.89026</v>
      </c>
      <c r="G18" s="63">
        <v>2277466.69521</v>
      </c>
      <c r="H18" s="61">
        <f t="shared" si="1"/>
        <v>14.551831544195265</v>
      </c>
      <c r="I18" s="61">
        <f t="shared" si="3"/>
        <v>1.4448908584697377</v>
      </c>
    </row>
    <row r="19" spans="1:9" ht="14.25">
      <c r="A19" s="12" t="s">
        <v>14</v>
      </c>
      <c r="B19" s="13">
        <v>185162.50690000001</v>
      </c>
      <c r="C19" s="13">
        <v>207955.86692999999</v>
      </c>
      <c r="D19" s="14">
        <f t="shared" si="0"/>
        <v>12.309921922967861</v>
      </c>
      <c r="E19" s="14">
        <f t="shared" si="2"/>
        <v>1.5830068710021257</v>
      </c>
      <c r="F19" s="13">
        <v>1988153.89026</v>
      </c>
      <c r="G19" s="13">
        <v>2277466.69521</v>
      </c>
      <c r="H19" s="14">
        <f t="shared" si="1"/>
        <v>14.551831544195265</v>
      </c>
      <c r="I19" s="14">
        <f t="shared" si="3"/>
        <v>1.4448908584697377</v>
      </c>
    </row>
    <row r="20" spans="1:9" ht="15.75">
      <c r="A20" s="10" t="s">
        <v>15</v>
      </c>
      <c r="B20" s="9">
        <v>439890.29634</v>
      </c>
      <c r="C20" s="9">
        <v>411125.46363000001</v>
      </c>
      <c r="D20" s="11">
        <f t="shared" si="0"/>
        <v>-6.5390923485538934</v>
      </c>
      <c r="E20" s="11">
        <f t="shared" si="2"/>
        <v>3.1295795755995433</v>
      </c>
      <c r="F20" s="9">
        <v>4456537.5182600003</v>
      </c>
      <c r="G20" s="9">
        <v>4519280.8629999999</v>
      </c>
      <c r="H20" s="11">
        <f t="shared" si="1"/>
        <v>1.4078944580387374</v>
      </c>
      <c r="I20" s="11">
        <f t="shared" si="3"/>
        <v>2.8671627205524612</v>
      </c>
    </row>
    <row r="21" spans="1:9" ht="14.25">
      <c r="A21" s="12" t="s">
        <v>16</v>
      </c>
      <c r="B21" s="13">
        <v>439890.29634</v>
      </c>
      <c r="C21" s="13">
        <v>411125.46363000001</v>
      </c>
      <c r="D21" s="14">
        <f t="shared" si="0"/>
        <v>-6.5390923485538934</v>
      </c>
      <c r="E21" s="14">
        <f t="shared" si="2"/>
        <v>3.1295795755995433</v>
      </c>
      <c r="F21" s="13">
        <v>4456537.5182600003</v>
      </c>
      <c r="G21" s="13">
        <v>4519280.8629999999</v>
      </c>
      <c r="H21" s="14">
        <f t="shared" si="1"/>
        <v>1.4078944580387374</v>
      </c>
      <c r="I21" s="14">
        <f t="shared" si="3"/>
        <v>2.8671627205524612</v>
      </c>
    </row>
    <row r="22" spans="1:9" ht="16.5">
      <c r="A22" s="62" t="s">
        <v>17</v>
      </c>
      <c r="B22" s="63">
        <v>10378458.64236</v>
      </c>
      <c r="C22" s="63">
        <v>10456824.27067</v>
      </c>
      <c r="D22" s="61">
        <f t="shared" si="0"/>
        <v>0.75507964150041307</v>
      </c>
      <c r="E22" s="61">
        <f t="shared" si="2"/>
        <v>79.599700233051763</v>
      </c>
      <c r="F22" s="63">
        <v>119018514.76468998</v>
      </c>
      <c r="G22" s="63">
        <v>124147257.87849</v>
      </c>
      <c r="H22" s="61">
        <f t="shared" si="1"/>
        <v>4.3091977109107713</v>
      </c>
      <c r="I22" s="61">
        <f t="shared" si="3"/>
        <v>78.762617424873113</v>
      </c>
    </row>
    <row r="23" spans="1:9" ht="15.75">
      <c r="A23" s="10" t="s">
        <v>18</v>
      </c>
      <c r="B23" s="63">
        <v>1085085.8659300001</v>
      </c>
      <c r="C23" s="63">
        <v>1037117.9967799999</v>
      </c>
      <c r="D23" s="61">
        <f t="shared" si="0"/>
        <v>-4.420651918536243</v>
      </c>
      <c r="E23" s="61">
        <f t="shared" si="2"/>
        <v>7.8947756520633998</v>
      </c>
      <c r="F23" s="63">
        <v>12525405.9158</v>
      </c>
      <c r="G23" s="63">
        <v>13065523.85692</v>
      </c>
      <c r="H23" s="61">
        <f t="shared" si="1"/>
        <v>4.3121791401480749</v>
      </c>
      <c r="I23" s="61">
        <f t="shared" si="3"/>
        <v>8.2891468936459063</v>
      </c>
    </row>
    <row r="24" spans="1:9" ht="14.25">
      <c r="A24" s="12" t="s">
        <v>19</v>
      </c>
      <c r="B24" s="13">
        <v>661633.98338999995</v>
      </c>
      <c r="C24" s="13">
        <v>674118.95620999997</v>
      </c>
      <c r="D24" s="14">
        <f t="shared" si="0"/>
        <v>1.8869908640470727</v>
      </c>
      <c r="E24" s="14">
        <f t="shared" si="2"/>
        <v>5.1315452423009509</v>
      </c>
      <c r="F24" s="13">
        <v>8387720.3954100003</v>
      </c>
      <c r="G24" s="13">
        <v>8887741.4256200008</v>
      </c>
      <c r="H24" s="14">
        <f t="shared" si="1"/>
        <v>5.9613459514414222</v>
      </c>
      <c r="I24" s="14">
        <f t="shared" si="3"/>
        <v>5.6386406726957734</v>
      </c>
    </row>
    <row r="25" spans="1:9" ht="14.25">
      <c r="A25" s="12" t="s">
        <v>20</v>
      </c>
      <c r="B25" s="13">
        <v>220909.33902000001</v>
      </c>
      <c r="C25" s="13">
        <v>147908.00511999999</v>
      </c>
      <c r="D25" s="14">
        <f t="shared" si="0"/>
        <v>-33.045834197797703</v>
      </c>
      <c r="E25" s="14">
        <f t="shared" si="2"/>
        <v>1.125909029823098</v>
      </c>
      <c r="F25" s="13">
        <v>1942309.4272</v>
      </c>
      <c r="G25" s="13">
        <v>1823146.99294</v>
      </c>
      <c r="H25" s="14">
        <f t="shared" si="1"/>
        <v>-6.1350901453319171</v>
      </c>
      <c r="I25" s="14">
        <f t="shared" si="3"/>
        <v>1.1566572759487486</v>
      </c>
    </row>
    <row r="26" spans="1:9" ht="14.25">
      <c r="A26" s="12" t="s">
        <v>21</v>
      </c>
      <c r="B26" s="13">
        <v>202542.54352000001</v>
      </c>
      <c r="C26" s="13">
        <v>215091.03545</v>
      </c>
      <c r="D26" s="14">
        <f t="shared" si="0"/>
        <v>6.1954845199032924</v>
      </c>
      <c r="E26" s="14">
        <f t="shared" si="2"/>
        <v>1.6373213799393518</v>
      </c>
      <c r="F26" s="13">
        <v>2195376.0931899999</v>
      </c>
      <c r="G26" s="13">
        <v>2354635.43836</v>
      </c>
      <c r="H26" s="14">
        <f t="shared" si="1"/>
        <v>7.2543080734102237</v>
      </c>
      <c r="I26" s="14">
        <f t="shared" si="3"/>
        <v>1.4938489450013843</v>
      </c>
    </row>
    <row r="27" spans="1:9" ht="15.75">
      <c r="A27" s="10" t="s">
        <v>22</v>
      </c>
      <c r="B27" s="63">
        <v>1598616.1205200001</v>
      </c>
      <c r="C27" s="63">
        <v>1429708.60678</v>
      </c>
      <c r="D27" s="61">
        <f t="shared" si="0"/>
        <v>-10.565858280289179</v>
      </c>
      <c r="E27" s="61">
        <f t="shared" si="2"/>
        <v>10.883263749540882</v>
      </c>
      <c r="F27" s="63">
        <v>17431143.825440001</v>
      </c>
      <c r="G27" s="63">
        <v>17847130.56687</v>
      </c>
      <c r="H27" s="61">
        <f t="shared" si="1"/>
        <v>2.3864569393483221</v>
      </c>
      <c r="I27" s="61">
        <f t="shared" si="3"/>
        <v>11.32273673209896</v>
      </c>
    </row>
    <row r="28" spans="1:9" ht="14.25">
      <c r="A28" s="12" t="s">
        <v>23</v>
      </c>
      <c r="B28" s="13">
        <v>1598616.1205200001</v>
      </c>
      <c r="C28" s="13">
        <v>1429708.60678</v>
      </c>
      <c r="D28" s="14">
        <f t="shared" si="0"/>
        <v>-10.565858280289179</v>
      </c>
      <c r="E28" s="14">
        <f t="shared" si="2"/>
        <v>10.883263749540882</v>
      </c>
      <c r="F28" s="13">
        <v>17431143.825440001</v>
      </c>
      <c r="G28" s="13">
        <v>17847130.56687</v>
      </c>
      <c r="H28" s="14">
        <f t="shared" si="1"/>
        <v>2.3864569393483221</v>
      </c>
      <c r="I28" s="14">
        <f t="shared" si="3"/>
        <v>11.32273673209896</v>
      </c>
    </row>
    <row r="29" spans="1:9" ht="15.75">
      <c r="A29" s="10" t="s">
        <v>24</v>
      </c>
      <c r="B29" s="63">
        <v>7694756.6559100002</v>
      </c>
      <c r="C29" s="63">
        <v>7989997.6671099998</v>
      </c>
      <c r="D29" s="61">
        <f t="shared" si="0"/>
        <v>3.8369116062070412</v>
      </c>
      <c r="E29" s="61">
        <f t="shared" si="2"/>
        <v>60.821660831447474</v>
      </c>
      <c r="F29" s="63">
        <v>89061965.023449987</v>
      </c>
      <c r="G29" s="63">
        <v>93234603.454700008</v>
      </c>
      <c r="H29" s="61">
        <f t="shared" si="1"/>
        <v>4.6850958545001413</v>
      </c>
      <c r="I29" s="61">
        <f t="shared" si="3"/>
        <v>59.150733799128254</v>
      </c>
    </row>
    <row r="30" spans="1:9" ht="14.25">
      <c r="A30" s="12" t="s">
        <v>25</v>
      </c>
      <c r="B30" s="13">
        <v>1421633.4996499999</v>
      </c>
      <c r="C30" s="13">
        <v>1372214.9680999999</v>
      </c>
      <c r="D30" s="14">
        <f t="shared" si="0"/>
        <v>-3.4761794486530171</v>
      </c>
      <c r="E30" s="14">
        <f t="shared" si="2"/>
        <v>10.445609229796124</v>
      </c>
      <c r="F30" s="13">
        <v>17359965.983150002</v>
      </c>
      <c r="G30" s="13">
        <v>18743705.413740002</v>
      </c>
      <c r="H30" s="14">
        <f t="shared" si="1"/>
        <v>7.9708648734282699</v>
      </c>
      <c r="I30" s="14">
        <f t="shared" si="3"/>
        <v>11.891549792198139</v>
      </c>
    </row>
    <row r="31" spans="1:9" ht="14.25">
      <c r="A31" s="12" t="s">
        <v>26</v>
      </c>
      <c r="B31" s="13">
        <v>1764315.0701299999</v>
      </c>
      <c r="C31" s="13">
        <v>1789926.5010500001</v>
      </c>
      <c r="D31" s="14">
        <f t="shared" si="0"/>
        <v>1.4516358984630258</v>
      </c>
      <c r="E31" s="14">
        <f t="shared" si="2"/>
        <v>13.625323447617452</v>
      </c>
      <c r="F31" s="13">
        <v>21303171.825890001</v>
      </c>
      <c r="G31" s="13">
        <v>22270671.894590002</v>
      </c>
      <c r="H31" s="14">
        <f t="shared" si="1"/>
        <v>4.5415775482042831</v>
      </c>
      <c r="I31" s="14">
        <f t="shared" si="3"/>
        <v>14.12915951752475</v>
      </c>
    </row>
    <row r="32" spans="1:9" ht="14.25">
      <c r="A32" s="12" t="s">
        <v>27</v>
      </c>
      <c r="B32" s="13">
        <v>95673.191609999994</v>
      </c>
      <c r="C32" s="13">
        <v>164063.33911999999</v>
      </c>
      <c r="D32" s="14">
        <f t="shared" si="0"/>
        <v>71.483083567217051</v>
      </c>
      <c r="E32" s="14">
        <f t="shared" si="2"/>
        <v>1.2488870688795424</v>
      </c>
      <c r="F32" s="13">
        <v>1163591.3883100001</v>
      </c>
      <c r="G32" s="13">
        <v>1280877.5667300001</v>
      </c>
      <c r="H32" s="14">
        <f t="shared" si="1"/>
        <v>10.079670543999681</v>
      </c>
      <c r="I32" s="14">
        <f t="shared" si="3"/>
        <v>0.81262584031617946</v>
      </c>
    </row>
    <row r="33" spans="1:9" ht="14.25">
      <c r="A33" s="12" t="s">
        <v>181</v>
      </c>
      <c r="B33" s="13">
        <v>1113465.2026800001</v>
      </c>
      <c r="C33" s="13">
        <v>1147585.7294399999</v>
      </c>
      <c r="D33" s="14">
        <f t="shared" si="0"/>
        <v>3.0643550133291173</v>
      </c>
      <c r="E33" s="14">
        <f t="shared" si="2"/>
        <v>8.7356808999238478</v>
      </c>
      <c r="F33" s="13">
        <v>11693935.85313</v>
      </c>
      <c r="G33" s="13">
        <v>12114407.348990001</v>
      </c>
      <c r="H33" s="14">
        <f t="shared" si="1"/>
        <v>3.5956370989281394</v>
      </c>
      <c r="I33" s="14">
        <f t="shared" si="3"/>
        <v>7.685731023487155</v>
      </c>
    </row>
    <row r="34" spans="1:9" ht="14.25">
      <c r="A34" s="12" t="s">
        <v>28</v>
      </c>
      <c r="B34" s="13">
        <v>570616.70186000003</v>
      </c>
      <c r="C34" s="13">
        <v>556414.82894000004</v>
      </c>
      <c r="D34" s="14">
        <f t="shared" si="0"/>
        <v>-2.4888638684614603</v>
      </c>
      <c r="E34" s="14">
        <f t="shared" si="2"/>
        <v>4.2355549297196857</v>
      </c>
      <c r="F34" s="13">
        <v>5797479.0540300002</v>
      </c>
      <c r="G34" s="13">
        <v>6048709.7850200003</v>
      </c>
      <c r="H34" s="14">
        <f t="shared" si="1"/>
        <v>4.3334478425646425</v>
      </c>
      <c r="I34" s="14">
        <f t="shared" si="3"/>
        <v>3.8374767421597711</v>
      </c>
    </row>
    <row r="35" spans="1:9" ht="14.25">
      <c r="A35" s="12" t="s">
        <v>29</v>
      </c>
      <c r="B35" s="13">
        <v>572362.96170999995</v>
      </c>
      <c r="C35" s="13">
        <v>587851.50551000005</v>
      </c>
      <c r="D35" s="14">
        <f t="shared" si="0"/>
        <v>2.7060702449589509</v>
      </c>
      <c r="E35" s="14">
        <f t="shared" si="2"/>
        <v>4.4748579883274662</v>
      </c>
      <c r="F35" s="13">
        <v>6829718.7931199996</v>
      </c>
      <c r="G35" s="13">
        <v>7105844.6399900001</v>
      </c>
      <c r="H35" s="14">
        <f t="shared" si="1"/>
        <v>4.0430046277770497</v>
      </c>
      <c r="I35" s="14">
        <f t="shared" si="3"/>
        <v>4.5081537234427147</v>
      </c>
    </row>
    <row r="36" spans="1:9" ht="14.25">
      <c r="A36" s="12" t="s">
        <v>30</v>
      </c>
      <c r="B36" s="13">
        <v>1187127.7079</v>
      </c>
      <c r="C36" s="13">
        <v>1187018.3314</v>
      </c>
      <c r="D36" s="14">
        <f t="shared" si="0"/>
        <v>-9.2135411609166624E-3</v>
      </c>
      <c r="E36" s="14">
        <f t="shared" si="2"/>
        <v>9.0358507425240759</v>
      </c>
      <c r="F36" s="13">
        <v>13818690.11748</v>
      </c>
      <c r="G36" s="13">
        <v>13222304.598789999</v>
      </c>
      <c r="H36" s="14">
        <f t="shared" si="1"/>
        <v>-4.3157890771108711</v>
      </c>
      <c r="I36" s="14">
        <f t="shared" si="3"/>
        <v>8.3886131388333798</v>
      </c>
    </row>
    <row r="37" spans="1:9" ht="14.25">
      <c r="A37" s="15" t="s">
        <v>182</v>
      </c>
      <c r="B37" s="13">
        <v>247833.91154999999</v>
      </c>
      <c r="C37" s="13">
        <v>253542.67736</v>
      </c>
      <c r="D37" s="14">
        <f t="shared" si="0"/>
        <v>2.3034643541298747</v>
      </c>
      <c r="E37" s="14">
        <f t="shared" si="2"/>
        <v>1.9300239338198466</v>
      </c>
      <c r="F37" s="13">
        <v>3152543.75196</v>
      </c>
      <c r="G37" s="13">
        <v>3156873.8160299999</v>
      </c>
      <c r="H37" s="14">
        <f t="shared" si="1"/>
        <v>0.13735143460920279</v>
      </c>
      <c r="I37" s="14">
        <f t="shared" si="3"/>
        <v>2.0028122157473014</v>
      </c>
    </row>
    <row r="38" spans="1:9" ht="14.25">
      <c r="A38" s="12" t="s">
        <v>31</v>
      </c>
      <c r="B38" s="13">
        <v>189189.44751</v>
      </c>
      <c r="C38" s="13">
        <v>390233.78541999997</v>
      </c>
      <c r="D38" s="14">
        <f t="shared" si="0"/>
        <v>106.26614779842483</v>
      </c>
      <c r="E38" s="14">
        <f t="shared" si="2"/>
        <v>2.9705474182412339</v>
      </c>
      <c r="F38" s="13">
        <v>2253389.4805999999</v>
      </c>
      <c r="G38" s="13">
        <v>3108750.1800199999</v>
      </c>
      <c r="H38" s="14">
        <f t="shared" si="1"/>
        <v>37.958848516158284</v>
      </c>
      <c r="I38" s="14">
        <f t="shared" si="3"/>
        <v>1.9722811867344874</v>
      </c>
    </row>
    <row r="39" spans="1:9" ht="14.25">
      <c r="A39" s="12" t="s">
        <v>183</v>
      </c>
      <c r="B39" s="13">
        <v>163409.95955999999</v>
      </c>
      <c r="C39" s="13">
        <v>175131.80995</v>
      </c>
      <c r="D39" s="14">
        <f>(C39-B39)/B39*100</f>
        <v>7.1732778231892533</v>
      </c>
      <c r="E39" s="14">
        <f t="shared" si="2"/>
        <v>1.3331427604069879</v>
      </c>
      <c r="F39" s="13">
        <v>1388803.06953</v>
      </c>
      <c r="G39" s="13">
        <v>1647862.7694699999</v>
      </c>
      <c r="H39" s="14">
        <f t="shared" si="1"/>
        <v>18.653450991267697</v>
      </c>
      <c r="I39" s="14">
        <f t="shared" si="3"/>
        <v>1.0454518859167259</v>
      </c>
    </row>
    <row r="40" spans="1:9" ht="14.25">
      <c r="A40" s="12" t="s">
        <v>32</v>
      </c>
      <c r="B40" s="13">
        <v>360665.06008999998</v>
      </c>
      <c r="C40" s="13">
        <v>357912.50414999999</v>
      </c>
      <c r="D40" s="14">
        <f>(C40-B40)/B40*100</f>
        <v>-0.76318896521695812</v>
      </c>
      <c r="E40" s="14">
        <f t="shared" si="2"/>
        <v>2.7245105495280044</v>
      </c>
      <c r="F40" s="13">
        <v>4196033.1366100004</v>
      </c>
      <c r="G40" s="13">
        <v>4424525.7180599999</v>
      </c>
      <c r="H40" s="14">
        <f t="shared" si="1"/>
        <v>5.4454427315271383</v>
      </c>
      <c r="I40" s="14">
        <f t="shared" si="3"/>
        <v>2.8070473111790846</v>
      </c>
    </row>
    <row r="41" spans="1:9" ht="14.25">
      <c r="A41" s="12" t="s">
        <v>33</v>
      </c>
      <c r="B41" s="13">
        <v>8463.9416600000004</v>
      </c>
      <c r="C41" s="13">
        <v>8101.68667</v>
      </c>
      <c r="D41" s="14">
        <f t="shared" si="0"/>
        <v>-4.2799797606355474</v>
      </c>
      <c r="E41" s="14">
        <f t="shared" si="2"/>
        <v>6.1671862663212874E-2</v>
      </c>
      <c r="F41" s="13">
        <v>104642.56964</v>
      </c>
      <c r="G41" s="13">
        <v>110069.72327</v>
      </c>
      <c r="H41" s="14">
        <f t="shared" si="1"/>
        <v>5.1863726671381851</v>
      </c>
      <c r="I41" s="14">
        <f t="shared" si="3"/>
        <v>6.9831421588561218E-2</v>
      </c>
    </row>
    <row r="42" spans="1:9" ht="15.75">
      <c r="A42" s="64" t="s">
        <v>34</v>
      </c>
      <c r="B42" s="63">
        <v>420131.96327000001</v>
      </c>
      <c r="C42" s="63">
        <v>367663.46357999998</v>
      </c>
      <c r="D42" s="61">
        <f t="shared" si="0"/>
        <v>-12.488576037305895</v>
      </c>
      <c r="E42" s="61">
        <f t="shared" si="2"/>
        <v>2.7987370477000844</v>
      </c>
      <c r="F42" s="63">
        <v>5034853.1465100003</v>
      </c>
      <c r="G42" s="63">
        <v>4646945.1550700003</v>
      </c>
      <c r="H42" s="61">
        <f t="shared" si="1"/>
        <v>-7.7044549295124023</v>
      </c>
      <c r="I42" s="61">
        <f t="shared" si="3"/>
        <v>2.9481566463705273</v>
      </c>
    </row>
    <row r="43" spans="1:9" ht="14.25">
      <c r="A43" s="12" t="s">
        <v>35</v>
      </c>
      <c r="B43" s="13">
        <v>420131.96327000001</v>
      </c>
      <c r="C43" s="13">
        <v>367663.46357999998</v>
      </c>
      <c r="D43" s="14">
        <f t="shared" si="0"/>
        <v>-12.488576037305895</v>
      </c>
      <c r="E43" s="14">
        <f t="shared" si="2"/>
        <v>2.7987370477000844</v>
      </c>
      <c r="F43" s="13">
        <v>5034853.1465100003</v>
      </c>
      <c r="G43" s="13">
        <v>4646945.1550700003</v>
      </c>
      <c r="H43" s="14">
        <f t="shared" si="1"/>
        <v>-7.7044549295124023</v>
      </c>
      <c r="I43" s="14">
        <f t="shared" si="3"/>
        <v>2.9481566463705273</v>
      </c>
    </row>
    <row r="44" spans="1:9" ht="15.75">
      <c r="A44" s="10" t="s">
        <v>36</v>
      </c>
      <c r="B44" s="9">
        <v>12998929.051339999</v>
      </c>
      <c r="C44" s="9">
        <v>13136763.379830001</v>
      </c>
      <c r="D44" s="11">
        <f t="shared" si="0"/>
        <v>1.0603514177638611</v>
      </c>
      <c r="E44" s="11">
        <f t="shared" si="2"/>
        <v>100</v>
      </c>
      <c r="F44" s="16">
        <v>145394174.05958</v>
      </c>
      <c r="G44" s="16">
        <v>151292662.44796002</v>
      </c>
      <c r="H44" s="17">
        <f t="shared" si="1"/>
        <v>4.0568945946643797</v>
      </c>
      <c r="I44" s="17">
        <f t="shared" si="3"/>
        <v>95.984448591222304</v>
      </c>
    </row>
    <row r="45" spans="1:9" ht="15.75">
      <c r="A45" s="65" t="s">
        <v>37</v>
      </c>
      <c r="B45" s="66"/>
      <c r="C45" s="66"/>
      <c r="D45" s="67"/>
      <c r="E45" s="67"/>
      <c r="F45" s="68">
        <f>(F46-F44)</f>
        <v>6232534.6187600195</v>
      </c>
      <c r="G45" s="68">
        <f>(G46-G44)</f>
        <v>6329394.737869978</v>
      </c>
      <c r="H45" s="69">
        <f t="shared" si="1"/>
        <v>1.5541047909851642</v>
      </c>
      <c r="I45" s="69">
        <f t="shared" si="3"/>
        <v>4.0155514087776938</v>
      </c>
    </row>
    <row r="46" spans="1:9" s="19" customFormat="1" ht="22.5" customHeight="1">
      <c r="A46" s="18" t="s">
        <v>38</v>
      </c>
      <c r="B46" s="70">
        <v>12998929.051339999</v>
      </c>
      <c r="C46" s="70">
        <v>13136763.379830001</v>
      </c>
      <c r="D46" s="71">
        <f>(C46-B46)/B46*100</f>
        <v>1.0603514177638611</v>
      </c>
      <c r="E46" s="71">
        <f t="shared" si="2"/>
        <v>100</v>
      </c>
      <c r="F46" s="72">
        <v>151626708.67834002</v>
      </c>
      <c r="G46" s="72">
        <v>157622057.18583</v>
      </c>
      <c r="H46" s="73">
        <f>(G46-F46)/F46*100</f>
        <v>3.9540187607768202</v>
      </c>
      <c r="I46" s="73">
        <f t="shared" si="3"/>
        <v>100</v>
      </c>
    </row>
    <row r="47" spans="1:9" ht="20.25" hidden="1" customHeight="1"/>
    <row r="49" spans="1:7">
      <c r="A49" s="1" t="s">
        <v>207</v>
      </c>
      <c r="G49" s="20"/>
    </row>
    <row r="59" spans="1:7">
      <c r="C59" s="130"/>
    </row>
  </sheetData>
  <mergeCells count="3">
    <mergeCell ref="B6:E6"/>
    <mergeCell ref="F6:I6"/>
    <mergeCell ref="A5:I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2:A76"/>
  <sheetViews>
    <sheetView showGridLines="0" workbookViewId="0">
      <selection activeCell="I62" sqref="I62"/>
    </sheetView>
  </sheetViews>
  <sheetFormatPr baseColWidth="10" defaultColWidth="9.140625" defaultRowHeight="12.75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/>
    <row r="14" ht="12.75" customHeight="1"/>
    <row r="25" ht="12.75" customHeight="1"/>
    <row r="29" ht="12.75" customHeight="1"/>
    <row r="43" ht="12.75" customHeight="1"/>
    <row r="45" ht="12.75" customHeight="1"/>
    <row r="59" spans="1:1" ht="12.75" customHeight="1"/>
    <row r="61" spans="1:1" ht="12.75" customHeight="1">
      <c r="A61" s="36"/>
    </row>
    <row r="76" ht="12.75" customHeight="1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66"/>
  <sheetViews>
    <sheetView showGridLines="0" workbookViewId="0">
      <selection activeCell="I9" sqref="I9"/>
    </sheetView>
  </sheetViews>
  <sheetFormatPr baseColWidth="10" defaultColWidth="9.140625" defaultRowHeight="12.75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>
      <c r="C2" s="37" t="s">
        <v>82</v>
      </c>
    </row>
    <row r="14" spans="3:3" ht="12.75" customHeight="1"/>
    <row r="16" spans="3:3" ht="12.75" customHeight="1"/>
    <row r="21" spans="3:3" ht="15">
      <c r="C21" s="37" t="s">
        <v>83</v>
      </c>
    </row>
    <row r="34" ht="12.75" customHeight="1"/>
    <row r="50" spans="2:2" ht="12.75" customHeight="1"/>
    <row r="51" spans="2:2">
      <c r="B51" s="36"/>
    </row>
    <row r="66" ht="12.75" customHeight="1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2"/>
  <sheetViews>
    <sheetView showGridLines="0" topLeftCell="A25" workbookViewId="0">
      <selection activeCell="G68" sqref="G68"/>
    </sheetView>
  </sheetViews>
  <sheetFormatPr baseColWidth="10" defaultColWidth="9.140625" defaultRowHeight="12.75"/>
  <cols>
    <col min="4" max="4" width="17.42578125" customWidth="1"/>
  </cols>
  <sheetData>
    <row r="1" spans="2:2" ht="15">
      <c r="B1" s="37" t="s">
        <v>17</v>
      </c>
    </row>
    <row r="2" spans="2:2" ht="15">
      <c r="B2" s="37" t="s">
        <v>84</v>
      </c>
    </row>
    <row r="11" spans="2:2" ht="12.75" customHeight="1"/>
    <row r="14" spans="2:2" ht="12.75" customHeight="1"/>
    <row r="25" ht="12.75" customHeight="1"/>
    <row r="31" ht="12.75" customHeight="1"/>
    <row r="40" spans="1:1" ht="12.75" customHeight="1"/>
    <row r="45" spans="1:1">
      <c r="A45" s="36"/>
    </row>
    <row r="47" spans="1:1" ht="12.75" customHeight="1"/>
    <row r="54" ht="12.75" customHeight="1"/>
    <row r="69" ht="12.75" customHeight="1"/>
    <row r="71" ht="12.75" customHeight="1"/>
    <row r="82" ht="12.75" customHeight="1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7"/>
  <sheetViews>
    <sheetView showGridLines="0" workbookViewId="0">
      <selection activeCell="I62" sqref="I62"/>
    </sheetView>
  </sheetViews>
  <sheetFormatPr baseColWidth="10" defaultColWidth="9.140625" defaultRowHeight="12.75"/>
  <cols>
    <col min="4" max="4" width="22.28515625" customWidth="1"/>
    <col min="9" max="9" width="17.85546875" customWidth="1"/>
  </cols>
  <sheetData>
    <row r="1" spans="2:2" ht="15">
      <c r="B1" s="37" t="s">
        <v>85</v>
      </c>
    </row>
    <row r="10" spans="2:2" ht="12.75" customHeight="1"/>
    <row r="13" spans="2:2" ht="12.75" customHeight="1"/>
    <row r="18" spans="2:2" ht="15">
      <c r="B18" s="37" t="s">
        <v>86</v>
      </c>
    </row>
    <row r="19" spans="2:2" ht="15">
      <c r="B19" s="37"/>
    </row>
    <row r="20" spans="2:2" ht="15">
      <c r="B20" s="37"/>
    </row>
    <row r="21" spans="2:2" ht="15">
      <c r="B21" s="37"/>
    </row>
    <row r="26" spans="2:2" ht="12.75" customHeight="1"/>
    <row r="29" spans="2:2" ht="12.75" customHeight="1"/>
    <row r="40" ht="12.75" customHeight="1"/>
    <row r="42" ht="12.75" customHeight="1"/>
    <row r="44" ht="12.75" customHeight="1"/>
    <row r="51" spans="1:1">
      <c r="A51" s="36"/>
    </row>
    <row r="53" spans="1:1" ht="12.75" customHeight="1"/>
    <row r="54" spans="1:1" ht="12.75" customHeight="1"/>
    <row r="57" spans="1:1" ht="12.75" customHeight="1"/>
    <row r="64" spans="1:1" ht="12.75" customHeight="1"/>
    <row r="67" ht="12.75" customHeight="1"/>
    <row r="69" ht="12.75" customHeight="1"/>
    <row r="77" ht="12.75" customHeight="1"/>
    <row r="96" ht="12.75" customHeight="1"/>
    <row r="114" ht="12.75" customHeight="1"/>
    <row r="127" ht="12.75" customHeight="1"/>
    <row r="147" ht="12.75" customHeight="1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O78"/>
  <sheetViews>
    <sheetView showGridLines="0" topLeftCell="A49" zoomScale="90" zoomScaleNormal="90" workbookViewId="0">
      <selection activeCell="J77" sqref="J77"/>
    </sheetView>
  </sheetViews>
  <sheetFormatPr baseColWidth="10" defaultColWidth="9.140625" defaultRowHeight="12.75"/>
  <cols>
    <col min="1" max="1" width="7" customWidth="1"/>
    <col min="2" max="2" width="40.28515625" customWidth="1"/>
    <col min="3" max="4" width="11" style="58" bestFit="1" customWidth="1"/>
    <col min="5" max="5" width="12.28515625" style="59" bestFit="1" customWidth="1"/>
    <col min="6" max="6" width="11" style="59" bestFit="1" customWidth="1"/>
    <col min="7" max="7" width="12.28515625" style="59" bestFit="1" customWidth="1"/>
    <col min="8" max="8" width="11.42578125" style="59" bestFit="1" customWidth="1"/>
    <col min="9" max="9" width="12.28515625" style="59" bestFit="1" customWidth="1"/>
    <col min="10" max="10" width="12.7109375" style="59" bestFit="1" customWidth="1"/>
    <col min="11" max="11" width="12.28515625" style="59" bestFit="1" customWidth="1"/>
    <col min="12" max="12" width="11" style="59" customWidth="1"/>
    <col min="13" max="13" width="12.28515625" style="59" bestFit="1" customWidth="1"/>
    <col min="14" max="14" width="11" style="59" bestFit="1" customWidth="1"/>
    <col min="15" max="15" width="13.5703125" style="58" bestFit="1" customWidth="1"/>
  </cols>
  <sheetData>
    <row r="1" spans="1:15" ht="16.5" thickBot="1">
      <c r="B1" s="38" t="s">
        <v>87</v>
      </c>
      <c r="C1" s="39" t="s">
        <v>61</v>
      </c>
      <c r="D1" s="39" t="s">
        <v>62</v>
      </c>
      <c r="E1" s="39" t="s">
        <v>63</v>
      </c>
      <c r="F1" s="39" t="s">
        <v>64</v>
      </c>
      <c r="G1" s="39" t="s">
        <v>65</v>
      </c>
      <c r="H1" s="39" t="s">
        <v>66</v>
      </c>
      <c r="I1" s="39" t="s">
        <v>1</v>
      </c>
      <c r="J1" s="39" t="s">
        <v>88</v>
      </c>
      <c r="K1" s="39" t="s">
        <v>67</v>
      </c>
      <c r="L1" s="39" t="s">
        <v>68</v>
      </c>
      <c r="M1" s="39" t="s">
        <v>69</v>
      </c>
      <c r="N1" s="39" t="s">
        <v>70</v>
      </c>
      <c r="O1" s="40" t="s">
        <v>59</v>
      </c>
    </row>
    <row r="2" spans="1:15" s="84" customFormat="1" ht="15.75" thickTop="1">
      <c r="A2" s="41">
        <v>2014</v>
      </c>
      <c r="B2" s="42" t="s">
        <v>3</v>
      </c>
      <c r="C2" s="43">
        <v>1927049.30174</v>
      </c>
      <c r="D2" s="43">
        <v>1795433.6926500001</v>
      </c>
      <c r="E2" s="43">
        <v>1887619.5280599999</v>
      </c>
      <c r="F2" s="43">
        <v>1849497.0078700001</v>
      </c>
      <c r="G2" s="43">
        <v>1808607.7784899999</v>
      </c>
      <c r="H2" s="43">
        <v>1669541.4984600001</v>
      </c>
      <c r="I2" s="43">
        <v>1531557.8435499999</v>
      </c>
      <c r="J2" s="43">
        <v>1607114.44875</v>
      </c>
      <c r="K2" s="43">
        <v>1903765.8532299995</v>
      </c>
      <c r="L2" s="43">
        <v>2009359.35788</v>
      </c>
      <c r="M2" s="43">
        <v>2196637.4581399998</v>
      </c>
      <c r="N2" s="43">
        <v>2312275.6455800002</v>
      </c>
      <c r="O2" s="44">
        <f t="shared" ref="O2:O33" si="0">SUM(C2:N2)</f>
        <v>22498459.414400004</v>
      </c>
    </row>
    <row r="3" spans="1:15" ht="15">
      <c r="A3" s="45">
        <v>2013</v>
      </c>
      <c r="B3" s="42" t="s">
        <v>3</v>
      </c>
      <c r="C3" s="50">
        <v>1699667.9369999999</v>
      </c>
      <c r="D3" s="50">
        <v>1613307.2549999999</v>
      </c>
      <c r="E3" s="50">
        <v>1721276.5919999999</v>
      </c>
      <c r="F3" s="50">
        <v>1687304.6569999999</v>
      </c>
      <c r="G3" s="50">
        <v>1769600.5919999999</v>
      </c>
      <c r="H3" s="50">
        <v>1649716.747</v>
      </c>
      <c r="I3" s="50">
        <v>1686787.97</v>
      </c>
      <c r="J3" s="50">
        <v>1408589.7720000001</v>
      </c>
      <c r="K3" s="50">
        <v>1831276.5290000001</v>
      </c>
      <c r="L3" s="50">
        <v>1821904.6569999999</v>
      </c>
      <c r="M3" s="50">
        <v>2251387.4730000002</v>
      </c>
      <c r="N3" s="50">
        <v>2200343.3459999999</v>
      </c>
      <c r="O3" s="48">
        <f t="shared" si="0"/>
        <v>21341163.527000003</v>
      </c>
    </row>
    <row r="4" spans="1:15" s="84" customFormat="1" ht="15">
      <c r="A4" s="41">
        <v>2014</v>
      </c>
      <c r="B4" s="46" t="s">
        <v>89</v>
      </c>
      <c r="C4" s="47">
        <v>614049.99011000001</v>
      </c>
      <c r="D4" s="47">
        <v>556283.59741000005</v>
      </c>
      <c r="E4" s="47">
        <v>598289.29353000002</v>
      </c>
      <c r="F4" s="47">
        <v>610736.33010999998</v>
      </c>
      <c r="G4" s="47">
        <v>543074.73338999995</v>
      </c>
      <c r="H4" s="47">
        <v>495849.45386000001</v>
      </c>
      <c r="I4" s="47">
        <v>444873.03049999999</v>
      </c>
      <c r="J4" s="47">
        <v>484024.74164000002</v>
      </c>
      <c r="K4" s="47">
        <v>552617.03353999997</v>
      </c>
      <c r="L4" s="47">
        <v>564268.11294999998</v>
      </c>
      <c r="M4" s="47">
        <v>602188.62393</v>
      </c>
      <c r="N4" s="47">
        <v>652884.78888999997</v>
      </c>
      <c r="O4" s="48">
        <f t="shared" si="0"/>
        <v>6719139.7298600003</v>
      </c>
    </row>
    <row r="5" spans="1:15" ht="15">
      <c r="A5" s="45">
        <v>2013</v>
      </c>
      <c r="B5" s="46" t="s">
        <v>89</v>
      </c>
      <c r="C5" s="47">
        <v>500356.07299999997</v>
      </c>
      <c r="D5" s="47">
        <v>471153.27600000001</v>
      </c>
      <c r="E5" s="47">
        <v>532314.25</v>
      </c>
      <c r="F5" s="47">
        <v>519233.696</v>
      </c>
      <c r="G5" s="47">
        <v>586423.34199999995</v>
      </c>
      <c r="H5" s="47">
        <v>541613.93799999997</v>
      </c>
      <c r="I5" s="47">
        <v>550415.77099999995</v>
      </c>
      <c r="J5" s="47">
        <v>452060.28600000002</v>
      </c>
      <c r="K5" s="47">
        <v>552548.78899999999</v>
      </c>
      <c r="L5" s="47">
        <v>533746.576</v>
      </c>
      <c r="M5" s="47">
        <v>672663.61699999997</v>
      </c>
      <c r="N5" s="47">
        <v>672112.71100000001</v>
      </c>
      <c r="O5" s="48">
        <f t="shared" si="0"/>
        <v>6584642.3250000002</v>
      </c>
    </row>
    <row r="6" spans="1:15" s="84" customFormat="1" ht="15">
      <c r="A6" s="41">
        <v>2014</v>
      </c>
      <c r="B6" s="46" t="s">
        <v>140</v>
      </c>
      <c r="C6" s="47">
        <v>219372.68607</v>
      </c>
      <c r="D6" s="47">
        <v>200366.00167999999</v>
      </c>
      <c r="E6" s="47">
        <v>192356.90122999999</v>
      </c>
      <c r="F6" s="47">
        <v>177392.70402</v>
      </c>
      <c r="G6" s="47">
        <v>188104.70172000001</v>
      </c>
      <c r="H6" s="47">
        <v>167816.56338000001</v>
      </c>
      <c r="I6" s="47">
        <v>94589.399080000003</v>
      </c>
      <c r="J6" s="47">
        <v>104390.12547</v>
      </c>
      <c r="K6" s="47">
        <v>162033.47639</v>
      </c>
      <c r="L6" s="47">
        <v>212504.17614</v>
      </c>
      <c r="M6" s="47">
        <v>338884.78613999998</v>
      </c>
      <c r="N6" s="47">
        <v>338705.54800000001</v>
      </c>
      <c r="O6" s="48">
        <f t="shared" si="0"/>
        <v>2396517.0693199998</v>
      </c>
    </row>
    <row r="7" spans="1:15" ht="15">
      <c r="A7" s="45">
        <v>2013</v>
      </c>
      <c r="B7" s="46" t="s">
        <v>140</v>
      </c>
      <c r="C7" s="47">
        <v>223131.927</v>
      </c>
      <c r="D7" s="47">
        <v>181369.864</v>
      </c>
      <c r="E7" s="47">
        <v>172416.70600000001</v>
      </c>
      <c r="F7" s="47">
        <v>160129.84099999999</v>
      </c>
      <c r="G7" s="47">
        <v>181562.63200000001</v>
      </c>
      <c r="H7" s="47">
        <v>178000.41899999999</v>
      </c>
      <c r="I7" s="47">
        <v>115847.71400000001</v>
      </c>
      <c r="J7" s="47">
        <v>95304.603000000003</v>
      </c>
      <c r="K7" s="47">
        <v>126573.58199999999</v>
      </c>
      <c r="L7" s="47">
        <v>217579.89199999999</v>
      </c>
      <c r="M7" s="47">
        <v>335719.49400000001</v>
      </c>
      <c r="N7" s="47">
        <v>363333.53200000001</v>
      </c>
      <c r="O7" s="48">
        <f t="shared" si="0"/>
        <v>2350970.2059999998</v>
      </c>
    </row>
    <row r="8" spans="1:15" s="84" customFormat="1" ht="15">
      <c r="A8" s="41">
        <v>2014</v>
      </c>
      <c r="B8" s="46" t="s">
        <v>90</v>
      </c>
      <c r="C8" s="47">
        <v>111498.51522</v>
      </c>
      <c r="D8" s="47">
        <v>112348.27525000001</v>
      </c>
      <c r="E8" s="47">
        <v>119768.88486999999</v>
      </c>
      <c r="F8" s="47">
        <v>121026.58252</v>
      </c>
      <c r="G8" s="47">
        <v>109196.35097</v>
      </c>
      <c r="H8" s="47">
        <v>108378.79994</v>
      </c>
      <c r="I8" s="47">
        <v>106723.63373</v>
      </c>
      <c r="J8" s="47">
        <v>119251.82182</v>
      </c>
      <c r="K8" s="47">
        <v>134559.05932999999</v>
      </c>
      <c r="L8" s="47">
        <v>125784.90337</v>
      </c>
      <c r="M8" s="47">
        <v>130007.20595</v>
      </c>
      <c r="N8" s="47">
        <v>118682.46527</v>
      </c>
      <c r="O8" s="48">
        <f t="shared" si="0"/>
        <v>1417226.4982400001</v>
      </c>
    </row>
    <row r="9" spans="1:15" ht="15">
      <c r="A9" s="45">
        <v>2013</v>
      </c>
      <c r="B9" s="46" t="s">
        <v>90</v>
      </c>
      <c r="C9" s="47">
        <v>94905.948000000004</v>
      </c>
      <c r="D9" s="47">
        <v>94116.08</v>
      </c>
      <c r="E9" s="47">
        <v>95501.997000000003</v>
      </c>
      <c r="F9" s="47">
        <v>100788.325</v>
      </c>
      <c r="G9" s="47">
        <v>112864.61</v>
      </c>
      <c r="H9" s="47">
        <v>100335.58100000001</v>
      </c>
      <c r="I9" s="47">
        <v>109284.27</v>
      </c>
      <c r="J9" s="47">
        <v>107879.761</v>
      </c>
      <c r="K9" s="47">
        <v>126891.68799999999</v>
      </c>
      <c r="L9" s="47">
        <v>122192.47500000001</v>
      </c>
      <c r="M9" s="47">
        <v>145394.356</v>
      </c>
      <c r="N9" s="47">
        <v>119836.91099999999</v>
      </c>
      <c r="O9" s="48">
        <f t="shared" si="0"/>
        <v>1329992.0019999999</v>
      </c>
    </row>
    <row r="10" spans="1:15" s="84" customFormat="1" ht="15">
      <c r="A10" s="41">
        <v>2014</v>
      </c>
      <c r="B10" s="46" t="s">
        <v>91</v>
      </c>
      <c r="C10" s="47">
        <v>116017.89702999999</v>
      </c>
      <c r="D10" s="47">
        <v>111650.12044</v>
      </c>
      <c r="E10" s="47">
        <v>105105.68309999999</v>
      </c>
      <c r="F10" s="47">
        <v>110911.07492</v>
      </c>
      <c r="G10" s="47">
        <v>108931.16976</v>
      </c>
      <c r="H10" s="47">
        <v>102183.27776</v>
      </c>
      <c r="I10" s="47">
        <v>88391.264150000003</v>
      </c>
      <c r="J10" s="47">
        <v>94078.269539999994</v>
      </c>
      <c r="K10" s="47">
        <v>132839.61102000001</v>
      </c>
      <c r="L10" s="47">
        <v>194561.57879</v>
      </c>
      <c r="M10" s="47">
        <v>160659.84497000001</v>
      </c>
      <c r="N10" s="47">
        <v>135546.68741000001</v>
      </c>
      <c r="O10" s="48">
        <f t="shared" si="0"/>
        <v>1460876.4788899999</v>
      </c>
    </row>
    <row r="11" spans="1:15" ht="15">
      <c r="A11" s="45">
        <v>2013</v>
      </c>
      <c r="B11" s="46" t="s">
        <v>91</v>
      </c>
      <c r="C11" s="47">
        <v>106856.598</v>
      </c>
      <c r="D11" s="47">
        <v>108712.61599999999</v>
      </c>
      <c r="E11" s="47">
        <v>113139.69100000001</v>
      </c>
      <c r="F11" s="47">
        <v>104112.96400000001</v>
      </c>
      <c r="G11" s="47">
        <v>112100.792</v>
      </c>
      <c r="H11" s="47">
        <v>96319.293000000005</v>
      </c>
      <c r="I11" s="47">
        <v>96080.379000000001</v>
      </c>
      <c r="J11" s="47">
        <v>94981.24</v>
      </c>
      <c r="K11" s="47">
        <v>156917.41099999999</v>
      </c>
      <c r="L11" s="47">
        <v>152872.73199999999</v>
      </c>
      <c r="M11" s="47">
        <v>165845.66699999999</v>
      </c>
      <c r="N11" s="47">
        <v>130314.31299999999</v>
      </c>
      <c r="O11" s="48">
        <f t="shared" si="0"/>
        <v>1438253.6959999998</v>
      </c>
    </row>
    <row r="12" spans="1:15" s="84" customFormat="1" ht="15">
      <c r="A12" s="41">
        <v>2014</v>
      </c>
      <c r="B12" s="46" t="s">
        <v>92</v>
      </c>
      <c r="C12" s="47">
        <v>153795.59529999999</v>
      </c>
      <c r="D12" s="47">
        <v>182753.25046000001</v>
      </c>
      <c r="E12" s="47">
        <v>154123.44412</v>
      </c>
      <c r="F12" s="47">
        <v>149029.52598999999</v>
      </c>
      <c r="G12" s="47">
        <v>141867.42569</v>
      </c>
      <c r="H12" s="47">
        <v>138269.47837</v>
      </c>
      <c r="I12" s="47">
        <v>158157.63709999999</v>
      </c>
      <c r="J12" s="47">
        <v>143474.77049</v>
      </c>
      <c r="K12" s="47">
        <v>217605.66767</v>
      </c>
      <c r="L12" s="47">
        <v>267259.08302999998</v>
      </c>
      <c r="M12" s="47">
        <v>293193.76238999999</v>
      </c>
      <c r="N12" s="47">
        <v>321435.28123000002</v>
      </c>
      <c r="O12" s="48">
        <f t="shared" si="0"/>
        <v>2320964.92184</v>
      </c>
    </row>
    <row r="13" spans="1:15" ht="15">
      <c r="A13" s="45">
        <v>2013</v>
      </c>
      <c r="B13" s="46" t="s">
        <v>92</v>
      </c>
      <c r="C13" s="47">
        <v>178057.44399999999</v>
      </c>
      <c r="D13" s="47">
        <v>133840.92199999999</v>
      </c>
      <c r="E13" s="47">
        <v>135662.81400000001</v>
      </c>
      <c r="F13" s="47">
        <v>133846.01300000001</v>
      </c>
      <c r="G13" s="47">
        <v>105052.59600000001</v>
      </c>
      <c r="H13" s="47">
        <v>106164.20699999999</v>
      </c>
      <c r="I13" s="47">
        <v>133857.603</v>
      </c>
      <c r="J13" s="47">
        <v>86744.865000000005</v>
      </c>
      <c r="K13" s="47">
        <v>205906.03</v>
      </c>
      <c r="L13" s="47">
        <v>181405.01800000001</v>
      </c>
      <c r="M13" s="47">
        <v>203194.666</v>
      </c>
      <c r="N13" s="47">
        <v>166244.94399999999</v>
      </c>
      <c r="O13" s="48">
        <f t="shared" si="0"/>
        <v>1769977.1219999997</v>
      </c>
    </row>
    <row r="14" spans="1:15" s="84" customFormat="1" ht="15">
      <c r="A14" s="41">
        <v>2014</v>
      </c>
      <c r="B14" s="46" t="s">
        <v>93</v>
      </c>
      <c r="C14" s="47">
        <v>24433.78167</v>
      </c>
      <c r="D14" s="47">
        <v>23262.337889999999</v>
      </c>
      <c r="E14" s="47">
        <v>22845.745370000001</v>
      </c>
      <c r="F14" s="47">
        <v>19989.729940000001</v>
      </c>
      <c r="G14" s="47">
        <v>19755.836240000001</v>
      </c>
      <c r="H14" s="47">
        <v>19273.121060000001</v>
      </c>
      <c r="I14" s="47">
        <v>14721.921179999999</v>
      </c>
      <c r="J14" s="47">
        <v>13367.26571</v>
      </c>
      <c r="K14" s="47">
        <v>15411.82267</v>
      </c>
      <c r="L14" s="47">
        <v>14895.794110000001</v>
      </c>
      <c r="M14" s="47">
        <v>15949.550859999999</v>
      </c>
      <c r="N14" s="47">
        <v>24375.959279999999</v>
      </c>
      <c r="O14" s="48">
        <f t="shared" si="0"/>
        <v>228282.86598</v>
      </c>
    </row>
    <row r="15" spans="1:15" ht="15">
      <c r="A15" s="45">
        <v>2013</v>
      </c>
      <c r="B15" s="46" t="s">
        <v>93</v>
      </c>
      <c r="C15" s="47">
        <v>44842.038</v>
      </c>
      <c r="D15" s="47">
        <v>52403.663</v>
      </c>
      <c r="E15" s="47">
        <v>62002.927000000003</v>
      </c>
      <c r="F15" s="47">
        <v>38388.413</v>
      </c>
      <c r="G15" s="47">
        <v>38035.659</v>
      </c>
      <c r="H15" s="47">
        <v>36239.686999999998</v>
      </c>
      <c r="I15" s="47">
        <v>32745.501</v>
      </c>
      <c r="J15" s="47">
        <v>28125.712</v>
      </c>
      <c r="K15" s="47">
        <v>30890.239000000001</v>
      </c>
      <c r="L15" s="47">
        <v>23072.368999999999</v>
      </c>
      <c r="M15" s="47">
        <v>25941.348000000002</v>
      </c>
      <c r="N15" s="47">
        <v>26880.234</v>
      </c>
      <c r="O15" s="48">
        <f t="shared" si="0"/>
        <v>439567.79</v>
      </c>
    </row>
    <row r="16" spans="1:15" ht="15">
      <c r="A16" s="41">
        <v>2014</v>
      </c>
      <c r="B16" s="46" t="s">
        <v>94</v>
      </c>
      <c r="C16" s="47">
        <v>109576.34378</v>
      </c>
      <c r="D16" s="47">
        <v>69920.359270000001</v>
      </c>
      <c r="E16" s="47">
        <v>121384.38855</v>
      </c>
      <c r="F16" s="47">
        <v>48540.4202</v>
      </c>
      <c r="G16" s="47">
        <v>86381.492960000003</v>
      </c>
      <c r="H16" s="47">
        <v>91684.593309999997</v>
      </c>
      <c r="I16" s="47">
        <v>68872.547839999999</v>
      </c>
      <c r="J16" s="47">
        <v>111508.17037000001</v>
      </c>
      <c r="K16" s="47">
        <v>101496.20688</v>
      </c>
      <c r="L16" s="47">
        <v>95956.638160000002</v>
      </c>
      <c r="M16" s="47">
        <v>75721.907399999996</v>
      </c>
      <c r="N16" s="47">
        <v>94615.249290000007</v>
      </c>
      <c r="O16" s="48">
        <f t="shared" si="0"/>
        <v>1075658.31801</v>
      </c>
    </row>
    <row r="17" spans="1:15" ht="15">
      <c r="A17" s="45">
        <v>2013</v>
      </c>
      <c r="B17" s="46" t="s">
        <v>94</v>
      </c>
      <c r="C17" s="47">
        <v>66631.066999999995</v>
      </c>
      <c r="D17" s="47">
        <v>101106.59600000001</v>
      </c>
      <c r="E17" s="47">
        <v>93632.384000000005</v>
      </c>
      <c r="F17" s="47">
        <v>104726.342</v>
      </c>
      <c r="G17" s="47">
        <v>80015.084000000003</v>
      </c>
      <c r="H17" s="47">
        <v>75654.788</v>
      </c>
      <c r="I17" s="47">
        <v>90331.686000000002</v>
      </c>
      <c r="J17" s="47">
        <v>49399.682999999997</v>
      </c>
      <c r="K17" s="47">
        <v>52908.788999999997</v>
      </c>
      <c r="L17" s="47">
        <v>50115.951999999997</v>
      </c>
      <c r="M17" s="47">
        <v>51936.654000000002</v>
      </c>
      <c r="N17" s="47">
        <v>89628.297999999995</v>
      </c>
      <c r="O17" s="48">
        <f t="shared" si="0"/>
        <v>906087.32299999997</v>
      </c>
    </row>
    <row r="18" spans="1:15" ht="15">
      <c r="A18" s="41">
        <v>2014</v>
      </c>
      <c r="B18" s="46" t="s">
        <v>144</v>
      </c>
      <c r="C18" s="47">
        <v>7358.7261900000003</v>
      </c>
      <c r="D18" s="47">
        <v>9166.9882199999993</v>
      </c>
      <c r="E18" s="47">
        <v>10157.391799999999</v>
      </c>
      <c r="F18" s="47">
        <v>13281.129489999999</v>
      </c>
      <c r="G18" s="47">
        <v>8222.47631</v>
      </c>
      <c r="H18" s="47">
        <v>3831.8581199999999</v>
      </c>
      <c r="I18" s="47">
        <v>3651.3755299999998</v>
      </c>
      <c r="J18" s="47">
        <v>5275.7177700000002</v>
      </c>
      <c r="K18" s="47">
        <v>5832.93804</v>
      </c>
      <c r="L18" s="47">
        <v>4353.9617500000004</v>
      </c>
      <c r="M18" s="47">
        <v>4965.0751799999998</v>
      </c>
      <c r="N18" s="47">
        <v>6948.33565</v>
      </c>
      <c r="O18" s="48">
        <f t="shared" si="0"/>
        <v>83045.97404999999</v>
      </c>
    </row>
    <row r="19" spans="1:15" ht="15">
      <c r="A19" s="45">
        <v>2013</v>
      </c>
      <c r="B19" s="46" t="s">
        <v>144</v>
      </c>
      <c r="C19" s="47">
        <v>5248.2349999999997</v>
      </c>
      <c r="D19" s="47">
        <v>8969.8040000000001</v>
      </c>
      <c r="E19" s="47">
        <v>9241.5139999999992</v>
      </c>
      <c r="F19" s="47">
        <v>10435.252</v>
      </c>
      <c r="G19" s="47">
        <v>7212.4260000000004</v>
      </c>
      <c r="H19" s="47">
        <v>3794.241</v>
      </c>
      <c r="I19" s="47">
        <v>3556.596</v>
      </c>
      <c r="J19" s="47">
        <v>5171.8289999999997</v>
      </c>
      <c r="K19" s="47">
        <v>5359.9139999999998</v>
      </c>
      <c r="L19" s="47">
        <v>4636.9650000000001</v>
      </c>
      <c r="M19" s="47">
        <v>6415.26</v>
      </c>
      <c r="N19" s="47">
        <v>6939.5990000000002</v>
      </c>
      <c r="O19" s="48">
        <f t="shared" si="0"/>
        <v>76981.634999999995</v>
      </c>
    </row>
    <row r="20" spans="1:15" ht="15">
      <c r="A20" s="41">
        <v>2014</v>
      </c>
      <c r="B20" s="46" t="s">
        <v>95</v>
      </c>
      <c r="C20" s="47">
        <v>209570.804</v>
      </c>
      <c r="D20" s="47">
        <v>185581.57032999999</v>
      </c>
      <c r="E20" s="47">
        <v>193720.27377999999</v>
      </c>
      <c r="F20" s="47">
        <v>203888.59948</v>
      </c>
      <c r="G20" s="47">
        <v>186505.35902999999</v>
      </c>
      <c r="H20" s="47">
        <v>158084.99557</v>
      </c>
      <c r="I20" s="47">
        <v>177127.20219000001</v>
      </c>
      <c r="J20" s="47">
        <v>185894.79328000001</v>
      </c>
      <c r="K20" s="47">
        <v>192468.72279999999</v>
      </c>
      <c r="L20" s="47">
        <v>180976.50247000001</v>
      </c>
      <c r="M20" s="47">
        <v>195692.00534999999</v>
      </c>
      <c r="N20" s="47">
        <v>207955.86692999999</v>
      </c>
      <c r="O20" s="48">
        <f t="shared" si="0"/>
        <v>2277466.69521</v>
      </c>
    </row>
    <row r="21" spans="1:15" ht="15">
      <c r="A21" s="45">
        <v>2013</v>
      </c>
      <c r="B21" s="46" t="s">
        <v>95</v>
      </c>
      <c r="C21" s="47">
        <v>171195.693</v>
      </c>
      <c r="D21" s="47">
        <v>148748.24900000001</v>
      </c>
      <c r="E21" s="47">
        <v>145990.75099999999</v>
      </c>
      <c r="F21" s="47">
        <v>154505.486</v>
      </c>
      <c r="G21" s="47">
        <v>164850.53</v>
      </c>
      <c r="H21" s="47">
        <v>157449.19200000001</v>
      </c>
      <c r="I21" s="47">
        <v>164865.72700000001</v>
      </c>
      <c r="J21" s="47">
        <v>158340.29500000001</v>
      </c>
      <c r="K21" s="47">
        <v>171162.84</v>
      </c>
      <c r="L21" s="47">
        <v>172493.79199999999</v>
      </c>
      <c r="M21" s="47">
        <v>193388.829</v>
      </c>
      <c r="N21" s="47">
        <v>185162.50700000001</v>
      </c>
      <c r="O21" s="48">
        <f t="shared" si="0"/>
        <v>1988153.8909999998</v>
      </c>
    </row>
    <row r="22" spans="1:15" ht="15">
      <c r="A22" s="41">
        <v>2014</v>
      </c>
      <c r="B22" s="46" t="s">
        <v>96</v>
      </c>
      <c r="C22" s="47">
        <v>361374.96237000002</v>
      </c>
      <c r="D22" s="49">
        <v>344101.19170000002</v>
      </c>
      <c r="E22" s="47">
        <v>369867.52171</v>
      </c>
      <c r="F22" s="47">
        <v>394700.91119999997</v>
      </c>
      <c r="G22" s="47">
        <v>416568.23242000001</v>
      </c>
      <c r="H22" s="47">
        <v>384169.35709</v>
      </c>
      <c r="I22" s="47">
        <v>374449.83224999998</v>
      </c>
      <c r="J22" s="47">
        <v>345848.77266000002</v>
      </c>
      <c r="K22" s="47">
        <v>388901.31488999998</v>
      </c>
      <c r="L22" s="47">
        <v>348798.60710999998</v>
      </c>
      <c r="M22" s="47">
        <v>379374.69597</v>
      </c>
      <c r="N22" s="47">
        <v>411125.46363000001</v>
      </c>
      <c r="O22" s="48">
        <f t="shared" si="0"/>
        <v>4519280.8629999999</v>
      </c>
    </row>
    <row r="23" spans="1:15" ht="15">
      <c r="A23" s="45">
        <v>2013</v>
      </c>
      <c r="B23" s="46" t="s">
        <v>96</v>
      </c>
      <c r="C23" s="47">
        <v>308442.913</v>
      </c>
      <c r="D23" s="49">
        <v>312886.18400000001</v>
      </c>
      <c r="E23" s="47">
        <v>361373.55900000001</v>
      </c>
      <c r="F23" s="47">
        <v>361138.326</v>
      </c>
      <c r="G23" s="47">
        <v>381482.92</v>
      </c>
      <c r="H23" s="47">
        <v>354145.40100000001</v>
      </c>
      <c r="I23" s="47">
        <v>389802.72200000001</v>
      </c>
      <c r="J23" s="47">
        <v>330581.49900000001</v>
      </c>
      <c r="K23" s="47">
        <v>402117.24800000002</v>
      </c>
      <c r="L23" s="47">
        <v>363788.886</v>
      </c>
      <c r="M23" s="47">
        <v>450887.58199999999</v>
      </c>
      <c r="N23" s="47">
        <v>439890.29599999997</v>
      </c>
      <c r="O23" s="48">
        <f t="shared" si="0"/>
        <v>4456537.5359999994</v>
      </c>
    </row>
    <row r="24" spans="1:15" ht="15">
      <c r="A24" s="41">
        <v>2014</v>
      </c>
      <c r="B24" s="42" t="s">
        <v>17</v>
      </c>
      <c r="C24" s="50">
        <v>9649323.9936800003</v>
      </c>
      <c r="D24" s="50">
        <v>9937798.5934499986</v>
      </c>
      <c r="E24" s="50">
        <v>10722644.739319999</v>
      </c>
      <c r="F24" s="50">
        <v>10849546.504859999</v>
      </c>
      <c r="G24" s="50">
        <v>11098300.999</v>
      </c>
      <c r="H24" s="50">
        <v>10434429.413970001</v>
      </c>
      <c r="I24" s="50">
        <v>10546399.695940001</v>
      </c>
      <c r="J24" s="50">
        <v>9043433.9612499997</v>
      </c>
      <c r="K24" s="50">
        <v>10958881.629169999</v>
      </c>
      <c r="L24" s="50">
        <v>10199590.82247</v>
      </c>
      <c r="M24" s="50">
        <v>10250083.25471</v>
      </c>
      <c r="N24" s="50">
        <v>10456824.27067</v>
      </c>
      <c r="O24" s="48">
        <f t="shared" si="0"/>
        <v>124147257.87849</v>
      </c>
    </row>
    <row r="25" spans="1:15" ht="15">
      <c r="A25" s="45">
        <v>2013</v>
      </c>
      <c r="B25" s="42" t="s">
        <v>17</v>
      </c>
      <c r="C25" s="50">
        <v>8872224.4470000006</v>
      </c>
      <c r="D25" s="50">
        <v>9579901.9370000008</v>
      </c>
      <c r="E25" s="50">
        <v>10385140.266000001</v>
      </c>
      <c r="F25" s="50">
        <v>9708564.7459999993</v>
      </c>
      <c r="G25" s="50">
        <v>10398926.977</v>
      </c>
      <c r="H25" s="50">
        <v>9681915.9020000007</v>
      </c>
      <c r="I25" s="50">
        <v>10421301.653000001</v>
      </c>
      <c r="J25" s="50">
        <v>8712913.5329999998</v>
      </c>
      <c r="K25" s="50">
        <v>10212670.532</v>
      </c>
      <c r="L25" s="50">
        <v>9606638.1669999994</v>
      </c>
      <c r="M25" s="50">
        <v>11061002.299000001</v>
      </c>
      <c r="N25" s="50">
        <v>10380872.876</v>
      </c>
      <c r="O25" s="48">
        <f t="shared" si="0"/>
        <v>119022073.33499999</v>
      </c>
    </row>
    <row r="26" spans="1:15" ht="15">
      <c r="A26" s="41">
        <v>2014</v>
      </c>
      <c r="B26" s="46" t="s">
        <v>97</v>
      </c>
      <c r="C26" s="47">
        <v>767901.96198000002</v>
      </c>
      <c r="D26" s="47">
        <v>715679.56469000003</v>
      </c>
      <c r="E26" s="47">
        <v>770352.71528999996</v>
      </c>
      <c r="F26" s="47">
        <v>790492.52367999998</v>
      </c>
      <c r="G26" s="47">
        <v>768659.42113000003</v>
      </c>
      <c r="H26" s="47">
        <v>706518.67402000003</v>
      </c>
      <c r="I26" s="47">
        <v>702622.39913000003</v>
      </c>
      <c r="J26" s="47">
        <v>681717.5797</v>
      </c>
      <c r="K26" s="47">
        <v>819996.54492000001</v>
      </c>
      <c r="L26" s="47">
        <v>757424.72819000005</v>
      </c>
      <c r="M26" s="47">
        <v>732256.35667999997</v>
      </c>
      <c r="N26" s="47">
        <v>674118.95620999997</v>
      </c>
      <c r="O26" s="48">
        <f t="shared" si="0"/>
        <v>8887741.4256200008</v>
      </c>
    </row>
    <row r="27" spans="1:15" ht="15">
      <c r="A27" s="45">
        <v>2013</v>
      </c>
      <c r="B27" s="46" t="s">
        <v>97</v>
      </c>
      <c r="C27" s="47">
        <v>682155.86699999997</v>
      </c>
      <c r="D27" s="47">
        <v>649400.50800000003</v>
      </c>
      <c r="E27" s="47">
        <v>733924.66500000004</v>
      </c>
      <c r="F27" s="47">
        <v>700825.505</v>
      </c>
      <c r="G27" s="47">
        <v>748576.304</v>
      </c>
      <c r="H27" s="47">
        <v>644671.53200000001</v>
      </c>
      <c r="I27" s="47">
        <v>675793.60199999996</v>
      </c>
      <c r="J27" s="47">
        <v>615565.68900000001</v>
      </c>
      <c r="K27" s="47">
        <v>753895.30099999998</v>
      </c>
      <c r="L27" s="47">
        <v>707925.071</v>
      </c>
      <c r="M27" s="47">
        <v>813458.54500000004</v>
      </c>
      <c r="N27" s="47">
        <v>661700.87</v>
      </c>
      <c r="O27" s="48">
        <f t="shared" si="0"/>
        <v>8387893.4589999998</v>
      </c>
    </row>
    <row r="28" spans="1:15" ht="15">
      <c r="A28" s="41">
        <v>2014</v>
      </c>
      <c r="B28" s="46" t="s">
        <v>98</v>
      </c>
      <c r="C28" s="47">
        <v>123768.85569</v>
      </c>
      <c r="D28" s="47">
        <v>144819.58888</v>
      </c>
      <c r="E28" s="47">
        <v>143825.70316999999</v>
      </c>
      <c r="F28" s="47">
        <v>154749.48569</v>
      </c>
      <c r="G28" s="47">
        <v>166273.72425</v>
      </c>
      <c r="H28" s="47">
        <v>149427.52776</v>
      </c>
      <c r="I28" s="47">
        <v>168859.90289999999</v>
      </c>
      <c r="J28" s="47">
        <v>160366.97904000001</v>
      </c>
      <c r="K28" s="47">
        <v>183148.21924999999</v>
      </c>
      <c r="L28" s="47">
        <v>144352.18904999999</v>
      </c>
      <c r="M28" s="47">
        <v>135646.81213999999</v>
      </c>
      <c r="N28" s="47">
        <v>147908.00511999999</v>
      </c>
      <c r="O28" s="48">
        <f t="shared" si="0"/>
        <v>1823146.9929400003</v>
      </c>
    </row>
    <row r="29" spans="1:15" ht="15">
      <c r="A29" s="45">
        <v>2013</v>
      </c>
      <c r="B29" s="46" t="s">
        <v>98</v>
      </c>
      <c r="C29" s="47">
        <v>115029.788</v>
      </c>
      <c r="D29" s="47">
        <v>129821.13099999999</v>
      </c>
      <c r="E29" s="47">
        <v>153555.92800000001</v>
      </c>
      <c r="F29" s="47">
        <v>145412.842</v>
      </c>
      <c r="G29" s="47">
        <v>155575.82199999999</v>
      </c>
      <c r="H29" s="47">
        <v>146133.84599999999</v>
      </c>
      <c r="I29" s="47">
        <v>183365.38500000001</v>
      </c>
      <c r="J29" s="47">
        <v>178226.11300000001</v>
      </c>
      <c r="K29" s="47">
        <v>175967.321</v>
      </c>
      <c r="L29" s="47">
        <v>161907.5</v>
      </c>
      <c r="M29" s="47">
        <v>176429.77900000001</v>
      </c>
      <c r="N29" s="47">
        <v>220812.81700000001</v>
      </c>
      <c r="O29" s="48">
        <f t="shared" si="0"/>
        <v>1942238.2720000001</v>
      </c>
    </row>
    <row r="30" spans="1:15" s="84" customFormat="1" ht="15">
      <c r="A30" s="41">
        <v>2014</v>
      </c>
      <c r="B30" s="46" t="s">
        <v>99</v>
      </c>
      <c r="C30" s="47">
        <v>178356.87951</v>
      </c>
      <c r="D30" s="47">
        <v>177087.6667</v>
      </c>
      <c r="E30" s="47">
        <v>190935.24841999999</v>
      </c>
      <c r="F30" s="47">
        <v>203815.34747000001</v>
      </c>
      <c r="G30" s="47">
        <v>194613.76462999999</v>
      </c>
      <c r="H30" s="47">
        <v>200165.09778000001</v>
      </c>
      <c r="I30" s="47">
        <v>181218.24234</v>
      </c>
      <c r="J30" s="47">
        <v>159444.41623999999</v>
      </c>
      <c r="K30" s="47">
        <v>221901.09565999999</v>
      </c>
      <c r="L30" s="47">
        <v>207681.1942</v>
      </c>
      <c r="M30" s="47">
        <v>224325.44996</v>
      </c>
      <c r="N30" s="47">
        <v>215091.03545</v>
      </c>
      <c r="O30" s="48">
        <f t="shared" si="0"/>
        <v>2354635.43836</v>
      </c>
    </row>
    <row r="31" spans="1:15" ht="15">
      <c r="A31" s="45">
        <v>2013</v>
      </c>
      <c r="B31" s="46" t="s">
        <v>99</v>
      </c>
      <c r="C31" s="47">
        <v>165972.05499999999</v>
      </c>
      <c r="D31" s="47">
        <v>161550.14600000001</v>
      </c>
      <c r="E31" s="47">
        <v>169936.27600000001</v>
      </c>
      <c r="F31" s="47">
        <v>190079.05799999999</v>
      </c>
      <c r="G31" s="47">
        <v>192843.37700000001</v>
      </c>
      <c r="H31" s="47">
        <v>183761.035</v>
      </c>
      <c r="I31" s="47">
        <v>178911.50899999999</v>
      </c>
      <c r="J31" s="47">
        <v>144298.25700000001</v>
      </c>
      <c r="K31" s="47">
        <v>182023.92499999999</v>
      </c>
      <c r="L31" s="47">
        <v>193554.00099999999</v>
      </c>
      <c r="M31" s="47">
        <v>229928.223</v>
      </c>
      <c r="N31" s="47">
        <v>202542.54399999999</v>
      </c>
      <c r="O31" s="48">
        <f t="shared" si="0"/>
        <v>2195400.406</v>
      </c>
    </row>
    <row r="32" spans="1:15" ht="15">
      <c r="A32" s="41">
        <v>2014</v>
      </c>
      <c r="B32" s="46" t="s">
        <v>143</v>
      </c>
      <c r="C32" s="47">
        <v>1394170.43386</v>
      </c>
      <c r="D32" s="47">
        <v>1444414.4739900001</v>
      </c>
      <c r="E32" s="47">
        <v>1460149.29752</v>
      </c>
      <c r="F32" s="49">
        <v>1481233.6212500001</v>
      </c>
      <c r="G32" s="49">
        <v>1586184.8553500001</v>
      </c>
      <c r="H32" s="49">
        <v>1519097.9272799999</v>
      </c>
      <c r="I32" s="49">
        <v>1570520.7199800001</v>
      </c>
      <c r="J32" s="49">
        <v>1427929.03587</v>
      </c>
      <c r="K32" s="49">
        <v>1504452.2331699999</v>
      </c>
      <c r="L32" s="49">
        <v>1498198.0274799999</v>
      </c>
      <c r="M32" s="49">
        <v>1531071.3343400001</v>
      </c>
      <c r="N32" s="49">
        <v>1429708.60678</v>
      </c>
      <c r="O32" s="48">
        <f t="shared" si="0"/>
        <v>17847130.56687</v>
      </c>
    </row>
    <row r="33" spans="1:15" ht="15">
      <c r="A33" s="45">
        <v>2013</v>
      </c>
      <c r="B33" s="46" t="s">
        <v>143</v>
      </c>
      <c r="C33" s="47">
        <v>1315959.693</v>
      </c>
      <c r="D33" s="47">
        <v>1429457.66</v>
      </c>
      <c r="E33" s="47">
        <v>1452101.21</v>
      </c>
      <c r="F33" s="49">
        <v>1420968.311</v>
      </c>
      <c r="G33" s="49">
        <v>1568761.0930000001</v>
      </c>
      <c r="H33" s="49">
        <v>1328721.923</v>
      </c>
      <c r="I33" s="49">
        <v>1529671.388</v>
      </c>
      <c r="J33" s="49">
        <v>1424471.588</v>
      </c>
      <c r="K33" s="49">
        <v>1401853.679</v>
      </c>
      <c r="L33" s="49">
        <v>1394136.4650000001</v>
      </c>
      <c r="M33" s="49">
        <v>1566545.0060000001</v>
      </c>
      <c r="N33" s="49">
        <v>1598637.7169999999</v>
      </c>
      <c r="O33" s="48">
        <f t="shared" si="0"/>
        <v>17431285.732999999</v>
      </c>
    </row>
    <row r="34" spans="1:15" ht="15">
      <c r="A34" s="41">
        <v>2014</v>
      </c>
      <c r="B34" s="46" t="s">
        <v>100</v>
      </c>
      <c r="C34" s="47">
        <v>1586677.8523899999</v>
      </c>
      <c r="D34" s="47">
        <v>1485372.2767</v>
      </c>
      <c r="E34" s="47">
        <v>1599262.2293499999</v>
      </c>
      <c r="F34" s="47">
        <v>1543748.09965</v>
      </c>
      <c r="G34" s="47">
        <v>1612654.46459</v>
      </c>
      <c r="H34" s="47">
        <v>1595124.2769299999</v>
      </c>
      <c r="I34" s="47">
        <v>1720250.5815300001</v>
      </c>
      <c r="J34" s="47">
        <v>1553594.2734300001</v>
      </c>
      <c r="K34" s="47">
        <v>1665899.7481500001</v>
      </c>
      <c r="L34" s="47">
        <v>1501535.1902000001</v>
      </c>
      <c r="M34" s="47">
        <v>1507371.4527199999</v>
      </c>
      <c r="N34" s="47">
        <v>1372214.9680999999</v>
      </c>
      <c r="O34" s="48">
        <f t="shared" ref="O34:O66" si="1">SUM(C34:N34)</f>
        <v>18743705.413740002</v>
      </c>
    </row>
    <row r="35" spans="1:15" ht="15">
      <c r="A35" s="45">
        <v>2013</v>
      </c>
      <c r="B35" s="46" t="s">
        <v>100</v>
      </c>
      <c r="C35" s="47">
        <v>1392631.8389999999</v>
      </c>
      <c r="D35" s="47">
        <v>1389471.2830000001</v>
      </c>
      <c r="E35" s="47">
        <v>1509882.693</v>
      </c>
      <c r="F35" s="47">
        <v>1316507.372</v>
      </c>
      <c r="G35" s="47">
        <v>1364077.875</v>
      </c>
      <c r="H35" s="47">
        <v>1442883.8759999999</v>
      </c>
      <c r="I35" s="47">
        <v>1619796.1470000001</v>
      </c>
      <c r="J35" s="47">
        <v>1397333.618</v>
      </c>
      <c r="K35" s="47">
        <v>1514552.2579999999</v>
      </c>
      <c r="L35" s="47">
        <v>1334120.2</v>
      </c>
      <c r="M35" s="47">
        <v>1657209.2579999999</v>
      </c>
      <c r="N35" s="47">
        <v>1421635.6329999999</v>
      </c>
      <c r="O35" s="48">
        <f t="shared" si="1"/>
        <v>17360102.051999997</v>
      </c>
    </row>
    <row r="36" spans="1:15" ht="15">
      <c r="A36" s="41">
        <v>2014</v>
      </c>
      <c r="B36" s="46" t="s">
        <v>101</v>
      </c>
      <c r="C36" s="47">
        <v>1585958.4298</v>
      </c>
      <c r="D36" s="47">
        <v>1832639.83987</v>
      </c>
      <c r="E36" s="47">
        <v>2126496.68334</v>
      </c>
      <c r="F36" s="47">
        <v>2089962.93955</v>
      </c>
      <c r="G36" s="47">
        <v>2048814.02352</v>
      </c>
      <c r="H36" s="47">
        <v>2029809.44043</v>
      </c>
      <c r="I36" s="47">
        <v>1988785.55018</v>
      </c>
      <c r="J36" s="47">
        <v>1266790.6583400001</v>
      </c>
      <c r="K36" s="47">
        <v>1958597.9504199999</v>
      </c>
      <c r="L36" s="47">
        <v>1712963.0771300001</v>
      </c>
      <c r="M36" s="47">
        <v>1839926.8009599999</v>
      </c>
      <c r="N36" s="47">
        <v>1789926.5010500001</v>
      </c>
      <c r="O36" s="48">
        <f t="shared" si="1"/>
        <v>22270671.894590002</v>
      </c>
    </row>
    <row r="37" spans="1:15" ht="15">
      <c r="A37" s="45">
        <v>2013</v>
      </c>
      <c r="B37" s="46" t="s">
        <v>101</v>
      </c>
      <c r="C37" s="47">
        <v>1485459.331</v>
      </c>
      <c r="D37" s="47">
        <v>1783951.888</v>
      </c>
      <c r="E37" s="47">
        <v>1863298.6769999999</v>
      </c>
      <c r="F37" s="47">
        <v>1766370.9979999999</v>
      </c>
      <c r="G37" s="47">
        <v>1843125.4669999999</v>
      </c>
      <c r="H37" s="47">
        <v>1800469.2890000001</v>
      </c>
      <c r="I37" s="47">
        <v>1952618.523</v>
      </c>
      <c r="J37" s="47">
        <v>1263006.966</v>
      </c>
      <c r="K37" s="47">
        <v>1955643.449</v>
      </c>
      <c r="L37" s="47">
        <v>1749427.5109999999</v>
      </c>
      <c r="M37" s="47">
        <v>2075518.764</v>
      </c>
      <c r="N37" s="47">
        <v>1764236.7609999999</v>
      </c>
      <c r="O37" s="48">
        <f t="shared" si="1"/>
        <v>21303127.623999998</v>
      </c>
    </row>
    <row r="38" spans="1:15" ht="15">
      <c r="A38" s="41">
        <v>2014</v>
      </c>
      <c r="B38" s="46" t="s">
        <v>102</v>
      </c>
      <c r="C38" s="47">
        <v>54471.323920000003</v>
      </c>
      <c r="D38" s="47">
        <v>89236.716050000003</v>
      </c>
      <c r="E38" s="47">
        <v>97135.555219999995</v>
      </c>
      <c r="F38" s="47">
        <v>76354.087700000004</v>
      </c>
      <c r="G38" s="47">
        <v>131933.46765999999</v>
      </c>
      <c r="H38" s="47">
        <v>113595.98203</v>
      </c>
      <c r="I38" s="47">
        <v>122443.44491999999</v>
      </c>
      <c r="J38" s="47">
        <v>109595.07594</v>
      </c>
      <c r="K38" s="47">
        <v>82221.244529999996</v>
      </c>
      <c r="L38" s="47">
        <v>175946.58945</v>
      </c>
      <c r="M38" s="47">
        <v>63880.740189999997</v>
      </c>
      <c r="N38" s="47">
        <v>164063.33911999999</v>
      </c>
      <c r="O38" s="48">
        <f t="shared" si="1"/>
        <v>1280877.5667300001</v>
      </c>
    </row>
    <row r="39" spans="1:15" ht="15">
      <c r="A39" s="45">
        <v>2013</v>
      </c>
      <c r="B39" s="46" t="s">
        <v>102</v>
      </c>
      <c r="C39" s="47">
        <v>48952.629000000001</v>
      </c>
      <c r="D39" s="47">
        <v>162402.31299999999</v>
      </c>
      <c r="E39" s="47">
        <v>92520.589000000007</v>
      </c>
      <c r="F39" s="47">
        <v>29250.645</v>
      </c>
      <c r="G39" s="47">
        <v>90162.293000000005</v>
      </c>
      <c r="H39" s="47">
        <v>137339.94200000001</v>
      </c>
      <c r="I39" s="47">
        <v>132087.47899999999</v>
      </c>
      <c r="J39" s="47">
        <v>139231.01</v>
      </c>
      <c r="K39" s="47">
        <v>129271.49400000001</v>
      </c>
      <c r="L39" s="47">
        <v>47933.184999999998</v>
      </c>
      <c r="M39" s="47">
        <v>58766.616999999998</v>
      </c>
      <c r="N39" s="47">
        <v>95673.191999999995</v>
      </c>
      <c r="O39" s="48">
        <f t="shared" si="1"/>
        <v>1163591.388</v>
      </c>
    </row>
    <row r="40" spans="1:15" ht="15">
      <c r="A40" s="41">
        <v>2014</v>
      </c>
      <c r="B40" s="46" t="s">
        <v>142</v>
      </c>
      <c r="C40" s="47">
        <v>902952.54943999997</v>
      </c>
      <c r="D40" s="47">
        <v>921008.48311000003</v>
      </c>
      <c r="E40" s="47">
        <v>1056528.7925199999</v>
      </c>
      <c r="F40" s="47">
        <v>1079057.3352000001</v>
      </c>
      <c r="G40" s="47">
        <v>1064518.9659500001</v>
      </c>
      <c r="H40" s="47">
        <v>970317.53755000001</v>
      </c>
      <c r="I40" s="47">
        <v>982463.58187999995</v>
      </c>
      <c r="J40" s="47">
        <v>852365.01832000003</v>
      </c>
      <c r="K40" s="47">
        <v>1086347.97471</v>
      </c>
      <c r="L40" s="47">
        <v>1046666.60271</v>
      </c>
      <c r="M40" s="47">
        <v>1004594.77816</v>
      </c>
      <c r="N40" s="47">
        <v>1147585.7294399999</v>
      </c>
      <c r="O40" s="48">
        <f t="shared" si="1"/>
        <v>12114407.348990001</v>
      </c>
    </row>
    <row r="41" spans="1:15" ht="15">
      <c r="A41" s="45">
        <v>2013</v>
      </c>
      <c r="B41" s="46" t="s">
        <v>142</v>
      </c>
      <c r="C41" s="47">
        <v>830030.37800000003</v>
      </c>
      <c r="D41" s="47">
        <v>838421.57200000004</v>
      </c>
      <c r="E41" s="47">
        <v>909479.83</v>
      </c>
      <c r="F41" s="47">
        <v>916370.57299999997</v>
      </c>
      <c r="G41" s="47">
        <v>1026528.406</v>
      </c>
      <c r="H41" s="47">
        <v>920031.07299999997</v>
      </c>
      <c r="I41" s="47">
        <v>1038657.503</v>
      </c>
      <c r="J41" s="47">
        <v>884232.304</v>
      </c>
      <c r="K41" s="47">
        <v>1034166.5870000001</v>
      </c>
      <c r="L41" s="47">
        <v>1054293.102</v>
      </c>
      <c r="M41" s="47">
        <v>1128425.091</v>
      </c>
      <c r="N41" s="47">
        <v>1113474.4169999999</v>
      </c>
      <c r="O41" s="48">
        <f t="shared" si="1"/>
        <v>11694110.835999997</v>
      </c>
    </row>
    <row r="42" spans="1:15" ht="15">
      <c r="A42" s="41">
        <v>2014</v>
      </c>
      <c r="B42" s="46" t="s">
        <v>103</v>
      </c>
      <c r="C42" s="47">
        <v>477206.66047</v>
      </c>
      <c r="D42" s="47">
        <v>471698.59989999997</v>
      </c>
      <c r="E42" s="47">
        <v>503717.45244000002</v>
      </c>
      <c r="F42" s="47">
        <v>525178.23048000003</v>
      </c>
      <c r="G42" s="47">
        <v>544246.47829</v>
      </c>
      <c r="H42" s="47">
        <v>500279.07608000003</v>
      </c>
      <c r="I42" s="47">
        <v>514357.50715000002</v>
      </c>
      <c r="J42" s="47">
        <v>456814.49965999997</v>
      </c>
      <c r="K42" s="47">
        <v>531339.71456999995</v>
      </c>
      <c r="L42" s="47">
        <v>495905.70397999999</v>
      </c>
      <c r="M42" s="47">
        <v>471551.03305999999</v>
      </c>
      <c r="N42" s="47">
        <v>556414.82894000004</v>
      </c>
      <c r="O42" s="48">
        <f t="shared" si="1"/>
        <v>6048709.7850200003</v>
      </c>
    </row>
    <row r="43" spans="1:15" ht="15">
      <c r="A43" s="45">
        <v>2013</v>
      </c>
      <c r="B43" s="46" t="s">
        <v>103</v>
      </c>
      <c r="C43" s="47">
        <v>430048.80300000001</v>
      </c>
      <c r="D43" s="47">
        <v>435630.61499999999</v>
      </c>
      <c r="E43" s="47">
        <v>512147.93400000001</v>
      </c>
      <c r="F43" s="47">
        <v>501844.57699999999</v>
      </c>
      <c r="G43" s="47">
        <v>518926.19799999997</v>
      </c>
      <c r="H43" s="47">
        <v>465383.56099999999</v>
      </c>
      <c r="I43" s="47">
        <v>509307.17300000001</v>
      </c>
      <c r="J43" s="47">
        <v>386713.90399999998</v>
      </c>
      <c r="K43" s="47">
        <v>480637.946</v>
      </c>
      <c r="L43" s="47">
        <v>450455.80099999998</v>
      </c>
      <c r="M43" s="47">
        <v>533237.61199999996</v>
      </c>
      <c r="N43" s="47">
        <v>570357.50800000003</v>
      </c>
      <c r="O43" s="48">
        <f t="shared" si="1"/>
        <v>5794691.6320000002</v>
      </c>
    </row>
    <row r="44" spans="1:15" ht="15">
      <c r="A44" s="41">
        <v>2014</v>
      </c>
      <c r="B44" s="46" t="s">
        <v>104</v>
      </c>
      <c r="C44" s="47">
        <v>591731.41310999996</v>
      </c>
      <c r="D44" s="47">
        <v>567771.30276999995</v>
      </c>
      <c r="E44" s="47">
        <v>599491.46276000002</v>
      </c>
      <c r="F44" s="47">
        <v>648813.57973999996</v>
      </c>
      <c r="G44" s="47">
        <v>650771.33172000002</v>
      </c>
      <c r="H44" s="47">
        <v>592608.25656999997</v>
      </c>
      <c r="I44" s="47">
        <v>585665.23317999998</v>
      </c>
      <c r="J44" s="47">
        <v>540991.45570000005</v>
      </c>
      <c r="K44" s="47">
        <v>609880.29338000005</v>
      </c>
      <c r="L44" s="47">
        <v>562949.45805999998</v>
      </c>
      <c r="M44" s="47">
        <v>567319.34748999996</v>
      </c>
      <c r="N44" s="47">
        <v>587851.50551000005</v>
      </c>
      <c r="O44" s="48">
        <f t="shared" si="1"/>
        <v>7105844.6399899982</v>
      </c>
    </row>
    <row r="45" spans="1:15" ht="15">
      <c r="A45" s="45">
        <v>2013</v>
      </c>
      <c r="B45" s="46" t="s">
        <v>104</v>
      </c>
      <c r="C45" s="47">
        <v>519503.43900000001</v>
      </c>
      <c r="D45" s="47">
        <v>545252.58400000003</v>
      </c>
      <c r="E45" s="47">
        <v>593049.04099999997</v>
      </c>
      <c r="F45" s="47">
        <v>558709.39500000002</v>
      </c>
      <c r="G45" s="47">
        <v>617223.01699999999</v>
      </c>
      <c r="H45" s="47">
        <v>553130.973</v>
      </c>
      <c r="I45" s="47">
        <v>584798.78399999999</v>
      </c>
      <c r="J45" s="47">
        <v>506318.26400000002</v>
      </c>
      <c r="K45" s="47">
        <v>593124.01699999999</v>
      </c>
      <c r="L45" s="47">
        <v>534887.56400000001</v>
      </c>
      <c r="M45" s="47">
        <v>651406.50300000003</v>
      </c>
      <c r="N45" s="47">
        <v>572435.89899999998</v>
      </c>
      <c r="O45" s="48">
        <f t="shared" si="1"/>
        <v>6829839.4800000004</v>
      </c>
    </row>
    <row r="46" spans="1:15" ht="15">
      <c r="A46" s="41">
        <v>2014</v>
      </c>
      <c r="B46" s="46" t="s">
        <v>105</v>
      </c>
      <c r="C46" s="47">
        <v>1105473.24608</v>
      </c>
      <c r="D46" s="47">
        <v>1189107.7780899999</v>
      </c>
      <c r="E46" s="47">
        <v>1173025.9663199999</v>
      </c>
      <c r="F46" s="47">
        <v>1200660.7101400001</v>
      </c>
      <c r="G46" s="47">
        <v>1272871.9844800001</v>
      </c>
      <c r="H46" s="47">
        <v>1063914.9167599999</v>
      </c>
      <c r="I46" s="47">
        <v>1048756.14332</v>
      </c>
      <c r="J46" s="47">
        <v>957129.95059999998</v>
      </c>
      <c r="K46" s="47">
        <v>1087232.7440800001</v>
      </c>
      <c r="L46" s="47">
        <v>1041551.74894</v>
      </c>
      <c r="M46" s="47">
        <v>895561.07857999997</v>
      </c>
      <c r="N46" s="47">
        <v>1187018.3314</v>
      </c>
      <c r="O46" s="48">
        <f t="shared" si="1"/>
        <v>13222304.598789999</v>
      </c>
    </row>
    <row r="47" spans="1:15" ht="15">
      <c r="A47" s="45">
        <v>2013</v>
      </c>
      <c r="B47" s="46" t="s">
        <v>105</v>
      </c>
      <c r="C47" s="47">
        <v>1144613.557</v>
      </c>
      <c r="D47" s="47">
        <v>1224777.6399999999</v>
      </c>
      <c r="E47" s="47">
        <v>1449849.35</v>
      </c>
      <c r="F47" s="47">
        <v>1224394.159</v>
      </c>
      <c r="G47" s="47">
        <v>1262960.4040000001</v>
      </c>
      <c r="H47" s="47">
        <v>1111722.7590000001</v>
      </c>
      <c r="I47" s="47">
        <v>1092640.2779999999</v>
      </c>
      <c r="J47" s="47">
        <v>927133.15700000001</v>
      </c>
      <c r="K47" s="47">
        <v>1018041.534</v>
      </c>
      <c r="L47" s="47">
        <v>1044197.044</v>
      </c>
      <c r="M47" s="47">
        <v>1131232.4129999999</v>
      </c>
      <c r="N47" s="47">
        <v>1189403.2120000001</v>
      </c>
      <c r="O47" s="48">
        <f t="shared" si="1"/>
        <v>13820965.506999999</v>
      </c>
    </row>
    <row r="48" spans="1:15" ht="15">
      <c r="A48" s="41">
        <v>2014</v>
      </c>
      <c r="B48" s="46" t="s">
        <v>141</v>
      </c>
      <c r="C48" s="47">
        <v>243550.06326</v>
      </c>
      <c r="D48" s="47">
        <v>245731.55110000001</v>
      </c>
      <c r="E48" s="47">
        <v>271966.62258999998</v>
      </c>
      <c r="F48" s="47">
        <v>308165.53119000001</v>
      </c>
      <c r="G48" s="47">
        <v>289421.70494999998</v>
      </c>
      <c r="H48" s="47">
        <v>278037.88287999999</v>
      </c>
      <c r="I48" s="47">
        <v>265000.48866999999</v>
      </c>
      <c r="J48" s="47">
        <v>245320.41795999999</v>
      </c>
      <c r="K48" s="47">
        <v>259601.27859</v>
      </c>
      <c r="L48" s="47">
        <v>245648.94138</v>
      </c>
      <c r="M48" s="47">
        <v>250886.65609999999</v>
      </c>
      <c r="N48" s="47">
        <v>253542.67736</v>
      </c>
      <c r="O48" s="48">
        <f t="shared" si="1"/>
        <v>3156873.8160300003</v>
      </c>
    </row>
    <row r="49" spans="1:15" ht="15">
      <c r="A49" s="45">
        <v>2013</v>
      </c>
      <c r="B49" s="46" t="s">
        <v>141</v>
      </c>
      <c r="C49" s="47">
        <v>232432.56899999999</v>
      </c>
      <c r="D49" s="47">
        <v>236027.054</v>
      </c>
      <c r="E49" s="47">
        <v>286631.21799999999</v>
      </c>
      <c r="F49" s="47">
        <v>290672.978</v>
      </c>
      <c r="G49" s="47">
        <v>298359.03000000003</v>
      </c>
      <c r="H49" s="47">
        <v>263835.68599999999</v>
      </c>
      <c r="I49" s="47">
        <v>277557.41899999999</v>
      </c>
      <c r="J49" s="47">
        <v>250243.50399999999</v>
      </c>
      <c r="K49" s="47">
        <v>264058.522</v>
      </c>
      <c r="L49" s="47">
        <v>241268.35699999999</v>
      </c>
      <c r="M49" s="47">
        <v>263633.48499999999</v>
      </c>
      <c r="N49" s="47">
        <v>247833.91200000001</v>
      </c>
      <c r="O49" s="48">
        <f t="shared" si="1"/>
        <v>3152553.7339999997</v>
      </c>
    </row>
    <row r="50" spans="1:15" ht="15">
      <c r="A50" s="41">
        <v>2014</v>
      </c>
      <c r="B50" s="46" t="s">
        <v>106</v>
      </c>
      <c r="C50" s="47">
        <v>194226.76719000001</v>
      </c>
      <c r="D50" s="47">
        <v>181236.58755</v>
      </c>
      <c r="E50" s="47">
        <v>212006.26913</v>
      </c>
      <c r="F50" s="47">
        <v>207857.65908000001</v>
      </c>
      <c r="G50" s="47">
        <v>202849.55794999999</v>
      </c>
      <c r="H50" s="47">
        <v>147772.86674</v>
      </c>
      <c r="I50" s="47">
        <v>122982.59445999999</v>
      </c>
      <c r="J50" s="47">
        <v>196394.13378</v>
      </c>
      <c r="K50" s="47">
        <v>403330.06805</v>
      </c>
      <c r="L50" s="47">
        <v>329975.79823000001</v>
      </c>
      <c r="M50" s="47">
        <v>519884.09243999998</v>
      </c>
      <c r="N50" s="47">
        <v>390233.78541999997</v>
      </c>
      <c r="O50" s="48">
        <f t="shared" si="1"/>
        <v>3108750.1800199999</v>
      </c>
    </row>
    <row r="51" spans="1:15" ht="15">
      <c r="A51" s="45">
        <v>2013</v>
      </c>
      <c r="B51" s="46" t="s">
        <v>106</v>
      </c>
      <c r="C51" s="47">
        <v>154170.08499999999</v>
      </c>
      <c r="D51" s="47">
        <v>192587.215</v>
      </c>
      <c r="E51" s="47">
        <v>191244.978</v>
      </c>
      <c r="F51" s="47">
        <v>165840.55600000001</v>
      </c>
      <c r="G51" s="47">
        <v>192942.12100000001</v>
      </c>
      <c r="H51" s="47">
        <v>168991.027</v>
      </c>
      <c r="I51" s="47">
        <v>173444.18</v>
      </c>
      <c r="J51" s="47">
        <v>187327.40599999999</v>
      </c>
      <c r="K51" s="47">
        <v>204095.255</v>
      </c>
      <c r="L51" s="47">
        <v>193811.10399999999</v>
      </c>
      <c r="M51" s="47">
        <v>239853.076</v>
      </c>
      <c r="N51" s="47">
        <v>189189.448</v>
      </c>
      <c r="O51" s="48">
        <f t="shared" si="1"/>
        <v>2253496.4509999999</v>
      </c>
    </row>
    <row r="52" spans="1:15" ht="15">
      <c r="A52" s="41">
        <v>2014</v>
      </c>
      <c r="B52" s="46" t="s">
        <v>107</v>
      </c>
      <c r="C52" s="47">
        <v>106122.3558</v>
      </c>
      <c r="D52" s="47">
        <v>107443.26114</v>
      </c>
      <c r="E52" s="47">
        <v>107438.48701</v>
      </c>
      <c r="F52" s="47">
        <v>133668.08908999999</v>
      </c>
      <c r="G52" s="47">
        <v>142827.79947</v>
      </c>
      <c r="H52" s="47">
        <v>180261.73568000001</v>
      </c>
      <c r="I52" s="47">
        <v>174457.04647999999</v>
      </c>
      <c r="J52" s="47">
        <v>98979.868499999997</v>
      </c>
      <c r="K52" s="47">
        <v>154855.01276000001</v>
      </c>
      <c r="L52" s="47">
        <v>118892.01910999999</v>
      </c>
      <c r="M52" s="47">
        <v>147785.28448</v>
      </c>
      <c r="N52" s="47">
        <v>175131.80995</v>
      </c>
      <c r="O52" s="48">
        <f t="shared" si="1"/>
        <v>1647862.7694699999</v>
      </c>
    </row>
    <row r="53" spans="1:15" ht="15">
      <c r="A53" s="45">
        <v>2013</v>
      </c>
      <c r="B53" s="46" t="s">
        <v>107</v>
      </c>
      <c r="C53" s="47">
        <v>72558.025999999998</v>
      </c>
      <c r="D53" s="47">
        <v>90844.455000000002</v>
      </c>
      <c r="E53" s="47">
        <v>106723.235</v>
      </c>
      <c r="F53" s="47">
        <v>113262.235</v>
      </c>
      <c r="G53" s="47">
        <v>126939.52800000001</v>
      </c>
      <c r="H53" s="47">
        <v>171486.93799999999</v>
      </c>
      <c r="I53" s="47">
        <v>99144.585000000006</v>
      </c>
      <c r="J53" s="47">
        <v>90827.187000000005</v>
      </c>
      <c r="K53" s="47">
        <v>114505.41800000001</v>
      </c>
      <c r="L53" s="47">
        <v>129968.928</v>
      </c>
      <c r="M53" s="47">
        <v>109259.065</v>
      </c>
      <c r="N53" s="47">
        <v>163409.96</v>
      </c>
      <c r="O53" s="48">
        <f t="shared" si="1"/>
        <v>1388929.56</v>
      </c>
    </row>
    <row r="54" spans="1:15" ht="15">
      <c r="A54" s="41">
        <v>2014</v>
      </c>
      <c r="B54" s="46" t="s">
        <v>123</v>
      </c>
      <c r="C54" s="47">
        <v>329794.63932000002</v>
      </c>
      <c r="D54" s="47">
        <v>355763.90454999998</v>
      </c>
      <c r="E54" s="47">
        <v>399128.70760000002</v>
      </c>
      <c r="F54" s="47">
        <v>393758.54301999998</v>
      </c>
      <c r="G54" s="47">
        <v>411021.45890999999</v>
      </c>
      <c r="H54" s="47">
        <v>376023.25017000001</v>
      </c>
      <c r="I54" s="47">
        <v>389898.46036000003</v>
      </c>
      <c r="J54" s="47">
        <v>328196.93328</v>
      </c>
      <c r="K54" s="47">
        <v>381085.53980999999</v>
      </c>
      <c r="L54" s="47">
        <v>350587.34305000002</v>
      </c>
      <c r="M54" s="47">
        <v>351354.43384000001</v>
      </c>
      <c r="N54" s="47">
        <v>357912.50414999999</v>
      </c>
      <c r="O54" s="48">
        <f t="shared" si="1"/>
        <v>4424525.7180600008</v>
      </c>
    </row>
    <row r="55" spans="1:15" ht="15">
      <c r="A55" s="45">
        <v>2013</v>
      </c>
      <c r="B55" s="46" t="s">
        <v>123</v>
      </c>
      <c r="C55" s="47">
        <v>275661.76899999997</v>
      </c>
      <c r="D55" s="47">
        <v>301532.522</v>
      </c>
      <c r="E55" s="47">
        <v>348675.75300000003</v>
      </c>
      <c r="F55" s="47">
        <v>357872.46</v>
      </c>
      <c r="G55" s="47">
        <v>379190.42099999997</v>
      </c>
      <c r="H55" s="47">
        <v>335219.63699999999</v>
      </c>
      <c r="I55" s="47">
        <v>364870.49099999998</v>
      </c>
      <c r="J55" s="47">
        <v>311599.05900000001</v>
      </c>
      <c r="K55" s="47">
        <v>382215.22100000002</v>
      </c>
      <c r="L55" s="47">
        <v>362202.20699999999</v>
      </c>
      <c r="M55" s="47">
        <v>419098.26</v>
      </c>
      <c r="N55" s="47">
        <v>361065.04800000001</v>
      </c>
      <c r="O55" s="48">
        <f t="shared" si="1"/>
        <v>4199202.8480000002</v>
      </c>
    </row>
    <row r="56" spans="1:15" ht="15">
      <c r="A56" s="41">
        <v>2014</v>
      </c>
      <c r="B56" s="46" t="s">
        <v>108</v>
      </c>
      <c r="C56" s="47">
        <v>6960.5618599999998</v>
      </c>
      <c r="D56" s="47">
        <v>8786.9983599999996</v>
      </c>
      <c r="E56" s="47">
        <v>11183.54664</v>
      </c>
      <c r="F56" s="47">
        <v>12030.72193</v>
      </c>
      <c r="G56" s="47">
        <v>10637.996150000001</v>
      </c>
      <c r="H56" s="47">
        <v>11474.96531</v>
      </c>
      <c r="I56" s="47">
        <v>8117.7994600000002</v>
      </c>
      <c r="J56" s="47">
        <v>7803.66489</v>
      </c>
      <c r="K56" s="47">
        <v>8991.9671199999993</v>
      </c>
      <c r="L56" s="47">
        <v>9312.2113100000006</v>
      </c>
      <c r="M56" s="47">
        <v>6667.6035700000002</v>
      </c>
      <c r="N56" s="47">
        <v>8101.68667</v>
      </c>
      <c r="O56" s="48">
        <f t="shared" si="1"/>
        <v>110069.72327</v>
      </c>
    </row>
    <row r="57" spans="1:15" ht="15">
      <c r="A57" s="45">
        <v>2013</v>
      </c>
      <c r="B57" s="46" t="s">
        <v>108</v>
      </c>
      <c r="C57" s="47">
        <v>7044.6189999999997</v>
      </c>
      <c r="D57" s="47">
        <v>8773.3520000000008</v>
      </c>
      <c r="E57" s="47">
        <v>12118.888999999999</v>
      </c>
      <c r="F57" s="47">
        <v>10183.082</v>
      </c>
      <c r="G57" s="47">
        <v>12735.623</v>
      </c>
      <c r="H57" s="47">
        <v>8132.8059999999996</v>
      </c>
      <c r="I57" s="47">
        <v>8637.2070000000003</v>
      </c>
      <c r="J57" s="47">
        <v>6385.5060000000003</v>
      </c>
      <c r="K57" s="47">
        <v>8618.6049999999996</v>
      </c>
      <c r="L57" s="47">
        <v>6550.1279999999997</v>
      </c>
      <c r="M57" s="47">
        <v>7000.6019999999999</v>
      </c>
      <c r="N57" s="47">
        <v>8463.9419999999991</v>
      </c>
      <c r="O57" s="48">
        <f t="shared" si="1"/>
        <v>104644.36099999998</v>
      </c>
    </row>
    <row r="58" spans="1:15" ht="15">
      <c r="A58" s="41">
        <v>2014</v>
      </c>
      <c r="B58" s="42" t="s">
        <v>34</v>
      </c>
      <c r="C58" s="50">
        <v>400471.49515999999</v>
      </c>
      <c r="D58" s="50">
        <v>327055.84641</v>
      </c>
      <c r="E58" s="50">
        <v>363215.16344999999</v>
      </c>
      <c r="F58" s="50">
        <v>412248.36281000002</v>
      </c>
      <c r="G58" s="50">
        <v>465271.46278</v>
      </c>
      <c r="H58" s="50">
        <v>404073.26880999998</v>
      </c>
      <c r="I58" s="50">
        <v>404539.48942</v>
      </c>
      <c r="J58" s="50">
        <v>381295.27629000001</v>
      </c>
      <c r="K58" s="50">
        <v>387378.38321</v>
      </c>
      <c r="L58" s="50">
        <v>341675.26357000001</v>
      </c>
      <c r="M58" s="50">
        <v>392057.67958</v>
      </c>
      <c r="N58" s="50">
        <v>367663.46357999998</v>
      </c>
      <c r="O58" s="48">
        <f t="shared" si="1"/>
        <v>4646945.1550700003</v>
      </c>
    </row>
    <row r="59" spans="1:15" ht="15">
      <c r="A59" s="45">
        <v>2013</v>
      </c>
      <c r="B59" s="42" t="s">
        <v>34</v>
      </c>
      <c r="C59" s="50">
        <v>394546.73300000001</v>
      </c>
      <c r="D59" s="50">
        <v>398684.74200000003</v>
      </c>
      <c r="E59" s="50">
        <v>369661.43300000002</v>
      </c>
      <c r="F59" s="50">
        <v>401154.97700000001</v>
      </c>
      <c r="G59" s="50">
        <v>507825.64299999998</v>
      </c>
      <c r="H59" s="50">
        <v>431230.647</v>
      </c>
      <c r="I59" s="50">
        <v>445448.03200000001</v>
      </c>
      <c r="J59" s="50">
        <v>400043.06199999998</v>
      </c>
      <c r="K59" s="50">
        <v>441657.783</v>
      </c>
      <c r="L59" s="50">
        <v>384744.09899999999</v>
      </c>
      <c r="M59" s="50">
        <v>439724.03399999999</v>
      </c>
      <c r="N59" s="50">
        <v>420131.96299999999</v>
      </c>
      <c r="O59" s="48">
        <f t="shared" si="1"/>
        <v>5034853.148</v>
      </c>
    </row>
    <row r="60" spans="1:15" ht="15">
      <c r="A60" s="41">
        <v>2014</v>
      </c>
      <c r="B60" s="46" t="s">
        <v>109</v>
      </c>
      <c r="C60" s="47">
        <v>400471.49515999999</v>
      </c>
      <c r="D60" s="47">
        <v>327055.84641</v>
      </c>
      <c r="E60" s="47">
        <v>363215.16344999999</v>
      </c>
      <c r="F60" s="47">
        <v>412248.36281000002</v>
      </c>
      <c r="G60" s="47">
        <v>465271.46278</v>
      </c>
      <c r="H60" s="47">
        <v>404073.26880999998</v>
      </c>
      <c r="I60" s="47">
        <v>404539.48942</v>
      </c>
      <c r="J60" s="47">
        <v>381295.27629000001</v>
      </c>
      <c r="K60" s="47">
        <v>387378.38321</v>
      </c>
      <c r="L60" s="47">
        <v>341675.26357000001</v>
      </c>
      <c r="M60" s="47">
        <v>392057.67958</v>
      </c>
      <c r="N60" s="47">
        <v>367663.46357999998</v>
      </c>
      <c r="O60" s="48">
        <f t="shared" si="1"/>
        <v>4646945.1550700003</v>
      </c>
    </row>
    <row r="61" spans="1:15" ht="15">
      <c r="A61" s="45">
        <v>2013</v>
      </c>
      <c r="B61" s="46" t="s">
        <v>109</v>
      </c>
      <c r="C61" s="47">
        <v>394546.73300000001</v>
      </c>
      <c r="D61" s="47">
        <v>398684.74200000003</v>
      </c>
      <c r="E61" s="47">
        <v>369661.43300000002</v>
      </c>
      <c r="F61" s="47">
        <v>401154.97700000001</v>
      </c>
      <c r="G61" s="47">
        <v>507825.64299999998</v>
      </c>
      <c r="H61" s="47">
        <v>431230.647</v>
      </c>
      <c r="I61" s="47">
        <v>445448.03200000001</v>
      </c>
      <c r="J61" s="47">
        <v>400043.06199999998</v>
      </c>
      <c r="K61" s="47">
        <v>441657.783</v>
      </c>
      <c r="L61" s="47">
        <v>384744.09899999999</v>
      </c>
      <c r="M61" s="47">
        <v>439724.03399999999</v>
      </c>
      <c r="N61" s="47">
        <v>420131.96299999999</v>
      </c>
      <c r="O61" s="48">
        <f t="shared" si="1"/>
        <v>5034853.148</v>
      </c>
    </row>
    <row r="62" spans="1:15" ht="15.75" thickBot="1">
      <c r="A62" s="45"/>
      <c r="B62" s="46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8"/>
    </row>
    <row r="63" spans="1:15" s="54" customFormat="1" ht="15" customHeight="1" thickBot="1">
      <c r="A63" s="45">
        <v>2002</v>
      </c>
      <c r="B63" s="51" t="s">
        <v>44</v>
      </c>
      <c r="C63" s="52">
        <v>2607319.6610000003</v>
      </c>
      <c r="D63" s="52">
        <v>2383772.9540000013</v>
      </c>
      <c r="E63" s="52">
        <v>2918943.5210000011</v>
      </c>
      <c r="F63" s="52">
        <v>2742857.9220000007</v>
      </c>
      <c r="G63" s="52">
        <v>3000325.2429999989</v>
      </c>
      <c r="H63" s="52">
        <v>2770693.8810000005</v>
      </c>
      <c r="I63" s="52">
        <v>3103851.8620000011</v>
      </c>
      <c r="J63" s="52">
        <v>2975888.9740000009</v>
      </c>
      <c r="K63" s="52">
        <v>3218206.861000001</v>
      </c>
      <c r="L63" s="52">
        <v>3501128.02</v>
      </c>
      <c r="M63" s="52">
        <v>3593604.8959999993</v>
      </c>
      <c r="N63" s="52">
        <v>3242495.2339999988</v>
      </c>
      <c r="O63" s="53">
        <f t="shared" si="1"/>
        <v>36059089.028999999</v>
      </c>
    </row>
    <row r="64" spans="1:15" s="54" customFormat="1" ht="15" customHeight="1" thickBot="1">
      <c r="A64" s="45">
        <v>2003</v>
      </c>
      <c r="B64" s="51" t="s">
        <v>44</v>
      </c>
      <c r="C64" s="52">
        <v>3533705.5820000004</v>
      </c>
      <c r="D64" s="52">
        <v>2923460.39</v>
      </c>
      <c r="E64" s="52">
        <v>3908255.9910000004</v>
      </c>
      <c r="F64" s="52">
        <v>3662183.4490000019</v>
      </c>
      <c r="G64" s="52">
        <v>3860471.3</v>
      </c>
      <c r="H64" s="52">
        <v>3796113.5220000003</v>
      </c>
      <c r="I64" s="52">
        <v>4236114.2640000004</v>
      </c>
      <c r="J64" s="52">
        <v>3828726.17</v>
      </c>
      <c r="K64" s="52">
        <v>4114677.5230000005</v>
      </c>
      <c r="L64" s="52">
        <v>4824388.2590000024</v>
      </c>
      <c r="M64" s="52">
        <v>3969697.458000001</v>
      </c>
      <c r="N64" s="52">
        <v>4595042.3939999985</v>
      </c>
      <c r="O64" s="53">
        <f t="shared" si="1"/>
        <v>47252836.302000016</v>
      </c>
    </row>
    <row r="65" spans="1:15" s="54" customFormat="1" ht="15" customHeight="1" thickBot="1">
      <c r="A65" s="45">
        <v>2004</v>
      </c>
      <c r="B65" s="51" t="s">
        <v>44</v>
      </c>
      <c r="C65" s="52">
        <v>4619660.84</v>
      </c>
      <c r="D65" s="52">
        <v>3664503.0430000005</v>
      </c>
      <c r="E65" s="52">
        <v>5218042.1769999983</v>
      </c>
      <c r="F65" s="52">
        <v>5072462.9939999972</v>
      </c>
      <c r="G65" s="52">
        <v>5170061.6049999986</v>
      </c>
      <c r="H65" s="52">
        <v>5284383.2859999994</v>
      </c>
      <c r="I65" s="52">
        <v>5632138.7980000004</v>
      </c>
      <c r="J65" s="52">
        <v>4707491.2839999991</v>
      </c>
      <c r="K65" s="52">
        <v>5656283.5209999988</v>
      </c>
      <c r="L65" s="52">
        <v>5867342.1210000003</v>
      </c>
      <c r="M65" s="52">
        <v>5733908.9759999998</v>
      </c>
      <c r="N65" s="52">
        <v>6540874.1749999989</v>
      </c>
      <c r="O65" s="53">
        <f t="shared" si="1"/>
        <v>63167152.819999993</v>
      </c>
    </row>
    <row r="66" spans="1:15" s="54" customFormat="1" ht="15" customHeight="1" thickBot="1">
      <c r="A66" s="45">
        <v>2005</v>
      </c>
      <c r="B66" s="51" t="s">
        <v>44</v>
      </c>
      <c r="C66" s="52">
        <v>4997279.7240000004</v>
      </c>
      <c r="D66" s="52">
        <v>5651741.2519999975</v>
      </c>
      <c r="E66" s="52">
        <v>6591859.2179999994</v>
      </c>
      <c r="F66" s="52">
        <v>6128131.8779999986</v>
      </c>
      <c r="G66" s="52">
        <v>5977226.2170000002</v>
      </c>
      <c r="H66" s="52">
        <v>6038534.3669999996</v>
      </c>
      <c r="I66" s="52">
        <v>5763466.3530000011</v>
      </c>
      <c r="J66" s="52">
        <v>5552867.2119999984</v>
      </c>
      <c r="K66" s="52">
        <v>6814268.9409999987</v>
      </c>
      <c r="L66" s="52">
        <v>6772178.5690000001</v>
      </c>
      <c r="M66" s="52">
        <v>5942575.7820000006</v>
      </c>
      <c r="N66" s="52">
        <v>7246278.6300000018</v>
      </c>
      <c r="O66" s="53">
        <f t="shared" si="1"/>
        <v>73476408.142999992</v>
      </c>
    </row>
    <row r="67" spans="1:15" s="54" customFormat="1" ht="15" customHeight="1" thickBot="1">
      <c r="A67" s="45">
        <v>2006</v>
      </c>
      <c r="B67" s="51" t="s">
        <v>44</v>
      </c>
      <c r="C67" s="52">
        <v>5133048.8809999982</v>
      </c>
      <c r="D67" s="52">
        <v>6058251.2790000001</v>
      </c>
      <c r="E67" s="52">
        <v>7411101.6589999972</v>
      </c>
      <c r="F67" s="52">
        <v>6456090.2610000009</v>
      </c>
      <c r="G67" s="52">
        <v>7041543.2469999986</v>
      </c>
      <c r="H67" s="52">
        <v>7815434.6219999995</v>
      </c>
      <c r="I67" s="52">
        <v>7067411.4789999994</v>
      </c>
      <c r="J67" s="52">
        <v>6811202.4100000011</v>
      </c>
      <c r="K67" s="52">
        <v>7606551.0949999997</v>
      </c>
      <c r="L67" s="52">
        <v>6888812.5490000006</v>
      </c>
      <c r="M67" s="52">
        <v>8641474.5560000036</v>
      </c>
      <c r="N67" s="52">
        <v>8603753.4799999986</v>
      </c>
      <c r="O67" s="53">
        <f t="shared" ref="O67:O75" si="2">SUM(C67:N67)</f>
        <v>85534675.518000007</v>
      </c>
    </row>
    <row r="68" spans="1:15" s="54" customFormat="1" ht="15" customHeight="1" thickBot="1">
      <c r="A68" s="45">
        <v>2007</v>
      </c>
      <c r="B68" s="51" t="s">
        <v>44</v>
      </c>
      <c r="C68" s="52">
        <v>6564559.7930000005</v>
      </c>
      <c r="D68" s="52">
        <v>7656951.608</v>
      </c>
      <c r="E68" s="52">
        <v>8957851.6210000049</v>
      </c>
      <c r="F68" s="52">
        <v>8313312.004999998</v>
      </c>
      <c r="G68" s="52">
        <v>9147620.0420000013</v>
      </c>
      <c r="H68" s="52">
        <v>8980247.4370000008</v>
      </c>
      <c r="I68" s="52">
        <v>8937741.5910000019</v>
      </c>
      <c r="J68" s="52">
        <v>8736689.092000002</v>
      </c>
      <c r="K68" s="52">
        <v>9038743.8959999997</v>
      </c>
      <c r="L68" s="52">
        <v>9895216.6219999995</v>
      </c>
      <c r="M68" s="52">
        <v>11318798.219999997</v>
      </c>
      <c r="N68" s="52">
        <v>9724017.9770000037</v>
      </c>
      <c r="O68" s="53">
        <f t="shared" si="2"/>
        <v>107271749.904</v>
      </c>
    </row>
    <row r="69" spans="1:15" s="54" customFormat="1" ht="15" customHeight="1" thickBot="1">
      <c r="A69" s="45">
        <v>2008</v>
      </c>
      <c r="B69" s="51" t="s">
        <v>44</v>
      </c>
      <c r="C69" s="52">
        <v>10632207.040999999</v>
      </c>
      <c r="D69" s="52">
        <v>11077899.120000005</v>
      </c>
      <c r="E69" s="52">
        <v>11428587.234000001</v>
      </c>
      <c r="F69" s="52">
        <v>11363963.502999999</v>
      </c>
      <c r="G69" s="52">
        <v>12477968.699999999</v>
      </c>
      <c r="H69" s="52">
        <v>11770634.384000003</v>
      </c>
      <c r="I69" s="52">
        <v>12595426.862999996</v>
      </c>
      <c r="J69" s="52">
        <v>11046830.085999999</v>
      </c>
      <c r="K69" s="52">
        <v>12793148.033999996</v>
      </c>
      <c r="L69" s="52">
        <v>9722708.7899999991</v>
      </c>
      <c r="M69" s="52">
        <v>9395872.8970000036</v>
      </c>
      <c r="N69" s="52">
        <v>7721948.9740000013</v>
      </c>
      <c r="O69" s="53">
        <f t="shared" si="2"/>
        <v>132027195.626</v>
      </c>
    </row>
    <row r="70" spans="1:15" s="54" customFormat="1" ht="15" customHeight="1" thickBot="1">
      <c r="A70" s="45">
        <v>2009</v>
      </c>
      <c r="B70" s="51" t="s">
        <v>44</v>
      </c>
      <c r="C70" s="52">
        <v>7884493.5240000021</v>
      </c>
      <c r="D70" s="52">
        <v>8435115.8340000007</v>
      </c>
      <c r="E70" s="52">
        <v>8155485.0810000002</v>
      </c>
      <c r="F70" s="52">
        <v>7561696.282999998</v>
      </c>
      <c r="G70" s="52">
        <v>7346407.5280000027</v>
      </c>
      <c r="H70" s="52">
        <v>8329692.782999998</v>
      </c>
      <c r="I70" s="52">
        <v>9055733.6709999945</v>
      </c>
      <c r="J70" s="52">
        <v>7839908.8419999983</v>
      </c>
      <c r="K70" s="52">
        <v>8480708.3870000001</v>
      </c>
      <c r="L70" s="52">
        <v>10095768.030000005</v>
      </c>
      <c r="M70" s="52">
        <v>8903010.773</v>
      </c>
      <c r="N70" s="52">
        <v>10054591.867000001</v>
      </c>
      <c r="O70" s="53">
        <f t="shared" si="2"/>
        <v>102142612.603</v>
      </c>
    </row>
    <row r="71" spans="1:15" s="54" customFormat="1" ht="15" customHeight="1" thickBot="1">
      <c r="A71" s="45">
        <v>2010</v>
      </c>
      <c r="B71" s="51" t="s">
        <v>44</v>
      </c>
      <c r="C71" s="52">
        <v>7828748.0580000002</v>
      </c>
      <c r="D71" s="52">
        <v>8263237.8140000002</v>
      </c>
      <c r="E71" s="52">
        <v>9886488.1710000001</v>
      </c>
      <c r="F71" s="52">
        <v>9396006.6539999992</v>
      </c>
      <c r="G71" s="52">
        <v>9799958.1170000006</v>
      </c>
      <c r="H71" s="52">
        <v>9542907.6439999994</v>
      </c>
      <c r="I71" s="52">
        <v>9564682.5449999999</v>
      </c>
      <c r="J71" s="52">
        <v>8523451.9729999993</v>
      </c>
      <c r="K71" s="52">
        <v>8909230.5209999997</v>
      </c>
      <c r="L71" s="52">
        <v>10963586.27</v>
      </c>
      <c r="M71" s="52">
        <v>9382369.7180000003</v>
      </c>
      <c r="N71" s="52">
        <v>11822551.698999999</v>
      </c>
      <c r="O71" s="53">
        <f t="shared" si="2"/>
        <v>113883219.18399999</v>
      </c>
    </row>
    <row r="72" spans="1:15" s="54" customFormat="1" ht="15" customHeight="1" thickBot="1">
      <c r="A72" s="45">
        <v>2011</v>
      </c>
      <c r="B72" s="51" t="s">
        <v>44</v>
      </c>
      <c r="C72" s="52">
        <v>9551084.6390000004</v>
      </c>
      <c r="D72" s="52">
        <v>10059126.307</v>
      </c>
      <c r="E72" s="52">
        <v>11811085.16</v>
      </c>
      <c r="F72" s="52">
        <v>11873269.447000001</v>
      </c>
      <c r="G72" s="52">
        <v>10943364.372</v>
      </c>
      <c r="H72" s="52">
        <v>11349953.558</v>
      </c>
      <c r="I72" s="52">
        <v>11860004.271</v>
      </c>
      <c r="J72" s="52">
        <v>11245124.657</v>
      </c>
      <c r="K72" s="52">
        <v>10750626.098999999</v>
      </c>
      <c r="L72" s="52">
        <v>11907219.297</v>
      </c>
      <c r="M72" s="52">
        <v>11078524.743000001</v>
      </c>
      <c r="N72" s="52">
        <v>12477486.279999999</v>
      </c>
      <c r="O72" s="53">
        <f t="shared" si="2"/>
        <v>134906868.83000001</v>
      </c>
    </row>
    <row r="73" spans="1:15" ht="13.5" thickBot="1">
      <c r="A73" s="45">
        <v>2012</v>
      </c>
      <c r="B73" s="51" t="s">
        <v>44</v>
      </c>
      <c r="C73" s="52">
        <v>10348187.165999999</v>
      </c>
      <c r="D73" s="52">
        <v>11748000.124</v>
      </c>
      <c r="E73" s="52">
        <v>13208572.977</v>
      </c>
      <c r="F73" s="52">
        <v>12630226.718</v>
      </c>
      <c r="G73" s="52">
        <v>13131530.960999999</v>
      </c>
      <c r="H73" s="52">
        <v>13231198.687999999</v>
      </c>
      <c r="I73" s="52">
        <v>12830675.307</v>
      </c>
      <c r="J73" s="52">
        <v>12831394.572000001</v>
      </c>
      <c r="K73" s="52">
        <v>12952651.721999999</v>
      </c>
      <c r="L73" s="52">
        <v>13190769.654999999</v>
      </c>
      <c r="M73" s="52">
        <v>13753052.493000001</v>
      </c>
      <c r="N73" s="52">
        <v>12605476.173</v>
      </c>
      <c r="O73" s="53">
        <f t="shared" si="2"/>
        <v>152461736.55599999</v>
      </c>
    </row>
    <row r="74" spans="1:15" ht="13.5" thickBot="1">
      <c r="A74" s="45">
        <v>2013</v>
      </c>
      <c r="B74" s="55" t="s">
        <v>44</v>
      </c>
      <c r="C74" s="52">
        <v>11481521.079</v>
      </c>
      <c r="D74" s="52">
        <v>12385690.909</v>
      </c>
      <c r="E74" s="52">
        <v>13122058.141000001</v>
      </c>
      <c r="F74" s="52">
        <v>12468202.903000001</v>
      </c>
      <c r="G74" s="52">
        <v>13277209.017000001</v>
      </c>
      <c r="H74" s="52">
        <v>12399973.961999999</v>
      </c>
      <c r="I74" s="52">
        <v>13059519.685000001</v>
      </c>
      <c r="J74" s="52">
        <v>11118300.903000001</v>
      </c>
      <c r="K74" s="52">
        <v>13060371.039000001</v>
      </c>
      <c r="L74" s="52">
        <v>12053704.638</v>
      </c>
      <c r="M74" s="52">
        <v>14201227.351</v>
      </c>
      <c r="N74" s="52">
        <v>13174857.460000001</v>
      </c>
      <c r="O74" s="52">
        <f t="shared" si="2"/>
        <v>151802637.08700001</v>
      </c>
    </row>
    <row r="75" spans="1:15" ht="13.5" thickBot="1">
      <c r="A75" s="45">
        <v>2014</v>
      </c>
      <c r="B75" s="55" t="s">
        <v>44</v>
      </c>
      <c r="C75" s="52">
        <v>12401039.861</v>
      </c>
      <c r="D75" s="52">
        <v>13054023.336999999</v>
      </c>
      <c r="E75" s="52">
        <v>14681761.442</v>
      </c>
      <c r="F75" s="52">
        <v>13373287.075999999</v>
      </c>
      <c r="G75" s="52">
        <v>13699161.366</v>
      </c>
      <c r="H75" s="52">
        <v>12885863.392999999</v>
      </c>
      <c r="I75" s="52">
        <v>13350844.189999999</v>
      </c>
      <c r="J75" s="52">
        <v>11399550.571</v>
      </c>
      <c r="K75" s="52">
        <v>13597288.942</v>
      </c>
      <c r="L75" s="52">
        <v>12910949.214</v>
      </c>
      <c r="M75" s="52">
        <v>13131524.414000001</v>
      </c>
      <c r="N75" s="52">
        <v>13136763.379830001</v>
      </c>
      <c r="O75" s="56">
        <f t="shared" si="2"/>
        <v>157622057.18583</v>
      </c>
    </row>
    <row r="76" spans="1:15">
      <c r="B76" s="57" t="s">
        <v>110</v>
      </c>
    </row>
    <row r="78" spans="1:15">
      <c r="C78" s="60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D91"/>
  <sheetViews>
    <sheetView showGridLines="0" topLeftCell="A28" workbookViewId="0">
      <selection activeCell="G21" sqref="G21"/>
    </sheetView>
  </sheetViews>
  <sheetFormatPr baseColWidth="10" defaultColWidth="9.140625" defaultRowHeight="12.75"/>
  <cols>
    <col min="1" max="1" width="29.140625" customWidth="1"/>
    <col min="2" max="3" width="16" style="81" bestFit="1" customWidth="1"/>
    <col min="4" max="4" width="9.28515625" bestFit="1" customWidth="1"/>
  </cols>
  <sheetData>
    <row r="2" spans="1:4" ht="24.6" customHeight="1">
      <c r="A2" s="146" t="s">
        <v>111</v>
      </c>
      <c r="B2" s="146"/>
      <c r="C2" s="146"/>
      <c r="D2" s="146"/>
    </row>
    <row r="3" spans="1:4" ht="15.75">
      <c r="A3" s="145" t="s">
        <v>112</v>
      </c>
      <c r="B3" s="145"/>
      <c r="C3" s="145"/>
      <c r="D3" s="145"/>
    </row>
    <row r="5" spans="1:4">
      <c r="A5" s="74" t="s">
        <v>113</v>
      </c>
      <c r="B5" s="75" t="s">
        <v>208</v>
      </c>
      <c r="C5" s="75" t="s">
        <v>209</v>
      </c>
      <c r="D5" s="76" t="s">
        <v>114</v>
      </c>
    </row>
    <row r="6" spans="1:4">
      <c r="A6" s="77" t="s">
        <v>217</v>
      </c>
      <c r="B6" s="78">
        <v>2924.6815900000001</v>
      </c>
      <c r="C6" s="78">
        <v>12585.061449999999</v>
      </c>
      <c r="D6" s="79">
        <v>3.3030535334275477</v>
      </c>
    </row>
    <row r="7" spans="1:4">
      <c r="A7" s="77" t="s">
        <v>218</v>
      </c>
      <c r="B7" s="78">
        <v>10497.44808</v>
      </c>
      <c r="C7" s="78">
        <v>43789.471539999999</v>
      </c>
      <c r="D7" s="79">
        <v>3.1714396876540683</v>
      </c>
    </row>
    <row r="8" spans="1:4">
      <c r="A8" s="77" t="s">
        <v>219</v>
      </c>
      <c r="B8" s="78">
        <v>19359.620439999999</v>
      </c>
      <c r="C8" s="78">
        <v>48874.481440000003</v>
      </c>
      <c r="D8" s="79">
        <v>1.5245578337381911</v>
      </c>
    </row>
    <row r="9" spans="1:4">
      <c r="A9" s="77" t="s">
        <v>159</v>
      </c>
      <c r="B9" s="78">
        <v>270646.49878999998</v>
      </c>
      <c r="C9" s="78">
        <v>520187.15431000001</v>
      </c>
      <c r="D9" s="79">
        <v>0.92201693587628342</v>
      </c>
    </row>
    <row r="10" spans="1:4">
      <c r="A10" s="77" t="s">
        <v>220</v>
      </c>
      <c r="B10" s="78">
        <v>27209.627759999999</v>
      </c>
      <c r="C10" s="78">
        <v>45853.195619999999</v>
      </c>
      <c r="D10" s="79">
        <v>0.68518276047154569</v>
      </c>
    </row>
    <row r="11" spans="1:4">
      <c r="A11" s="77" t="s">
        <v>221</v>
      </c>
      <c r="B11" s="78">
        <v>53179.337599999999</v>
      </c>
      <c r="C11" s="78">
        <v>85491.460800000001</v>
      </c>
      <c r="D11" s="79">
        <v>0.60760672581224484</v>
      </c>
    </row>
    <row r="12" spans="1:4">
      <c r="A12" s="77" t="s">
        <v>200</v>
      </c>
      <c r="B12" s="78">
        <v>42350.356630000002</v>
      </c>
      <c r="C12" s="78">
        <v>65697.541870000001</v>
      </c>
      <c r="D12" s="79">
        <v>0.55128662655608895</v>
      </c>
    </row>
    <row r="13" spans="1:4">
      <c r="A13" s="77" t="s">
        <v>199</v>
      </c>
      <c r="B13" s="78">
        <v>20043.052930000002</v>
      </c>
      <c r="C13" s="78">
        <v>28857.817149999999</v>
      </c>
      <c r="D13" s="79">
        <v>0.43979149537674733</v>
      </c>
    </row>
    <row r="14" spans="1:4">
      <c r="A14" s="77" t="s">
        <v>222</v>
      </c>
      <c r="B14" s="78">
        <v>12636.02036</v>
      </c>
      <c r="C14" s="78">
        <v>18192.21789</v>
      </c>
      <c r="D14" s="79">
        <v>0.43971103019020452</v>
      </c>
    </row>
    <row r="15" spans="1:4">
      <c r="A15" s="77" t="s">
        <v>223</v>
      </c>
      <c r="B15" s="78">
        <v>162651.94291000001</v>
      </c>
      <c r="C15" s="78">
        <v>220370.05416999999</v>
      </c>
      <c r="D15" s="79">
        <v>0.35485657427367506</v>
      </c>
    </row>
    <row r="16" spans="1:4">
      <c r="A16" s="80" t="s">
        <v>115</v>
      </c>
      <c r="D16" s="128"/>
    </row>
    <row r="17" spans="1:4">
      <c r="A17" s="82"/>
    </row>
    <row r="18" spans="1:4" ht="19.5">
      <c r="A18" s="146" t="s">
        <v>116</v>
      </c>
      <c r="B18" s="146"/>
      <c r="C18" s="146"/>
      <c r="D18" s="146"/>
    </row>
    <row r="19" spans="1:4" ht="15.75">
      <c r="A19" s="145" t="s">
        <v>117</v>
      </c>
      <c r="B19" s="145"/>
      <c r="C19" s="145"/>
      <c r="D19" s="145"/>
    </row>
    <row r="20" spans="1:4">
      <c r="A20" s="35"/>
    </row>
    <row r="21" spans="1:4">
      <c r="A21" s="74" t="s">
        <v>113</v>
      </c>
      <c r="B21" s="75" t="s">
        <v>208</v>
      </c>
      <c r="C21" s="75" t="s">
        <v>209</v>
      </c>
      <c r="D21" s="76" t="s">
        <v>114</v>
      </c>
    </row>
    <row r="22" spans="1:4">
      <c r="A22" s="77" t="s">
        <v>71</v>
      </c>
      <c r="B22" s="78">
        <v>1126214.8704299999</v>
      </c>
      <c r="C22" s="78">
        <v>1137631.96459</v>
      </c>
      <c r="D22" s="79">
        <v>1.0137580722620842E-2</v>
      </c>
    </row>
    <row r="23" spans="1:4">
      <c r="A23" s="77" t="s">
        <v>72</v>
      </c>
      <c r="B23" s="78">
        <v>1203609.6073499999</v>
      </c>
      <c r="C23" s="78">
        <v>1085081.5826099999</v>
      </c>
      <c r="D23" s="79">
        <v>-9.847713412737244E-2</v>
      </c>
    </row>
    <row r="24" spans="1:4">
      <c r="A24" s="77" t="s">
        <v>73</v>
      </c>
      <c r="B24" s="78">
        <v>713979.69235000003</v>
      </c>
      <c r="C24" s="78">
        <v>756942.68351</v>
      </c>
      <c r="D24" s="79">
        <v>6.0173967999833648E-2</v>
      </c>
    </row>
    <row r="25" spans="1:4">
      <c r="A25" s="77" t="s">
        <v>77</v>
      </c>
      <c r="B25" s="78">
        <v>527499.83733999997</v>
      </c>
      <c r="C25" s="78">
        <v>714673.14391999994</v>
      </c>
      <c r="D25" s="79">
        <v>0.35483102236362857</v>
      </c>
    </row>
    <row r="26" spans="1:4">
      <c r="A26" s="77" t="s">
        <v>75</v>
      </c>
      <c r="B26" s="78">
        <v>560504.25072000001</v>
      </c>
      <c r="C26" s="78">
        <v>587964.25259000005</v>
      </c>
      <c r="D26" s="79">
        <v>4.8991603247836357E-2</v>
      </c>
    </row>
    <row r="27" spans="1:4">
      <c r="A27" s="77" t="s">
        <v>76</v>
      </c>
      <c r="B27" s="78">
        <v>560890.13015999994</v>
      </c>
      <c r="C27" s="78">
        <v>572025.07053000003</v>
      </c>
      <c r="D27" s="79">
        <v>1.9852266551425541E-2</v>
      </c>
    </row>
    <row r="28" spans="1:4">
      <c r="A28" s="77" t="s">
        <v>159</v>
      </c>
      <c r="B28" s="78">
        <v>270646.49878999998</v>
      </c>
      <c r="C28" s="78">
        <v>520187.15431000001</v>
      </c>
      <c r="D28" s="79">
        <v>0.92201693587628342</v>
      </c>
    </row>
    <row r="29" spans="1:4">
      <c r="A29" s="77" t="s">
        <v>74</v>
      </c>
      <c r="B29" s="78">
        <v>633575.86323000002</v>
      </c>
      <c r="C29" s="78">
        <v>476543.25750000001</v>
      </c>
      <c r="D29" s="79">
        <v>-0.24785130691286167</v>
      </c>
    </row>
    <row r="30" spans="1:4">
      <c r="A30" s="77" t="s">
        <v>78</v>
      </c>
      <c r="B30" s="78">
        <v>383736.20753999997</v>
      </c>
      <c r="C30" s="78">
        <v>392707.85898999998</v>
      </c>
      <c r="D30" s="79">
        <v>2.3379736583926124E-2</v>
      </c>
    </row>
    <row r="31" spans="1:4">
      <c r="A31" s="77" t="s">
        <v>216</v>
      </c>
      <c r="B31" s="78">
        <v>229925.84763</v>
      </c>
      <c r="C31" s="78">
        <v>310328.38514000003</v>
      </c>
      <c r="D31" s="79">
        <v>0.34968899033650602</v>
      </c>
    </row>
    <row r="32" spans="1:4">
      <c r="A32" s="82"/>
      <c r="B32" s="131"/>
    </row>
    <row r="33" spans="1:4" ht="19.5">
      <c r="A33" s="147" t="s">
        <v>118</v>
      </c>
      <c r="B33" s="147"/>
      <c r="C33" s="146"/>
      <c r="D33" s="146"/>
    </row>
    <row r="34" spans="1:4" ht="15.75">
      <c r="A34" s="145" t="s">
        <v>119</v>
      </c>
      <c r="B34" s="145"/>
      <c r="C34" s="145"/>
      <c r="D34" s="145"/>
    </row>
    <row r="36" spans="1:4">
      <c r="A36" s="74" t="s">
        <v>120</v>
      </c>
      <c r="B36" s="75" t="s">
        <v>208</v>
      </c>
      <c r="C36" s="75" t="s">
        <v>209</v>
      </c>
      <c r="D36" s="76" t="s">
        <v>114</v>
      </c>
    </row>
    <row r="37" spans="1:4">
      <c r="A37" s="132" t="s">
        <v>101</v>
      </c>
      <c r="B37" s="78">
        <v>1764315.0701299999</v>
      </c>
      <c r="C37" s="78">
        <v>1789926.5010500001</v>
      </c>
      <c r="D37" s="79">
        <v>1.4516358984630258E-2</v>
      </c>
    </row>
    <row r="38" spans="1:4">
      <c r="A38" s="132" t="s">
        <v>137</v>
      </c>
      <c r="B38" s="78">
        <v>1598616.1205200001</v>
      </c>
      <c r="C38" s="78">
        <v>1429708.60678</v>
      </c>
      <c r="D38" s="79">
        <v>-0.1056585828028918</v>
      </c>
    </row>
    <row r="39" spans="1:4">
      <c r="A39" s="132" t="s">
        <v>185</v>
      </c>
      <c r="B39" s="78">
        <v>1421633.4996499999</v>
      </c>
      <c r="C39" s="78">
        <v>1372214.9680999999</v>
      </c>
      <c r="D39" s="79">
        <v>-3.4761794486530169E-2</v>
      </c>
    </row>
    <row r="40" spans="1:4">
      <c r="A40" s="132" t="s">
        <v>105</v>
      </c>
      <c r="B40" s="78">
        <v>1187127.7079</v>
      </c>
      <c r="C40" s="78">
        <v>1187018.3314</v>
      </c>
      <c r="D40" s="79">
        <v>-9.213541160916663E-5</v>
      </c>
    </row>
    <row r="41" spans="1:4">
      <c r="A41" s="132" t="s">
        <v>187</v>
      </c>
      <c r="B41" s="78">
        <v>1113465.2026800001</v>
      </c>
      <c r="C41" s="78">
        <v>1147585.7294399999</v>
      </c>
      <c r="D41" s="79">
        <v>3.0643550133291175E-2</v>
      </c>
    </row>
    <row r="42" spans="1:4">
      <c r="A42" s="132" t="s">
        <v>97</v>
      </c>
      <c r="B42" s="78">
        <v>661633.98338999995</v>
      </c>
      <c r="C42" s="78">
        <v>674118.95620999997</v>
      </c>
      <c r="D42" s="79">
        <v>1.8869908640470726E-2</v>
      </c>
    </row>
    <row r="43" spans="1:4">
      <c r="A43" s="132" t="s">
        <v>138</v>
      </c>
      <c r="B43" s="78">
        <v>672112.71115999995</v>
      </c>
      <c r="C43" s="78">
        <v>652884.78888999997</v>
      </c>
      <c r="D43" s="79">
        <v>-2.8608181262952895E-2</v>
      </c>
    </row>
    <row r="44" spans="1:4">
      <c r="A44" s="132" t="s">
        <v>139</v>
      </c>
      <c r="B44" s="78">
        <v>572362.96170999995</v>
      </c>
      <c r="C44" s="78">
        <v>587851.50551000005</v>
      </c>
      <c r="D44" s="79">
        <v>2.7060702449589507E-2</v>
      </c>
    </row>
    <row r="45" spans="1:4">
      <c r="A45" s="132" t="s">
        <v>103</v>
      </c>
      <c r="B45" s="78">
        <v>570616.70186000003</v>
      </c>
      <c r="C45" s="78">
        <v>556414.82894000004</v>
      </c>
      <c r="D45" s="79">
        <v>-2.4888638684614602E-2</v>
      </c>
    </row>
    <row r="46" spans="1:4">
      <c r="A46" s="132" t="s">
        <v>224</v>
      </c>
      <c r="B46" s="78">
        <v>439890.29634</v>
      </c>
      <c r="C46" s="78">
        <v>411125.46363000001</v>
      </c>
      <c r="D46" s="79">
        <v>-6.5390923485538932E-2</v>
      </c>
    </row>
    <row r="48" spans="1:4" ht="19.5">
      <c r="A48" s="146" t="s">
        <v>121</v>
      </c>
      <c r="B48" s="146"/>
      <c r="C48" s="146"/>
      <c r="D48" s="146"/>
    </row>
    <row r="49" spans="1:4" ht="15.75">
      <c r="A49" s="145" t="s">
        <v>122</v>
      </c>
      <c r="B49" s="145"/>
      <c r="C49" s="145"/>
      <c r="D49" s="145"/>
    </row>
    <row r="51" spans="1:4">
      <c r="A51" s="74" t="s">
        <v>120</v>
      </c>
      <c r="B51" s="75" t="s">
        <v>208</v>
      </c>
      <c r="C51" s="75" t="s">
        <v>209</v>
      </c>
      <c r="D51" s="76" t="s">
        <v>114</v>
      </c>
    </row>
    <row r="52" spans="1:4">
      <c r="A52" s="77" t="s">
        <v>106</v>
      </c>
      <c r="B52" s="78">
        <v>189189.44751</v>
      </c>
      <c r="C52" s="78">
        <v>390233.78541999997</v>
      </c>
      <c r="D52" s="79">
        <v>1.0626614779842483</v>
      </c>
    </row>
    <row r="53" spans="1:4">
      <c r="A53" s="77" t="s">
        <v>196</v>
      </c>
      <c r="B53" s="78">
        <v>166244.94351000001</v>
      </c>
      <c r="C53" s="78">
        <v>321435.28123000002</v>
      </c>
      <c r="D53" s="79">
        <v>0.9335041081154144</v>
      </c>
    </row>
    <row r="54" spans="1:4">
      <c r="A54" s="77" t="s">
        <v>102</v>
      </c>
      <c r="B54" s="78">
        <v>95673.191609999994</v>
      </c>
      <c r="C54" s="78">
        <v>164063.33911999999</v>
      </c>
      <c r="D54" s="79">
        <v>0.71483083567217054</v>
      </c>
    </row>
    <row r="55" spans="1:4">
      <c r="A55" s="77" t="s">
        <v>95</v>
      </c>
      <c r="B55" s="78">
        <v>185162.50690000001</v>
      </c>
      <c r="C55" s="78">
        <v>207955.86692999999</v>
      </c>
      <c r="D55" s="79">
        <v>0.12309921922967862</v>
      </c>
    </row>
    <row r="56" spans="1:4">
      <c r="A56" s="77" t="s">
        <v>107</v>
      </c>
      <c r="B56" s="78">
        <v>163409.95955999999</v>
      </c>
      <c r="C56" s="78">
        <v>175131.80995</v>
      </c>
      <c r="D56" s="79">
        <v>7.173277823189253E-2</v>
      </c>
    </row>
    <row r="57" spans="1:4">
      <c r="A57" s="77" t="s">
        <v>192</v>
      </c>
      <c r="B57" s="78">
        <v>202542.54352000001</v>
      </c>
      <c r="C57" s="78">
        <v>215091.03545</v>
      </c>
      <c r="D57" s="79">
        <v>6.1954845199032924E-2</v>
      </c>
    </row>
    <row r="58" spans="1:4">
      <c r="A58" s="77" t="s">
        <v>194</v>
      </c>
      <c r="B58" s="78">
        <v>89628.297560000006</v>
      </c>
      <c r="C58" s="78">
        <v>94615.249290000007</v>
      </c>
      <c r="D58" s="79">
        <v>5.5640371018556699E-2</v>
      </c>
    </row>
    <row r="59" spans="1:4">
      <c r="A59" s="77" t="s">
        <v>197</v>
      </c>
      <c r="B59" s="78">
        <v>130314.31333</v>
      </c>
      <c r="C59" s="78">
        <v>135546.68741000001</v>
      </c>
      <c r="D59" s="79">
        <v>4.0151952201519597E-2</v>
      </c>
    </row>
    <row r="60" spans="1:4">
      <c r="A60" s="77" t="s">
        <v>187</v>
      </c>
      <c r="B60" s="78">
        <v>1113465.2026800001</v>
      </c>
      <c r="C60" s="78">
        <v>1147585.7294399999</v>
      </c>
      <c r="D60" s="79">
        <v>3.0643550133291175E-2</v>
      </c>
    </row>
    <row r="61" spans="1:4">
      <c r="A61" s="77" t="s">
        <v>139</v>
      </c>
      <c r="B61" s="78">
        <v>572362.96170999995</v>
      </c>
      <c r="C61" s="78">
        <v>587851.50551000005</v>
      </c>
      <c r="D61" s="79">
        <v>2.7060702449589507E-2</v>
      </c>
    </row>
    <row r="63" spans="1:4" ht="19.5">
      <c r="A63" s="146" t="s">
        <v>124</v>
      </c>
      <c r="B63" s="146"/>
      <c r="C63" s="146"/>
      <c r="D63" s="146"/>
    </row>
    <row r="64" spans="1:4" ht="15.75">
      <c r="A64" s="145" t="s">
        <v>125</v>
      </c>
      <c r="B64" s="145"/>
      <c r="C64" s="145"/>
      <c r="D64" s="145"/>
    </row>
    <row r="66" spans="1:4">
      <c r="A66" s="74" t="s">
        <v>126</v>
      </c>
      <c r="B66" s="75" t="s">
        <v>208</v>
      </c>
      <c r="C66" s="75" t="s">
        <v>209</v>
      </c>
      <c r="D66" s="76" t="s">
        <v>114</v>
      </c>
    </row>
    <row r="67" spans="1:4">
      <c r="A67" s="77" t="s">
        <v>127</v>
      </c>
      <c r="B67" s="78">
        <v>5653333.0350799998</v>
      </c>
      <c r="C67" s="78">
        <v>5942515.7443899997</v>
      </c>
      <c r="D67" s="79">
        <v>5.1152604581326887E-2</v>
      </c>
    </row>
    <row r="68" spans="1:4">
      <c r="A68" s="77" t="s">
        <v>128</v>
      </c>
      <c r="B68" s="78">
        <v>1027763.99602</v>
      </c>
      <c r="C68" s="78">
        <v>1016428.39971</v>
      </c>
      <c r="D68" s="79">
        <v>-1.102937673813916E-2</v>
      </c>
    </row>
    <row r="69" spans="1:4">
      <c r="A69" s="77" t="s">
        <v>129</v>
      </c>
      <c r="B69" s="78">
        <v>1067917.6954099999</v>
      </c>
      <c r="C69" s="78">
        <v>994551.71634000004</v>
      </c>
      <c r="D69" s="79">
        <v>-6.8700031271448192E-2</v>
      </c>
    </row>
    <row r="70" spans="1:4">
      <c r="A70" s="77" t="s">
        <v>130</v>
      </c>
      <c r="B70" s="78">
        <v>797452.02431999997</v>
      </c>
      <c r="C70" s="78">
        <v>739581.58875</v>
      </c>
      <c r="D70" s="79">
        <v>-7.2569175079023732E-2</v>
      </c>
    </row>
    <row r="71" spans="1:4">
      <c r="A71" s="77" t="s">
        <v>131</v>
      </c>
      <c r="B71" s="78">
        <v>718971.15532999998</v>
      </c>
      <c r="C71" s="78">
        <v>687610.08389000001</v>
      </c>
      <c r="D71" s="79">
        <v>-4.3619373611178569E-2</v>
      </c>
    </row>
    <row r="72" spans="1:4">
      <c r="A72" s="77" t="s">
        <v>132</v>
      </c>
      <c r="B72" s="78">
        <v>583341.46933999995</v>
      </c>
      <c r="C72" s="78">
        <v>617063.47874000005</v>
      </c>
      <c r="D72" s="79">
        <v>5.7808352692898059E-2</v>
      </c>
    </row>
    <row r="73" spans="1:4">
      <c r="A73" s="77" t="s">
        <v>133</v>
      </c>
      <c r="B73" s="78">
        <v>377150.26030999998</v>
      </c>
      <c r="C73" s="78">
        <v>404088.88108999998</v>
      </c>
      <c r="D73" s="79">
        <v>7.1426759079677424E-2</v>
      </c>
    </row>
    <row r="74" spans="1:4">
      <c r="A74" s="77" t="s">
        <v>134</v>
      </c>
      <c r="B74" s="78">
        <v>264030.04762000003</v>
      </c>
      <c r="C74" s="78">
        <v>232685.33282000001</v>
      </c>
      <c r="D74" s="79">
        <v>-0.11871646838132707</v>
      </c>
    </row>
    <row r="75" spans="1:4">
      <c r="A75" s="77" t="s">
        <v>198</v>
      </c>
      <c r="B75" s="78">
        <v>214507.39126999999</v>
      </c>
      <c r="C75" s="78">
        <v>208392.503</v>
      </c>
      <c r="D75" s="79">
        <v>-2.8506655336193981E-2</v>
      </c>
    </row>
    <row r="76" spans="1:4">
      <c r="A76" s="77" t="s">
        <v>201</v>
      </c>
      <c r="B76" s="78">
        <v>235209.32006999999</v>
      </c>
      <c r="C76" s="78">
        <v>201697.52194999999</v>
      </c>
      <c r="D76" s="79">
        <v>-0.14247648906950897</v>
      </c>
    </row>
    <row r="78" spans="1:4" ht="19.5">
      <c r="A78" s="146" t="s">
        <v>135</v>
      </c>
      <c r="B78" s="146"/>
      <c r="C78" s="146"/>
      <c r="D78" s="146"/>
    </row>
    <row r="79" spans="1:4" ht="15.75">
      <c r="A79" s="145" t="s">
        <v>136</v>
      </c>
      <c r="B79" s="145"/>
      <c r="C79" s="145"/>
      <c r="D79" s="145"/>
    </row>
    <row r="81" spans="1:4">
      <c r="A81" s="74" t="s">
        <v>126</v>
      </c>
      <c r="B81" s="75" t="s">
        <v>208</v>
      </c>
      <c r="C81" s="75" t="s">
        <v>209</v>
      </c>
      <c r="D81" s="76" t="s">
        <v>114</v>
      </c>
    </row>
    <row r="82" spans="1:4">
      <c r="A82" s="77" t="s">
        <v>188</v>
      </c>
      <c r="B82" s="78">
        <v>6127.7104799999997</v>
      </c>
      <c r="C82" s="78">
        <v>24099.155169999998</v>
      </c>
      <c r="D82" s="83">
        <v>2.9328155676832823</v>
      </c>
    </row>
    <row r="83" spans="1:4">
      <c r="A83" s="77" t="s">
        <v>189</v>
      </c>
      <c r="B83" s="78">
        <v>28.676929999999999</v>
      </c>
      <c r="C83" s="78">
        <v>108.87100000000001</v>
      </c>
      <c r="D83" s="83">
        <v>2.7964663581492166</v>
      </c>
    </row>
    <row r="84" spans="1:4">
      <c r="A84" s="77" t="s">
        <v>204</v>
      </c>
      <c r="B84" s="78">
        <v>10312.63775</v>
      </c>
      <c r="C84" s="78">
        <v>26117.347229999999</v>
      </c>
      <c r="D84" s="83">
        <v>1.5325574177178869</v>
      </c>
    </row>
    <row r="85" spans="1:4">
      <c r="A85" s="77" t="s">
        <v>203</v>
      </c>
      <c r="B85" s="78">
        <v>11056.580900000001</v>
      </c>
      <c r="C85" s="78">
        <v>27449.964049999999</v>
      </c>
      <c r="D85" s="83">
        <v>1.4826810655362723</v>
      </c>
    </row>
    <row r="86" spans="1:4">
      <c r="A86" s="77" t="s">
        <v>202</v>
      </c>
      <c r="B86" s="78">
        <v>1769.80241</v>
      </c>
      <c r="C86" s="78">
        <v>3747.2338100000002</v>
      </c>
      <c r="D86" s="83">
        <v>1.1173176106139442</v>
      </c>
    </row>
    <row r="87" spans="1:4">
      <c r="A87" s="77" t="s">
        <v>225</v>
      </c>
      <c r="B87" s="78">
        <v>1274.4832000000001</v>
      </c>
      <c r="C87" s="78">
        <v>2633.7151800000001</v>
      </c>
      <c r="D87" s="83">
        <v>1.0664965846548624</v>
      </c>
    </row>
    <row r="88" spans="1:4">
      <c r="A88" s="77" t="s">
        <v>226</v>
      </c>
      <c r="B88" s="78">
        <v>7123.6856200000002</v>
      </c>
      <c r="C88" s="78">
        <v>12468.451859999999</v>
      </c>
      <c r="D88" s="83">
        <v>0.75028103780918942</v>
      </c>
    </row>
    <row r="89" spans="1:4">
      <c r="A89" s="77" t="s">
        <v>227</v>
      </c>
      <c r="B89" s="78">
        <v>362.76708000000002</v>
      </c>
      <c r="C89" s="78">
        <v>616.60972000000004</v>
      </c>
      <c r="D89" s="83">
        <v>0.69974000948487391</v>
      </c>
    </row>
    <row r="90" spans="1:4">
      <c r="A90" s="77" t="s">
        <v>228</v>
      </c>
      <c r="B90" s="78">
        <v>2695.91507</v>
      </c>
      <c r="C90" s="78">
        <v>4343.3405000000002</v>
      </c>
      <c r="D90" s="83">
        <v>0.61108209540146985</v>
      </c>
    </row>
    <row r="91" spans="1:4">
      <c r="A91" s="77" t="s">
        <v>229</v>
      </c>
      <c r="B91" s="78">
        <v>2753.6849000000002</v>
      </c>
      <c r="C91" s="78">
        <v>4435.7943599999999</v>
      </c>
      <c r="D91" s="83">
        <v>0.6108576402478002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"/>
  <sheetViews>
    <sheetView showGridLines="0" topLeftCell="A10" zoomScale="70" zoomScaleNormal="70" workbookViewId="0">
      <selection activeCell="G14" sqref="G14"/>
    </sheetView>
  </sheetViews>
  <sheetFormatPr baseColWidth="10" defaultColWidth="9.140625" defaultRowHeight="12.75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6384" width="9.140625" style="21"/>
  </cols>
  <sheetData>
    <row r="1" spans="1:9" ht="26.25">
      <c r="B1" s="2" t="s">
        <v>210</v>
      </c>
      <c r="C1" s="22"/>
      <c r="D1" s="23"/>
    </row>
    <row r="2" spans="1:9">
      <c r="D2" s="23"/>
    </row>
    <row r="3" spans="1:9">
      <c r="D3" s="23"/>
    </row>
    <row r="4" spans="1:9">
      <c r="B4" s="25"/>
      <c r="C4" s="23"/>
      <c r="D4" s="23"/>
      <c r="E4" s="23"/>
      <c r="F4" s="23"/>
      <c r="G4" s="23"/>
      <c r="H4" s="23"/>
      <c r="I4" s="23"/>
    </row>
    <row r="5" spans="1:9" ht="26.25">
      <c r="A5" s="148" t="s">
        <v>39</v>
      </c>
      <c r="B5" s="149"/>
      <c r="C5" s="149"/>
      <c r="D5" s="149"/>
      <c r="E5" s="149"/>
      <c r="F5" s="149"/>
      <c r="G5" s="149"/>
      <c r="H5" s="149"/>
      <c r="I5" s="149"/>
    </row>
    <row r="6" spans="1:9" ht="18">
      <c r="A6" s="88"/>
      <c r="B6" s="143" t="s">
        <v>70</v>
      </c>
      <c r="C6" s="143"/>
      <c r="D6" s="143"/>
      <c r="E6" s="143"/>
      <c r="F6" s="143" t="s">
        <v>206</v>
      </c>
      <c r="G6" s="143"/>
      <c r="H6" s="143"/>
      <c r="I6" s="143"/>
    </row>
    <row r="7" spans="1:9" ht="30">
      <c r="A7" s="89" t="s">
        <v>2</v>
      </c>
      <c r="B7" s="6">
        <v>2013</v>
      </c>
      <c r="C7" s="7">
        <v>2014</v>
      </c>
      <c r="D7" s="8" t="s">
        <v>179</v>
      </c>
      <c r="E7" s="8" t="s">
        <v>180</v>
      </c>
      <c r="F7" s="6">
        <v>2013</v>
      </c>
      <c r="G7" s="7">
        <v>2014</v>
      </c>
      <c r="H7" s="8" t="s">
        <v>179</v>
      </c>
      <c r="I7" s="8" t="s">
        <v>180</v>
      </c>
    </row>
    <row r="8" spans="1:9" ht="16.5">
      <c r="A8" s="90" t="s">
        <v>3</v>
      </c>
      <c r="B8" s="91">
        <f>'SEKTÖR (U S D)'!B8*2.0578</f>
        <v>4527856.4535820382</v>
      </c>
      <c r="C8" s="91">
        <f>'SEKTÖR (U S D)'!C8*2.288</f>
        <v>5290486.6770870397</v>
      </c>
      <c r="D8" s="92">
        <f t="shared" ref="D8:D43" si="0">(C8-B8)/B8*100</f>
        <v>16.843074230007364</v>
      </c>
      <c r="E8" s="92">
        <f t="shared" ref="E8:E43" si="1">C8/C$46*100</f>
        <v>17.601562719248147</v>
      </c>
      <c r="F8" s="91">
        <f>'SEKTÖR (U S D)'!F8*1.9012</f>
        <v>40573140.649300061</v>
      </c>
      <c r="G8" s="91">
        <f>'SEKTÖR (U S D)'!G8*2.1879</f>
        <v>49224379.352765769</v>
      </c>
      <c r="H8" s="92">
        <f t="shared" ref="H8:H43" si="2">(G8-F8)/F8*100</f>
        <v>21.32257588399175</v>
      </c>
      <c r="I8" s="92">
        <f t="shared" ref="I8:I46" si="3">G8/G$46*100</f>
        <v>14.273674519978657</v>
      </c>
    </row>
    <row r="9" spans="1:9" s="26" customFormat="1" ht="15.75">
      <c r="A9" s="93" t="s">
        <v>4</v>
      </c>
      <c r="B9" s="94">
        <f>'SEKTÖR (U S D)'!B9*2.0578</f>
        <v>3241622.7950747665</v>
      </c>
      <c r="C9" s="94">
        <f>'SEKTÖR (U S D)'!C9*2.288</f>
        <v>3874028.5927657597</v>
      </c>
      <c r="D9" s="95">
        <f t="shared" si="0"/>
        <v>19.508926166605605</v>
      </c>
      <c r="E9" s="95">
        <f t="shared" si="1"/>
        <v>12.888976272646477</v>
      </c>
      <c r="F9" s="94">
        <f>'SEKTÖR (U S D)'!F9*1.9012</f>
        <v>28320493.343421832</v>
      </c>
      <c r="G9" s="94">
        <f>'SEKTÖR (U S D)'!G9*2.1879</f>
        <v>34353775.370158106</v>
      </c>
      <c r="H9" s="95">
        <f t="shared" si="2"/>
        <v>21.303590843475405</v>
      </c>
      <c r="I9" s="95">
        <f t="shared" si="3"/>
        <v>9.9616209409564558</v>
      </c>
    </row>
    <row r="10" spans="1:9" ht="14.25">
      <c r="A10" s="15" t="s">
        <v>5</v>
      </c>
      <c r="B10" s="96">
        <f>'SEKTÖR (U S D)'!B10*2.0578</f>
        <v>1383073.5370250477</v>
      </c>
      <c r="C10" s="96">
        <f>'SEKTÖR (U S D)'!C10*2.288</f>
        <v>1493800.3969803199</v>
      </c>
      <c r="D10" s="97">
        <f t="shared" si="0"/>
        <v>8.0058548581185729</v>
      </c>
      <c r="E10" s="97">
        <f t="shared" si="1"/>
        <v>4.9699059807412693</v>
      </c>
      <c r="F10" s="96">
        <f>'SEKTÖR (U S D)'!F10*1.9012</f>
        <v>12518721.985495236</v>
      </c>
      <c r="G10" s="96">
        <f>'SEKTÖR (U S D)'!G10*2.1879</f>
        <v>14700805.814960694</v>
      </c>
      <c r="H10" s="97">
        <f t="shared" si="2"/>
        <v>17.430563854630851</v>
      </c>
      <c r="I10" s="97">
        <f t="shared" si="3"/>
        <v>4.2628169241176748</v>
      </c>
    </row>
    <row r="11" spans="1:9" ht="14.25">
      <c r="A11" s="15" t="s">
        <v>6</v>
      </c>
      <c r="B11" s="96">
        <f>'SEKTÖR (U S D)'!B11*2.0578</f>
        <v>747657.65827110398</v>
      </c>
      <c r="C11" s="96">
        <f>'SEKTÖR (U S D)'!C11*2.288</f>
        <v>774958.29382399993</v>
      </c>
      <c r="D11" s="97">
        <f t="shared" si="0"/>
        <v>3.6514887864622958</v>
      </c>
      <c r="E11" s="97">
        <f t="shared" si="1"/>
        <v>2.5783028757299813</v>
      </c>
      <c r="F11" s="96">
        <f>'SEKTÖR (U S D)'!F11*1.9012</f>
        <v>4469655.2402044768</v>
      </c>
      <c r="G11" s="96">
        <f>'SEKTÖR (U S D)'!G11*2.1879</f>
        <v>5243339.6959652277</v>
      </c>
      <c r="H11" s="97">
        <f t="shared" si="2"/>
        <v>17.30971214069201</v>
      </c>
      <c r="I11" s="97">
        <f t="shared" si="3"/>
        <v>1.5204198651554228</v>
      </c>
    </row>
    <row r="12" spans="1:9" ht="14.25">
      <c r="A12" s="15" t="s">
        <v>7</v>
      </c>
      <c r="B12" s="96">
        <f>'SEKTÖR (U S D)'!B12*2.0578</f>
        <v>246600.396402388</v>
      </c>
      <c r="C12" s="96">
        <f>'SEKTÖR (U S D)'!C12*2.288</f>
        <v>271545.48053775996</v>
      </c>
      <c r="D12" s="97">
        <f t="shared" si="0"/>
        <v>10.115589633792817</v>
      </c>
      <c r="E12" s="97">
        <f t="shared" si="1"/>
        <v>0.90343764166616081</v>
      </c>
      <c r="F12" s="96">
        <f>'SEKTÖR (U S D)'!F12*1.9012</f>
        <v>2528580.7960085403</v>
      </c>
      <c r="G12" s="96">
        <f>'SEKTÖR (U S D)'!G12*2.1879</f>
        <v>3100749.855499296</v>
      </c>
      <c r="H12" s="97">
        <f t="shared" si="2"/>
        <v>22.628071066344646</v>
      </c>
      <c r="I12" s="97">
        <f t="shared" si="3"/>
        <v>0.89912955302261255</v>
      </c>
    </row>
    <row r="13" spans="1:9" ht="14.25">
      <c r="A13" s="15" t="s">
        <v>8</v>
      </c>
      <c r="B13" s="96">
        <f>'SEKTÖR (U S D)'!B13*2.0578</f>
        <v>268160.79397047398</v>
      </c>
      <c r="C13" s="96">
        <f>'SEKTÖR (U S D)'!C13*2.288</f>
        <v>310130.82079407998</v>
      </c>
      <c r="D13" s="97">
        <f t="shared" si="0"/>
        <v>15.651067481634593</v>
      </c>
      <c r="E13" s="97">
        <f t="shared" si="1"/>
        <v>1.0318118968186369</v>
      </c>
      <c r="F13" s="96">
        <f>'SEKTÖR (U S D)'!F13*1.9012</f>
        <v>2734407.9254473238</v>
      </c>
      <c r="G13" s="96">
        <f>'SEKTÖR (U S D)'!G13*2.1879</f>
        <v>3196251.6481634309</v>
      </c>
      <c r="H13" s="97">
        <f t="shared" si="2"/>
        <v>16.890081337829418</v>
      </c>
      <c r="I13" s="97">
        <f t="shared" si="3"/>
        <v>0.92682236545592478</v>
      </c>
    </row>
    <row r="14" spans="1:9" ht="14.25">
      <c r="A14" s="15" t="s">
        <v>9</v>
      </c>
      <c r="B14" s="96">
        <f>'SEKTÖR (U S D)'!B14*2.0578</f>
        <v>342098.84475487802</v>
      </c>
      <c r="C14" s="96">
        <f>'SEKTÖR (U S D)'!C14*2.288</f>
        <v>735443.92345423996</v>
      </c>
      <c r="D14" s="97">
        <f t="shared" si="0"/>
        <v>114.97994942987985</v>
      </c>
      <c r="E14" s="97">
        <f t="shared" si="1"/>
        <v>2.4468377174512193</v>
      </c>
      <c r="F14" s="96">
        <f>'SEKTÖR (U S D)'!F14*1.9012</f>
        <v>3364410.4061966441</v>
      </c>
      <c r="G14" s="96">
        <f>'SEKTÖR (U S D)'!G14*2.1879</f>
        <v>5078039.1524937358</v>
      </c>
      <c r="H14" s="97">
        <f t="shared" si="2"/>
        <v>50.933998514000947</v>
      </c>
      <c r="I14" s="97">
        <f t="shared" si="3"/>
        <v>1.4724873937558602</v>
      </c>
    </row>
    <row r="15" spans="1:9" ht="14.25">
      <c r="A15" s="15" t="s">
        <v>10</v>
      </c>
      <c r="B15" s="96">
        <f>'SEKTÖR (U S D)'!B15*2.0578</f>
        <v>55314.146368898</v>
      </c>
      <c r="C15" s="96">
        <f>'SEKTÖR (U S D)'!C15*2.288</f>
        <v>55772.194832639994</v>
      </c>
      <c r="D15" s="97">
        <f t="shared" si="0"/>
        <v>0.82808556908246023</v>
      </c>
      <c r="E15" s="97">
        <f t="shared" si="1"/>
        <v>0.18555528919266751</v>
      </c>
      <c r="F15" s="96">
        <f>'SEKTÖR (U S D)'!F15*1.9012</f>
        <v>835706.28284231201</v>
      </c>
      <c r="G15" s="96">
        <f>'SEKTÖR (U S D)'!G15*2.1879</f>
        <v>499460.08247764199</v>
      </c>
      <c r="H15" s="97">
        <f t="shared" si="2"/>
        <v>-40.234973371393899</v>
      </c>
      <c r="I15" s="97">
        <f t="shared" si="3"/>
        <v>0.14482926441625094</v>
      </c>
    </row>
    <row r="16" spans="1:9" ht="14.25">
      <c r="A16" s="15" t="s">
        <v>11</v>
      </c>
      <c r="B16" s="96">
        <f>'SEKTÖR (U S D)'!B16*2.0578</f>
        <v>184437.110718968</v>
      </c>
      <c r="C16" s="96">
        <f>'SEKTÖR (U S D)'!C16*2.288</f>
        <v>216479.69037552</v>
      </c>
      <c r="D16" s="97">
        <f t="shared" si="0"/>
        <v>17.373173723902113</v>
      </c>
      <c r="E16" s="97">
        <f t="shared" si="1"/>
        <v>0.72023257597279189</v>
      </c>
      <c r="F16" s="96">
        <f>'SEKTÖR (U S D)'!F16*1.9012</f>
        <v>1722653.2198944881</v>
      </c>
      <c r="G16" s="96">
        <f>'SEKTÖR (U S D)'!G16*2.1879</f>
        <v>2353432.8339740792</v>
      </c>
      <c r="H16" s="97">
        <f t="shared" si="2"/>
        <v>36.616749488224109</v>
      </c>
      <c r="I16" s="97">
        <f t="shared" si="3"/>
        <v>0.68242880293196706</v>
      </c>
    </row>
    <row r="17" spans="1:9" ht="14.25">
      <c r="A17" s="12" t="s">
        <v>12</v>
      </c>
      <c r="B17" s="96">
        <f>'SEKTÖR (U S D)'!B17*2.0578</f>
        <v>14280.307563007998</v>
      </c>
      <c r="C17" s="96">
        <f>'SEKTÖR (U S D)'!C17*2.288</f>
        <v>15897.791967199999</v>
      </c>
      <c r="D17" s="97">
        <f t="shared" si="0"/>
        <v>11.326677643708216</v>
      </c>
      <c r="E17" s="97">
        <f t="shared" si="1"/>
        <v>5.2892295073749873E-2</v>
      </c>
      <c r="F17" s="96">
        <f>'SEKTÖR (U S D)'!F17*1.9012</f>
        <v>146357.48733281199</v>
      </c>
      <c r="G17" s="96">
        <f>'SEKTÖR (U S D)'!G17*2.1879</f>
        <v>181696.28662399499</v>
      </c>
      <c r="H17" s="97">
        <f t="shared" si="2"/>
        <v>24.145535657375543</v>
      </c>
      <c r="I17" s="97">
        <f t="shared" si="3"/>
        <v>5.2686772100742324E-2</v>
      </c>
    </row>
    <row r="18" spans="1:9" s="26" customFormat="1" ht="15.75">
      <c r="A18" s="93" t="s">
        <v>13</v>
      </c>
      <c r="B18" s="94">
        <f>'SEKTÖR (U S D)'!B18*2.0578</f>
        <v>381027.40669882001</v>
      </c>
      <c r="C18" s="94">
        <f>'SEKTÖR (U S D)'!C18*2.288</f>
        <v>475803.02353583992</v>
      </c>
      <c r="D18" s="95">
        <f t="shared" si="0"/>
        <v>24.87370072881254</v>
      </c>
      <c r="E18" s="95">
        <f t="shared" si="1"/>
        <v>1.5830068710021257</v>
      </c>
      <c r="F18" s="94">
        <f>'SEKTÖR (U S D)'!F18*1.9012</f>
        <v>3779878.1761623118</v>
      </c>
      <c r="G18" s="94">
        <f>'SEKTÖR (U S D)'!G18*2.1879</f>
        <v>4982869.3824499594</v>
      </c>
      <c r="H18" s="95">
        <f t="shared" si="2"/>
        <v>31.826189898771752</v>
      </c>
      <c r="I18" s="95">
        <f t="shared" si="3"/>
        <v>1.444890858469738</v>
      </c>
    </row>
    <row r="19" spans="1:9" ht="14.25">
      <c r="A19" s="15" t="s">
        <v>14</v>
      </c>
      <c r="B19" s="96">
        <f>'SEKTÖR (U S D)'!B19*2.0578</f>
        <v>381027.40669882001</v>
      </c>
      <c r="C19" s="96">
        <f>'SEKTÖR (U S D)'!C19*2.288</f>
        <v>475803.02353583992</v>
      </c>
      <c r="D19" s="97">
        <f t="shared" si="0"/>
        <v>24.87370072881254</v>
      </c>
      <c r="E19" s="97">
        <f t="shared" si="1"/>
        <v>1.5830068710021257</v>
      </c>
      <c r="F19" s="96">
        <f>'SEKTÖR (U S D)'!F19*1.9012</f>
        <v>3779878.1761623118</v>
      </c>
      <c r="G19" s="96">
        <f>'SEKTÖR (U S D)'!G19*2.1879</f>
        <v>4982869.3824499594</v>
      </c>
      <c r="H19" s="97">
        <f t="shared" si="2"/>
        <v>31.826189898771752</v>
      </c>
      <c r="I19" s="97">
        <f t="shared" si="3"/>
        <v>1.444890858469738</v>
      </c>
    </row>
    <row r="20" spans="1:9" s="26" customFormat="1" ht="15.75">
      <c r="A20" s="93" t="s">
        <v>15</v>
      </c>
      <c r="B20" s="94">
        <f>'SEKTÖR (U S D)'!B20*2.0578</f>
        <v>905206.25180845195</v>
      </c>
      <c r="C20" s="94">
        <f>'SEKTÖR (U S D)'!C20*2.288</f>
        <v>940655.06078543991</v>
      </c>
      <c r="D20" s="95">
        <f t="shared" si="0"/>
        <v>3.9161029772128861</v>
      </c>
      <c r="E20" s="95">
        <f t="shared" si="1"/>
        <v>3.1295795755995433</v>
      </c>
      <c r="F20" s="94">
        <f>'SEKTÖR (U S D)'!F20*1.9012</f>
        <v>8472769.129715912</v>
      </c>
      <c r="G20" s="94">
        <f>'SEKTÖR (U S D)'!G20*2.1879</f>
        <v>9887734.6001577005</v>
      </c>
      <c r="H20" s="95">
        <f t="shared" si="2"/>
        <v>16.700153736978216</v>
      </c>
      <c r="I20" s="95">
        <f t="shared" si="3"/>
        <v>2.8671627205524617</v>
      </c>
    </row>
    <row r="21" spans="1:9" ht="14.25">
      <c r="A21" s="15" t="s">
        <v>16</v>
      </c>
      <c r="B21" s="96">
        <f>'SEKTÖR (U S D)'!B21*2.0578</f>
        <v>905206.25180845195</v>
      </c>
      <c r="C21" s="96">
        <f>'SEKTÖR (U S D)'!C21*2.288</f>
        <v>940655.06078543991</v>
      </c>
      <c r="D21" s="97">
        <f t="shared" si="0"/>
        <v>3.9161029772128861</v>
      </c>
      <c r="E21" s="97">
        <f t="shared" si="1"/>
        <v>3.1295795755995433</v>
      </c>
      <c r="F21" s="96">
        <f>'SEKTÖR (U S D)'!F21*1.9012</f>
        <v>8472769.129715912</v>
      </c>
      <c r="G21" s="96">
        <f>'SEKTÖR (U S D)'!G21*2.1879</f>
        <v>9887734.6001577005</v>
      </c>
      <c r="H21" s="97">
        <f t="shared" si="2"/>
        <v>16.700153736978216</v>
      </c>
      <c r="I21" s="97">
        <f t="shared" si="3"/>
        <v>2.8671627205524617</v>
      </c>
    </row>
    <row r="22" spans="1:9" ht="16.5">
      <c r="A22" s="90" t="s">
        <v>17</v>
      </c>
      <c r="B22" s="91">
        <f>'SEKTÖR (U S D)'!B22*2.0578</f>
        <v>21356792.194248408</v>
      </c>
      <c r="C22" s="91">
        <f>'SEKTÖR (U S D)'!C22*2.288</f>
        <v>23925213.931292959</v>
      </c>
      <c r="D22" s="98">
        <f t="shared" si="0"/>
        <v>12.026252415080629</v>
      </c>
      <c r="E22" s="98">
        <f t="shared" si="1"/>
        <v>79.599700233051777</v>
      </c>
      <c r="F22" s="91">
        <f>'SEKTÖR (U S D)'!F22*1.9012</f>
        <v>226278000.2706286</v>
      </c>
      <c r="G22" s="91">
        <f>'SEKTÖR (U S D)'!G22*2.1879</f>
        <v>271621785.51234829</v>
      </c>
      <c r="H22" s="98">
        <f t="shared" si="2"/>
        <v>20.038972055386957</v>
      </c>
      <c r="I22" s="98">
        <f t="shared" si="3"/>
        <v>78.762617424873113</v>
      </c>
    </row>
    <row r="23" spans="1:9" s="26" customFormat="1" ht="15.75">
      <c r="A23" s="93" t="s">
        <v>18</v>
      </c>
      <c r="B23" s="94">
        <f>'SEKTÖR (U S D)'!B23*2.0578</f>
        <v>2232889.694910754</v>
      </c>
      <c r="C23" s="94">
        <f>'SEKTÖR (U S D)'!C23*2.288</f>
        <v>2372925.9766326398</v>
      </c>
      <c r="D23" s="95">
        <f t="shared" si="0"/>
        <v>6.2715270727908878</v>
      </c>
      <c r="E23" s="95">
        <f t="shared" si="1"/>
        <v>7.8947756520634016</v>
      </c>
      <c r="F23" s="94">
        <f>'SEKTÖR (U S D)'!F23*1.9012</f>
        <v>23813301.727118958</v>
      </c>
      <c r="G23" s="94">
        <f>'SEKTÖR (U S D)'!G23*2.1879</f>
        <v>28586059.646555267</v>
      </c>
      <c r="H23" s="95">
        <f t="shared" si="2"/>
        <v>20.042403082647791</v>
      </c>
      <c r="I23" s="95">
        <f t="shared" si="3"/>
        <v>8.2891468936459063</v>
      </c>
    </row>
    <row r="24" spans="1:9" ht="14.25">
      <c r="A24" s="15" t="s">
        <v>19</v>
      </c>
      <c r="B24" s="96">
        <f>'SEKTÖR (U S D)'!B24*2.0578</f>
        <v>1361510.4110199418</v>
      </c>
      <c r="C24" s="96">
        <f>'SEKTÖR (U S D)'!C24*2.288</f>
        <v>1542384.1718084798</v>
      </c>
      <c r="D24" s="97">
        <f t="shared" si="0"/>
        <v>13.284787198435078</v>
      </c>
      <c r="E24" s="97">
        <f t="shared" si="1"/>
        <v>5.1315452423009509</v>
      </c>
      <c r="F24" s="96">
        <f>'SEKTÖR (U S D)'!F24*1.9012</f>
        <v>15946734.015753493</v>
      </c>
      <c r="G24" s="96">
        <f>'SEKTÖR (U S D)'!G24*2.1879</f>
        <v>19445489.465114001</v>
      </c>
      <c r="H24" s="97">
        <f t="shared" si="2"/>
        <v>21.940263416346887</v>
      </c>
      <c r="I24" s="97">
        <f t="shared" si="3"/>
        <v>5.6386406726957734</v>
      </c>
    </row>
    <row r="25" spans="1:9" ht="14.25">
      <c r="A25" s="15" t="s">
        <v>20</v>
      </c>
      <c r="B25" s="96">
        <f>'SEKTÖR (U S D)'!B25*2.0578</f>
        <v>454587.23783535598</v>
      </c>
      <c r="C25" s="96">
        <f>'SEKTÖR (U S D)'!C25*2.288</f>
        <v>338413.51571455994</v>
      </c>
      <c r="D25" s="97">
        <f t="shared" si="0"/>
        <v>-25.555869688289018</v>
      </c>
      <c r="E25" s="97">
        <f t="shared" si="1"/>
        <v>1.125909029823098</v>
      </c>
      <c r="F25" s="96">
        <f>'SEKTÖR (U S D)'!F25*1.9012</f>
        <v>3692718.68299264</v>
      </c>
      <c r="G25" s="96">
        <f>'SEKTÖR (U S D)'!G25*2.1879</f>
        <v>3988863.305853426</v>
      </c>
      <c r="H25" s="97">
        <f t="shared" si="2"/>
        <v>8.0196908642059235</v>
      </c>
      <c r="I25" s="97">
        <f t="shared" si="3"/>
        <v>1.1566572759487486</v>
      </c>
    </row>
    <row r="26" spans="1:9" ht="14.25">
      <c r="A26" s="15" t="s">
        <v>21</v>
      </c>
      <c r="B26" s="96">
        <f>'SEKTÖR (U S D)'!B26*2.0578</f>
        <v>416792.04605545598</v>
      </c>
      <c r="C26" s="96">
        <f>'SEKTÖR (U S D)'!C26*2.288</f>
        <v>492128.28910959995</v>
      </c>
      <c r="D26" s="97">
        <f t="shared" si="0"/>
        <v>18.075259297083647</v>
      </c>
      <c r="E26" s="97">
        <f t="shared" si="1"/>
        <v>1.6373213799393518</v>
      </c>
      <c r="F26" s="96">
        <f>'SEKTÖR (U S D)'!F26*1.9012</f>
        <v>4173849.0283728279</v>
      </c>
      <c r="G26" s="96">
        <f>'SEKTÖR (U S D)'!G26*2.1879</f>
        <v>5151706.8755878443</v>
      </c>
      <c r="H26" s="97">
        <f t="shared" si="2"/>
        <v>23.428203573434796</v>
      </c>
      <c r="I26" s="97">
        <f t="shared" si="3"/>
        <v>1.4938489450013843</v>
      </c>
    </row>
    <row r="27" spans="1:9" s="26" customFormat="1" ht="15.75">
      <c r="A27" s="93" t="s">
        <v>22</v>
      </c>
      <c r="B27" s="94">
        <f>'SEKTÖR (U S D)'!B27*2.0578</f>
        <v>3289632.2528060558</v>
      </c>
      <c r="C27" s="94">
        <f>'SEKTÖR (U S D)'!C27*2.288</f>
        <v>3271173.2923126398</v>
      </c>
      <c r="D27" s="95">
        <f t="shared" si="0"/>
        <v>-0.56112535003481223</v>
      </c>
      <c r="E27" s="95">
        <f t="shared" si="1"/>
        <v>10.883263749540882</v>
      </c>
      <c r="F27" s="94">
        <f>'SEKTÖR (U S D)'!F27*1.9012</f>
        <v>33140090.640926529</v>
      </c>
      <c r="G27" s="94">
        <f>'SEKTÖR (U S D)'!G27*2.1879</f>
        <v>39047736.96725487</v>
      </c>
      <c r="H27" s="95">
        <f t="shared" si="2"/>
        <v>17.826282946349767</v>
      </c>
      <c r="I27" s="95">
        <f t="shared" si="3"/>
        <v>11.322736732098958</v>
      </c>
    </row>
    <row r="28" spans="1:9" ht="14.25">
      <c r="A28" s="15" t="s">
        <v>23</v>
      </c>
      <c r="B28" s="96">
        <f>'SEKTÖR (U S D)'!B28*2.0578</f>
        <v>3289632.2528060558</v>
      </c>
      <c r="C28" s="96">
        <f>'SEKTÖR (U S D)'!C28*2.288</f>
        <v>3271173.2923126398</v>
      </c>
      <c r="D28" s="97">
        <f t="shared" si="0"/>
        <v>-0.56112535003481223</v>
      </c>
      <c r="E28" s="97">
        <f t="shared" si="1"/>
        <v>10.883263749540882</v>
      </c>
      <c r="F28" s="96">
        <f>'SEKTÖR (U S D)'!F28*1.9012</f>
        <v>33140090.640926529</v>
      </c>
      <c r="G28" s="96">
        <f>'SEKTÖR (U S D)'!G28*2.1879</f>
        <v>39047736.96725487</v>
      </c>
      <c r="H28" s="97">
        <f t="shared" si="2"/>
        <v>17.826282946349767</v>
      </c>
      <c r="I28" s="97">
        <f t="shared" si="3"/>
        <v>11.322736732098958</v>
      </c>
    </row>
    <row r="29" spans="1:9" s="26" customFormat="1" ht="15.75">
      <c r="A29" s="93" t="s">
        <v>24</v>
      </c>
      <c r="B29" s="94">
        <f>'SEKTÖR (U S D)'!B29*2.0578</f>
        <v>15834270.246531596</v>
      </c>
      <c r="C29" s="94">
        <f>'SEKTÖR (U S D)'!C29*2.288</f>
        <v>18281114.662347678</v>
      </c>
      <c r="D29" s="95">
        <f t="shared" si="0"/>
        <v>15.452839807076355</v>
      </c>
      <c r="E29" s="95">
        <f t="shared" si="1"/>
        <v>60.821660831447488</v>
      </c>
      <c r="F29" s="94">
        <f>'SEKTÖR (U S D)'!F29*1.9012</f>
        <v>169324607.90258312</v>
      </c>
      <c r="G29" s="94">
        <f>'SEKTÖR (U S D)'!G29*2.1879</f>
        <v>203987988.89853814</v>
      </c>
      <c r="H29" s="95">
        <f t="shared" si="2"/>
        <v>20.471555449221988</v>
      </c>
      <c r="I29" s="95">
        <f t="shared" si="3"/>
        <v>59.150733799128254</v>
      </c>
    </row>
    <row r="30" spans="1:9" ht="14.25">
      <c r="A30" s="15" t="s">
        <v>25</v>
      </c>
      <c r="B30" s="96">
        <f>'SEKTÖR (U S D)'!B30*2.0578</f>
        <v>2925437.4155797698</v>
      </c>
      <c r="C30" s="96">
        <f>'SEKTÖR (U S D)'!C30*2.288</f>
        <v>3139627.8470127997</v>
      </c>
      <c r="D30" s="97">
        <f t="shared" si="0"/>
        <v>7.3216548845766782</v>
      </c>
      <c r="E30" s="97">
        <f t="shared" si="1"/>
        <v>10.445609229796124</v>
      </c>
      <c r="F30" s="96">
        <f>'SEKTÖR (U S D)'!F30*1.9012</f>
        <v>33004767.327164784</v>
      </c>
      <c r="G30" s="96">
        <f>'SEKTÖR (U S D)'!G30*2.1879</f>
        <v>41009353.074721746</v>
      </c>
      <c r="H30" s="97">
        <f t="shared" si="2"/>
        <v>24.252816777074312</v>
      </c>
      <c r="I30" s="97">
        <f t="shared" si="3"/>
        <v>11.891549792198139</v>
      </c>
    </row>
    <row r="31" spans="1:9" ht="14.25">
      <c r="A31" s="15" t="s">
        <v>26</v>
      </c>
      <c r="B31" s="96">
        <f>'SEKTÖR (U S D)'!B31*2.0578</f>
        <v>3630607.5513135134</v>
      </c>
      <c r="C31" s="96">
        <f>'SEKTÖR (U S D)'!C31*2.288</f>
        <v>4095351.8344024001</v>
      </c>
      <c r="D31" s="97">
        <f t="shared" si="0"/>
        <v>12.800730360425415</v>
      </c>
      <c r="E31" s="97">
        <f t="shared" si="1"/>
        <v>13.625323447617454</v>
      </c>
      <c r="F31" s="96">
        <f>'SEKTÖR (U S D)'!F31*1.9012</f>
        <v>40501590.275382072</v>
      </c>
      <c r="G31" s="96">
        <f>'SEKTÖR (U S D)'!G31*2.1879</f>
        <v>48726003.038173467</v>
      </c>
      <c r="H31" s="97">
        <f t="shared" si="2"/>
        <v>20.306394654805466</v>
      </c>
      <c r="I31" s="97">
        <f t="shared" si="3"/>
        <v>14.12915951752475</v>
      </c>
    </row>
    <row r="32" spans="1:9" ht="14.25">
      <c r="A32" s="15" t="s">
        <v>27</v>
      </c>
      <c r="B32" s="96">
        <f>'SEKTÖR (U S D)'!B32*2.0578</f>
        <v>196876.29369505798</v>
      </c>
      <c r="C32" s="96">
        <f>'SEKTÖR (U S D)'!C32*2.288</f>
        <v>375376.91990655992</v>
      </c>
      <c r="D32" s="97">
        <f t="shared" si="0"/>
        <v>90.666388959953636</v>
      </c>
      <c r="E32" s="97">
        <f t="shared" si="1"/>
        <v>1.2488870688795424</v>
      </c>
      <c r="F32" s="96">
        <f>'SEKTÖR (U S D)'!F32*1.9012</f>
        <v>2212219.9474549722</v>
      </c>
      <c r="G32" s="96">
        <f>'SEKTÖR (U S D)'!G32*2.1879</f>
        <v>2802432.0282485671</v>
      </c>
      <c r="H32" s="97">
        <f t="shared" si="2"/>
        <v>26.679629277938609</v>
      </c>
      <c r="I32" s="97">
        <f t="shared" si="3"/>
        <v>0.81262584031617946</v>
      </c>
    </row>
    <row r="33" spans="1:9" ht="14.25">
      <c r="A33" s="15" t="s">
        <v>181</v>
      </c>
      <c r="B33" s="96">
        <f>'SEKTÖR (U S D)'!B33*2.0578</f>
        <v>2291288.6940749041</v>
      </c>
      <c r="C33" s="96">
        <f>'SEKTÖR (U S D)'!C33*2.288</f>
        <v>2625676.1489587198</v>
      </c>
      <c r="D33" s="97">
        <f t="shared" si="0"/>
        <v>14.593859593010514</v>
      </c>
      <c r="E33" s="97">
        <f t="shared" si="1"/>
        <v>8.7356808999238496</v>
      </c>
      <c r="F33" s="96">
        <f>'SEKTÖR (U S D)'!F33*1.9012</f>
        <v>22232510.843970757</v>
      </c>
      <c r="G33" s="96">
        <f>'SEKTÖR (U S D)'!G33*2.1879</f>
        <v>26505111.838855222</v>
      </c>
      <c r="H33" s="97">
        <f t="shared" si="2"/>
        <v>19.217806863425654</v>
      </c>
      <c r="I33" s="97">
        <f t="shared" si="3"/>
        <v>7.685731023487155</v>
      </c>
    </row>
    <row r="34" spans="1:9" ht="14.25">
      <c r="A34" s="15" t="s">
        <v>28</v>
      </c>
      <c r="B34" s="96">
        <f>'SEKTÖR (U S D)'!B34*2.0578</f>
        <v>1174215.0490875079</v>
      </c>
      <c r="C34" s="96">
        <f>'SEKTÖR (U S D)'!C34*2.288</f>
        <v>1273077.12861472</v>
      </c>
      <c r="D34" s="97">
        <f t="shared" si="0"/>
        <v>8.4194185387113372</v>
      </c>
      <c r="E34" s="97">
        <f t="shared" si="1"/>
        <v>4.2355549297196866</v>
      </c>
      <c r="F34" s="96">
        <f>'SEKTÖR (U S D)'!F34*1.9012</f>
        <v>11022167.177521836</v>
      </c>
      <c r="G34" s="96">
        <f>'SEKTÖR (U S D)'!G34*2.1879</f>
        <v>13233972.138645258</v>
      </c>
      <c r="H34" s="97">
        <f t="shared" si="2"/>
        <v>20.066879094649263</v>
      </c>
      <c r="I34" s="97">
        <f t="shared" si="3"/>
        <v>3.8374767421597706</v>
      </c>
    </row>
    <row r="35" spans="1:9" ht="14.25">
      <c r="A35" s="15" t="s">
        <v>29</v>
      </c>
      <c r="B35" s="96">
        <f>'SEKTÖR (U S D)'!B35*2.0578</f>
        <v>1177808.5026068378</v>
      </c>
      <c r="C35" s="96">
        <f>'SEKTÖR (U S D)'!C35*2.288</f>
        <v>1345004.24460688</v>
      </c>
      <c r="D35" s="97">
        <f t="shared" si="0"/>
        <v>14.195494567239811</v>
      </c>
      <c r="E35" s="97">
        <f t="shared" si="1"/>
        <v>4.4748579883274662</v>
      </c>
      <c r="F35" s="96">
        <f>'SEKTÖR (U S D)'!F35*1.9012</f>
        <v>12984661.369479744</v>
      </c>
      <c r="G35" s="96">
        <f>'SEKTÖR (U S D)'!G35*2.1879</f>
        <v>15546877.48783412</v>
      </c>
      <c r="H35" s="97">
        <f t="shared" si="2"/>
        <v>19.732637189729321</v>
      </c>
      <c r="I35" s="97">
        <f t="shared" si="3"/>
        <v>4.5081537234427138</v>
      </c>
    </row>
    <row r="36" spans="1:9" ht="14.25">
      <c r="A36" s="15" t="s">
        <v>30</v>
      </c>
      <c r="B36" s="96">
        <f>'SEKTÖR (U S D)'!B36*2.0578</f>
        <v>2442871.3973166198</v>
      </c>
      <c r="C36" s="96">
        <f>'SEKTÖR (U S D)'!C36*2.288</f>
        <v>2715897.9422431998</v>
      </c>
      <c r="D36" s="97">
        <f t="shared" si="0"/>
        <v>11.176460014493065</v>
      </c>
      <c r="E36" s="97">
        <f t="shared" si="1"/>
        <v>9.0358507425240759</v>
      </c>
      <c r="F36" s="96">
        <f>'SEKTÖR (U S D)'!F36*1.9012</f>
        <v>26272093.651352976</v>
      </c>
      <c r="G36" s="96">
        <f>'SEKTÖR (U S D)'!G36*2.1879</f>
        <v>28929080.231692638</v>
      </c>
      <c r="H36" s="97">
        <f t="shared" si="2"/>
        <v>10.113341614869098</v>
      </c>
      <c r="I36" s="97">
        <f t="shared" si="3"/>
        <v>8.3886131388333798</v>
      </c>
    </row>
    <row r="37" spans="1:9" ht="14.25">
      <c r="A37" s="15" t="s">
        <v>182</v>
      </c>
      <c r="B37" s="96">
        <f>'SEKTÖR (U S D)'!B37*2.0578</f>
        <v>509992.62318758992</v>
      </c>
      <c r="C37" s="96">
        <f>'SEKTÖR (U S D)'!C37*2.288</f>
        <v>580105.64579967991</v>
      </c>
      <c r="D37" s="97">
        <f t="shared" si="0"/>
        <v>13.747850346121654</v>
      </c>
      <c r="E37" s="97">
        <f t="shared" si="1"/>
        <v>1.9300239338198462</v>
      </c>
      <c r="F37" s="96">
        <f>'SEKTÖR (U S D)'!F37*1.9012</f>
        <v>5993616.1812263522</v>
      </c>
      <c r="G37" s="96">
        <f>'SEKTÖR (U S D)'!G37*2.1879</f>
        <v>6906924.2220920362</v>
      </c>
      <c r="H37" s="97">
        <f t="shared" si="2"/>
        <v>15.238013467168868</v>
      </c>
      <c r="I37" s="97">
        <f t="shared" si="3"/>
        <v>2.002812215747301</v>
      </c>
    </row>
    <row r="38" spans="1:9" ht="14.25">
      <c r="A38" s="15" t="s">
        <v>31</v>
      </c>
      <c r="B38" s="96">
        <f>'SEKTÖR (U S D)'!B38*2.0578</f>
        <v>389314.045086078</v>
      </c>
      <c r="C38" s="96">
        <f>'SEKTÖR (U S D)'!C38*2.288</f>
        <v>892854.90104095987</v>
      </c>
      <c r="D38" s="97">
        <f t="shared" si="0"/>
        <v>129.34053171483916</v>
      </c>
      <c r="E38" s="97">
        <f t="shared" si="1"/>
        <v>2.9705474182412339</v>
      </c>
      <c r="F38" s="96">
        <f>'SEKTÖR (U S D)'!F38*1.9012</f>
        <v>4284144.0805167202</v>
      </c>
      <c r="G38" s="96">
        <f>'SEKTÖR (U S D)'!G38*2.1879</f>
        <v>6801634.5188657576</v>
      </c>
      <c r="H38" s="97">
        <f t="shared" si="2"/>
        <v>58.762973210868232</v>
      </c>
      <c r="I38" s="97">
        <f t="shared" si="3"/>
        <v>1.9722811867344874</v>
      </c>
    </row>
    <row r="39" spans="1:9" ht="14.25">
      <c r="A39" s="15" t="s">
        <v>183</v>
      </c>
      <c r="B39" s="96">
        <f>'SEKTÖR (U S D)'!B39*2.0578</f>
        <v>336265.01478256797</v>
      </c>
      <c r="C39" s="96">
        <f>'SEKTÖR (U S D)'!C39*2.288</f>
        <v>400701.58116559993</v>
      </c>
      <c r="D39" s="97">
        <f t="shared" si="0"/>
        <v>19.162435445357652</v>
      </c>
      <c r="E39" s="97">
        <f t="shared" si="1"/>
        <v>1.3331427604069879</v>
      </c>
      <c r="F39" s="96">
        <f>'SEKTÖR (U S D)'!F39*1.9012</f>
        <v>2640392.3957904358</v>
      </c>
      <c r="G39" s="96">
        <f>'SEKTÖR (U S D)'!G39*2.1879</f>
        <v>3605358.9533234127</v>
      </c>
      <c r="H39" s="97">
        <f t="shared" si="2"/>
        <v>36.546331487373543</v>
      </c>
      <c r="I39" s="97">
        <f t="shared" si="3"/>
        <v>1.0454518859167259</v>
      </c>
    </row>
    <row r="40" spans="1:9" ht="14.25">
      <c r="A40" s="12" t="s">
        <v>32</v>
      </c>
      <c r="B40" s="96">
        <f>'SEKTÖR (U S D)'!B40*2.0578</f>
        <v>742176.56065320189</v>
      </c>
      <c r="C40" s="96">
        <f>'SEKTÖR (U S D)'!C40*2.288</f>
        <v>818903.80949519994</v>
      </c>
      <c r="D40" s="97">
        <f t="shared" si="0"/>
        <v>10.338139589650895</v>
      </c>
      <c r="E40" s="97">
        <f t="shared" si="1"/>
        <v>2.7245105495280044</v>
      </c>
      <c r="F40" s="96">
        <f>'SEKTÖR (U S D)'!F40*1.9012</f>
        <v>7977498.1993229324</v>
      </c>
      <c r="G40" s="96">
        <f>'SEKTÖR (U S D)'!G40*2.1879</f>
        <v>9680419.8185434733</v>
      </c>
      <c r="H40" s="97">
        <f t="shared" si="2"/>
        <v>21.346562251371886</v>
      </c>
      <c r="I40" s="97">
        <f t="shared" si="3"/>
        <v>2.8070473111790841</v>
      </c>
    </row>
    <row r="41" spans="1:9" ht="14.25">
      <c r="A41" s="15" t="s">
        <v>33</v>
      </c>
      <c r="B41" s="96">
        <f>'SEKTÖR (U S D)'!B41*2.0578</f>
        <v>17417.099147948</v>
      </c>
      <c r="C41" s="96">
        <f>'SEKTÖR (U S D)'!C41*2.288</f>
        <v>18536.659100959998</v>
      </c>
      <c r="D41" s="97">
        <f t="shared" si="0"/>
        <v>6.4279358089541523</v>
      </c>
      <c r="E41" s="97">
        <f t="shared" si="1"/>
        <v>6.1671862663212874E-2</v>
      </c>
      <c r="F41" s="96">
        <f>'SEKTÖR (U S D)'!F41*1.9012</f>
        <v>198946.45339956801</v>
      </c>
      <c r="G41" s="96">
        <f>'SEKTÖR (U S D)'!G41*2.1879</f>
        <v>240821.54754243299</v>
      </c>
      <c r="H41" s="97">
        <f t="shared" si="2"/>
        <v>21.048424552089003</v>
      </c>
      <c r="I41" s="97">
        <f t="shared" si="3"/>
        <v>6.9831421588561218E-2</v>
      </c>
    </row>
    <row r="42" spans="1:9" ht="16.5">
      <c r="A42" s="90" t="s">
        <v>34</v>
      </c>
      <c r="B42" s="91">
        <f>'SEKTÖR (U S D)'!B42*2.0578</f>
        <v>864547.55401700595</v>
      </c>
      <c r="C42" s="91">
        <f>'SEKTÖR (U S D)'!C42*2.288</f>
        <v>841214.00467103987</v>
      </c>
      <c r="D42" s="98">
        <f t="shared" si="0"/>
        <v>-2.6989318560384361</v>
      </c>
      <c r="E42" s="98">
        <f t="shared" si="1"/>
        <v>2.7987370477000844</v>
      </c>
      <c r="F42" s="91">
        <f>'SEKTÖR (U S D)'!F42*1.9012</f>
        <v>9572262.8021448124</v>
      </c>
      <c r="G42" s="91">
        <f>'SEKTÖR (U S D)'!G42*2.1879</f>
        <v>10167051.304777654</v>
      </c>
      <c r="H42" s="98">
        <f t="shared" si="2"/>
        <v>6.2136666630127406</v>
      </c>
      <c r="I42" s="98">
        <f t="shared" si="3"/>
        <v>2.9481566463705273</v>
      </c>
    </row>
    <row r="43" spans="1:9" ht="14.25">
      <c r="A43" s="15" t="s">
        <v>35</v>
      </c>
      <c r="B43" s="96">
        <f>'SEKTÖR (U S D)'!B43*2.0578</f>
        <v>864547.55401700595</v>
      </c>
      <c r="C43" s="96">
        <f>'SEKTÖR (U S D)'!C43*2.288</f>
        <v>841214.00467103987</v>
      </c>
      <c r="D43" s="97">
        <f t="shared" si="0"/>
        <v>-2.6989318560384361</v>
      </c>
      <c r="E43" s="97">
        <f t="shared" si="1"/>
        <v>2.7987370477000844</v>
      </c>
      <c r="F43" s="96">
        <f>'SEKTÖR (U S D)'!F43*1.9012</f>
        <v>9572262.8021448124</v>
      </c>
      <c r="G43" s="96">
        <f>'SEKTÖR (U S D)'!G43*2.1879</f>
        <v>10167051.304777654</v>
      </c>
      <c r="H43" s="97">
        <f t="shared" si="2"/>
        <v>6.2136666630127406</v>
      </c>
      <c r="I43" s="97">
        <f t="shared" si="3"/>
        <v>2.9481566463705273</v>
      </c>
    </row>
    <row r="44" spans="1:9" ht="18">
      <c r="A44" s="99" t="s">
        <v>36</v>
      </c>
      <c r="B44" s="121">
        <f>'SEKTÖR (U S D)'!B44*2.0578</f>
        <v>26749196.201847449</v>
      </c>
      <c r="C44" s="121">
        <f>'SEKTÖR (U S D)'!C44*2.288</f>
        <v>30056914.613051038</v>
      </c>
      <c r="D44" s="122">
        <f>(C44-B44)/B44*100</f>
        <v>12.36567404210501</v>
      </c>
      <c r="E44" s="123">
        <f>C44/C$46*100</f>
        <v>100</v>
      </c>
      <c r="F44" s="121">
        <f>'SEKTÖR (U S D)'!F44*1.9012</f>
        <v>276423403.7220735</v>
      </c>
      <c r="G44" s="121">
        <f>'SEKTÖR (U S D)'!G44*2.1879</f>
        <v>331013216.16989172</v>
      </c>
      <c r="H44" s="122">
        <f>(G44-F44)/F44*100</f>
        <v>19.748621756609609</v>
      </c>
      <c r="I44" s="122">
        <f t="shared" si="3"/>
        <v>95.984448591222304</v>
      </c>
    </row>
    <row r="45" spans="1:9" ht="14.25">
      <c r="A45" s="100" t="s">
        <v>37</v>
      </c>
      <c r="B45" s="96">
        <f>'SEKTÖR (U S D)'!B45*2.0578</f>
        <v>0</v>
      </c>
      <c r="C45" s="96">
        <f>'SEKTÖR (U S D)'!C45*2.288</f>
        <v>0</v>
      </c>
      <c r="D45" s="97"/>
      <c r="E45" s="97"/>
      <c r="F45" s="96">
        <f>'SEKTÖR (U S D)'!F45*1.9012</f>
        <v>11849294.817186549</v>
      </c>
      <c r="G45" s="96">
        <f>'SEKTÖR (U S D)'!G45*2.1879</f>
        <v>13848082.746985724</v>
      </c>
      <c r="H45" s="97">
        <f>(G45-F45)/F45*100</f>
        <v>16.868412514304875</v>
      </c>
      <c r="I45" s="97">
        <f t="shared" si="3"/>
        <v>4.0155514087776938</v>
      </c>
    </row>
    <row r="46" spans="1:9" s="27" customFormat="1" ht="18">
      <c r="A46" s="101" t="s">
        <v>38</v>
      </c>
      <c r="B46" s="102">
        <f>'SEKTÖR (U S D)'!B46*2.0578</f>
        <v>26749196.201847449</v>
      </c>
      <c r="C46" s="102">
        <f>'SEKTÖR (U S D)'!C46*2.288</f>
        <v>30056914.613051038</v>
      </c>
      <c r="D46" s="103">
        <f>(C46-B46)/B46*100</f>
        <v>12.36567404210501</v>
      </c>
      <c r="E46" s="104">
        <f>C46/C$46*100</f>
        <v>100</v>
      </c>
      <c r="F46" s="102">
        <f>'SEKTÖR (U S D)'!F46*1.9012</f>
        <v>288272698.53926003</v>
      </c>
      <c r="G46" s="102">
        <f>'SEKTÖR (U S D)'!G46*2.1879</f>
        <v>344861298.91687745</v>
      </c>
      <c r="H46" s="103">
        <f>(G46-F46)/F46*100</f>
        <v>19.630232298918372</v>
      </c>
      <c r="I46" s="104">
        <f t="shared" si="3"/>
        <v>100</v>
      </c>
    </row>
    <row r="47" spans="1:9" s="27" customFormat="1" ht="18">
      <c r="A47" s="28"/>
      <c r="B47" s="29"/>
      <c r="C47" s="29"/>
      <c r="D47" s="30"/>
      <c r="E47" s="31"/>
      <c r="F47" s="31"/>
      <c r="G47" s="31"/>
      <c r="H47" s="31"/>
      <c r="I47" s="31"/>
    </row>
    <row r="49" spans="1:1">
      <c r="A49" s="32" t="s">
        <v>40</v>
      </c>
    </row>
  </sheetData>
  <mergeCells count="3">
    <mergeCell ref="B6:E6"/>
    <mergeCell ref="F6:I6"/>
    <mergeCell ref="A5:I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0"/>
  <sheetViews>
    <sheetView showGridLines="0" zoomScale="70" zoomScaleNormal="70" workbookViewId="0">
      <selection activeCell="G10" sqref="G10"/>
    </sheetView>
  </sheetViews>
  <sheetFormatPr baseColWidth="10" defaultColWidth="9.140625" defaultRowHeight="12.75"/>
  <cols>
    <col min="1" max="1" width="48.7109375" style="21" customWidth="1"/>
    <col min="2" max="2" width="14.42578125" style="21" customWidth="1"/>
    <col min="3" max="3" width="17.85546875" style="21" bestFit="1" customWidth="1"/>
    <col min="4" max="4" width="14.42578125" style="21" customWidth="1"/>
    <col min="5" max="5" width="17.85546875" style="21" bestFit="1" customWidth="1"/>
    <col min="6" max="16384" width="9.140625" style="21"/>
  </cols>
  <sheetData>
    <row r="1" spans="1:5">
      <c r="B1" s="23"/>
    </row>
    <row r="2" spans="1:5">
      <c r="B2" s="23"/>
    </row>
    <row r="3" spans="1:5">
      <c r="B3" s="23"/>
    </row>
    <row r="4" spans="1:5">
      <c r="B4" s="23"/>
      <c r="C4" s="23"/>
    </row>
    <row r="5" spans="1:5" ht="26.25">
      <c r="A5" s="151" t="s">
        <v>41</v>
      </c>
      <c r="B5" s="151"/>
      <c r="C5" s="151"/>
      <c r="D5" s="151"/>
      <c r="E5" s="151"/>
    </row>
    <row r="6" spans="1:5" ht="18" customHeight="1">
      <c r="A6" s="88"/>
      <c r="B6" s="150" t="s">
        <v>211</v>
      </c>
      <c r="C6" s="150"/>
      <c r="D6" s="150" t="s">
        <v>212</v>
      </c>
      <c r="E6" s="150"/>
    </row>
    <row r="7" spans="1:5" ht="30">
      <c r="A7" s="89" t="s">
        <v>2</v>
      </c>
      <c r="B7" s="105" t="s">
        <v>42</v>
      </c>
      <c r="C7" s="105" t="s">
        <v>43</v>
      </c>
      <c r="D7" s="105" t="s">
        <v>42</v>
      </c>
      <c r="E7" s="105" t="s">
        <v>43</v>
      </c>
    </row>
    <row r="8" spans="1:5" ht="16.5">
      <c r="A8" s="90" t="s">
        <v>3</v>
      </c>
      <c r="B8" s="98">
        <f>'SEKTÖR (U S D)'!D8</f>
        <v>5.0872719189288391</v>
      </c>
      <c r="C8" s="98">
        <f>'SEKTÖR (TL)'!D8</f>
        <v>16.843074230007364</v>
      </c>
      <c r="D8" s="98">
        <f>'SEKTÖR (U S D)'!H8</f>
        <v>5.4245995112414169</v>
      </c>
      <c r="E8" s="98">
        <f>'SEKTÖR (TL)'!H8</f>
        <v>21.32257588399175</v>
      </c>
    </row>
    <row r="9" spans="1:5" s="26" customFormat="1" ht="15.75">
      <c r="A9" s="93" t="s">
        <v>4</v>
      </c>
      <c r="B9" s="95">
        <f>'SEKTÖR (U S D)'!D9</f>
        <v>7.4849074587591966</v>
      </c>
      <c r="C9" s="95">
        <f>'SEKTÖR (TL)'!D9</f>
        <v>19.508926166605605</v>
      </c>
      <c r="D9" s="95">
        <f>'SEKTÖR (U S D)'!H9</f>
        <v>5.4081022494700033</v>
      </c>
      <c r="E9" s="95">
        <f>'SEKTÖR (TL)'!H9</f>
        <v>21.303590843475405</v>
      </c>
    </row>
    <row r="10" spans="1:5" ht="14.25">
      <c r="A10" s="15" t="s">
        <v>5</v>
      </c>
      <c r="B10" s="97">
        <f>'SEKTÖR (U S D)'!D10</f>
        <v>-2.8608181262952894</v>
      </c>
      <c r="C10" s="97">
        <f>'SEKTÖR (TL)'!D10</f>
        <v>8.0058548581185729</v>
      </c>
      <c r="D10" s="97">
        <f>'SEKTÖR (U S D)'!H10</f>
        <v>2.0425924404333795</v>
      </c>
      <c r="E10" s="97">
        <f>'SEKTÖR (TL)'!H10</f>
        <v>17.430563854630851</v>
      </c>
    </row>
    <row r="11" spans="1:5" ht="14.25">
      <c r="A11" s="15" t="s">
        <v>6</v>
      </c>
      <c r="B11" s="97">
        <f>'SEKTÖR (U S D)'!D11</f>
        <v>-6.7770832059518629</v>
      </c>
      <c r="C11" s="97">
        <f>'SEKTÖR (TL)'!D11</f>
        <v>3.6514887864622958</v>
      </c>
      <c r="D11" s="97">
        <f>'SEKTÖR (U S D)'!H11</f>
        <v>1.9375770016379443</v>
      </c>
      <c r="E11" s="97">
        <f>'SEKTÖR (TL)'!H11</f>
        <v>17.30971214069201</v>
      </c>
    </row>
    <row r="12" spans="1:5" ht="14.25">
      <c r="A12" s="15" t="s">
        <v>7</v>
      </c>
      <c r="B12" s="97">
        <f>'SEKTÖR (U S D)'!D12</f>
        <v>-0.96334774981691806</v>
      </c>
      <c r="C12" s="97">
        <f>'SEKTÖR (TL)'!D12</f>
        <v>10.115589633792817</v>
      </c>
      <c r="D12" s="97">
        <f>'SEKTÖR (U S D)'!H12</f>
        <v>6.5590240464986831</v>
      </c>
      <c r="E12" s="97">
        <f>'SEKTÖR (TL)'!H12</f>
        <v>22.628071066344646</v>
      </c>
    </row>
    <row r="13" spans="1:5" ht="14.25">
      <c r="A13" s="15" t="s">
        <v>8</v>
      </c>
      <c r="B13" s="97">
        <f>'SEKTÖR (U S D)'!D13</f>
        <v>4.0151952201519601</v>
      </c>
      <c r="C13" s="97">
        <f>'SEKTÖR (TL)'!D13</f>
        <v>15.651067481634593</v>
      </c>
      <c r="D13" s="97">
        <f>'SEKTÖR (U S D)'!H13</f>
        <v>1.5729341558029484</v>
      </c>
      <c r="E13" s="97">
        <f>'SEKTÖR (TL)'!H13</f>
        <v>16.890081337829418</v>
      </c>
    </row>
    <row r="14" spans="1:5" ht="14.25">
      <c r="A14" s="15" t="s">
        <v>9</v>
      </c>
      <c r="B14" s="97">
        <f>'SEKTÖR (U S D)'!D14</f>
        <v>93.350410811541437</v>
      </c>
      <c r="C14" s="97">
        <f>'SEKTÖR (TL)'!D14</f>
        <v>114.97994942987985</v>
      </c>
      <c r="D14" s="97">
        <f>'SEKTÖR (U S D)'!H14</f>
        <v>31.155774018382274</v>
      </c>
      <c r="E14" s="97">
        <f>'SEKTÖR (TL)'!H14</f>
        <v>50.933998514000947</v>
      </c>
    </row>
    <row r="15" spans="1:5" ht="14.25">
      <c r="A15" s="15" t="s">
        <v>10</v>
      </c>
      <c r="B15" s="97">
        <f>'SEKTÖR (U S D)'!D15</f>
        <v>-9.3164184947299411</v>
      </c>
      <c r="C15" s="97">
        <f>'SEKTÖR (TL)'!D15</f>
        <v>0.82808556908246023</v>
      </c>
      <c r="D15" s="97">
        <f>'SEKTÖR (U S D)'!H15</f>
        <v>-48.066516464963698</v>
      </c>
      <c r="E15" s="97">
        <f>'SEKTÖR (TL)'!H15</f>
        <v>-40.234973371393899</v>
      </c>
    </row>
    <row r="16" spans="1:5" ht="14.25">
      <c r="A16" s="15" t="s">
        <v>11</v>
      </c>
      <c r="B16" s="97">
        <f>'SEKTÖR (U S D)'!D16</f>
        <v>5.5640371018556696</v>
      </c>
      <c r="C16" s="97">
        <f>'SEKTÖR (TL)'!D16</f>
        <v>17.373173723902113</v>
      </c>
      <c r="D16" s="97">
        <f>'SEKTÖR (U S D)'!H16</f>
        <v>18.714641495046241</v>
      </c>
      <c r="E16" s="97">
        <f>'SEKTÖR (TL)'!H16</f>
        <v>36.616749488224109</v>
      </c>
    </row>
    <row r="17" spans="1:5" ht="14.25">
      <c r="A17" s="12" t="s">
        <v>12</v>
      </c>
      <c r="B17" s="97">
        <f>'SEKTÖR (U S D)'!D17</f>
        <v>0.12589040875120242</v>
      </c>
      <c r="C17" s="97">
        <f>'SEKTÖR (TL)'!D17</f>
        <v>11.326677643708216</v>
      </c>
      <c r="D17" s="97">
        <f>'SEKTÖR (U S D)'!H17</f>
        <v>7.8776417531890779</v>
      </c>
      <c r="E17" s="97">
        <f>'SEKTÖR (TL)'!H17</f>
        <v>24.145535657375543</v>
      </c>
    </row>
    <row r="18" spans="1:5" s="26" customFormat="1" ht="15.75">
      <c r="A18" s="93" t="s">
        <v>13</v>
      </c>
      <c r="B18" s="95">
        <f>'SEKTÖR (U S D)'!D18</f>
        <v>12.309921922967861</v>
      </c>
      <c r="C18" s="95">
        <f>'SEKTÖR (TL)'!D18</f>
        <v>24.87370072881254</v>
      </c>
      <c r="D18" s="95">
        <f>'SEKTÖR (U S D)'!H18</f>
        <v>14.551831544195265</v>
      </c>
      <c r="E18" s="95">
        <f>'SEKTÖR (TL)'!H18</f>
        <v>31.826189898771752</v>
      </c>
    </row>
    <row r="19" spans="1:5" ht="14.25">
      <c r="A19" s="15" t="s">
        <v>14</v>
      </c>
      <c r="B19" s="97">
        <f>'SEKTÖR (U S D)'!D19</f>
        <v>12.309921922967861</v>
      </c>
      <c r="C19" s="97">
        <f>'SEKTÖR (TL)'!D19</f>
        <v>24.87370072881254</v>
      </c>
      <c r="D19" s="97">
        <f>'SEKTÖR (U S D)'!H19</f>
        <v>14.551831544195265</v>
      </c>
      <c r="E19" s="97">
        <f>'SEKTÖR (TL)'!H19</f>
        <v>31.826189898771752</v>
      </c>
    </row>
    <row r="20" spans="1:5" s="26" customFormat="1" ht="15.75">
      <c r="A20" s="93" t="s">
        <v>15</v>
      </c>
      <c r="B20" s="95">
        <f>'SEKTÖR (U S D)'!D20</f>
        <v>-6.5390923485538934</v>
      </c>
      <c r="C20" s="95">
        <f>'SEKTÖR (TL)'!D20</f>
        <v>3.9161029772128861</v>
      </c>
      <c r="D20" s="95">
        <f>'SEKTÖR (U S D)'!H20</f>
        <v>1.4078944580387374</v>
      </c>
      <c r="E20" s="95">
        <f>'SEKTÖR (TL)'!H20</f>
        <v>16.700153736978216</v>
      </c>
    </row>
    <row r="21" spans="1:5" ht="14.25">
      <c r="A21" s="15" t="s">
        <v>16</v>
      </c>
      <c r="B21" s="97">
        <f>'SEKTÖR (U S D)'!D21</f>
        <v>-6.5390923485538934</v>
      </c>
      <c r="C21" s="97">
        <f>'SEKTÖR (TL)'!D21</f>
        <v>3.9161029772128861</v>
      </c>
      <c r="D21" s="97">
        <f>'SEKTÖR (U S D)'!H21</f>
        <v>1.4078944580387374</v>
      </c>
      <c r="E21" s="97">
        <f>'SEKTÖR (TL)'!H21</f>
        <v>16.700153736978216</v>
      </c>
    </row>
    <row r="22" spans="1:5" ht="16.5">
      <c r="A22" s="90" t="s">
        <v>17</v>
      </c>
      <c r="B22" s="98">
        <f>'SEKTÖR (U S D)'!D22</f>
        <v>0.75507964150041307</v>
      </c>
      <c r="C22" s="98">
        <f>'SEKTÖR (TL)'!D22</f>
        <v>12.026252415080629</v>
      </c>
      <c r="D22" s="98">
        <f>'SEKTÖR (U S D)'!H22</f>
        <v>4.3091977109107713</v>
      </c>
      <c r="E22" s="98">
        <f>'SEKTÖR (TL)'!H22</f>
        <v>20.038972055386957</v>
      </c>
    </row>
    <row r="23" spans="1:5" s="26" customFormat="1" ht="15.75">
      <c r="A23" s="93" t="s">
        <v>18</v>
      </c>
      <c r="B23" s="95">
        <f>'SEKTÖR (U S D)'!D23</f>
        <v>-4.420651918536243</v>
      </c>
      <c r="C23" s="95">
        <f>'SEKTÖR (TL)'!D23</f>
        <v>6.2715270727908878</v>
      </c>
      <c r="D23" s="95">
        <f>'SEKTÖR (U S D)'!H23</f>
        <v>4.3121791401480749</v>
      </c>
      <c r="E23" s="95">
        <f>'SEKTÖR (TL)'!H23</f>
        <v>20.042403082647791</v>
      </c>
    </row>
    <row r="24" spans="1:5" ht="14.25">
      <c r="A24" s="15" t="s">
        <v>19</v>
      </c>
      <c r="B24" s="97">
        <f>'SEKTÖR (U S D)'!D24</f>
        <v>1.8869908640470727</v>
      </c>
      <c r="C24" s="97">
        <f>'SEKTÖR (TL)'!D24</f>
        <v>13.284787198435078</v>
      </c>
      <c r="D24" s="97">
        <f>'SEKTÖR (U S D)'!H24</f>
        <v>5.9613459514414222</v>
      </c>
      <c r="E24" s="97">
        <f>'SEKTÖR (TL)'!H24</f>
        <v>21.940263416346887</v>
      </c>
    </row>
    <row r="25" spans="1:5" ht="14.25">
      <c r="A25" s="15" t="s">
        <v>20</v>
      </c>
      <c r="B25" s="97">
        <f>'SEKTÖR (U S D)'!D25</f>
        <v>-33.045834197797703</v>
      </c>
      <c r="C25" s="97">
        <f>'SEKTÖR (TL)'!D25</f>
        <v>-25.555869688289018</v>
      </c>
      <c r="D25" s="97">
        <f>'SEKTÖR (U S D)'!H25</f>
        <v>-6.1350901453319171</v>
      </c>
      <c r="E25" s="97">
        <f>'SEKTÖR (TL)'!H25</f>
        <v>8.0196908642059235</v>
      </c>
    </row>
    <row r="26" spans="1:5" ht="14.25">
      <c r="A26" s="15" t="s">
        <v>21</v>
      </c>
      <c r="B26" s="97">
        <f>'SEKTÖR (U S D)'!D26</f>
        <v>6.1954845199032924</v>
      </c>
      <c r="C26" s="97">
        <f>'SEKTÖR (TL)'!D26</f>
        <v>18.075259297083647</v>
      </c>
      <c r="D26" s="97">
        <f>'SEKTÖR (U S D)'!H26</f>
        <v>7.2543080734102237</v>
      </c>
      <c r="E26" s="97">
        <f>'SEKTÖR (TL)'!H26</f>
        <v>23.428203573434796</v>
      </c>
    </row>
    <row r="27" spans="1:5" s="26" customFormat="1" ht="15.75">
      <c r="A27" s="93" t="s">
        <v>22</v>
      </c>
      <c r="B27" s="95">
        <f>'SEKTÖR (U S D)'!D27</f>
        <v>-10.565858280289179</v>
      </c>
      <c r="C27" s="95">
        <f>'SEKTÖR (TL)'!D27</f>
        <v>-0.56112535003481223</v>
      </c>
      <c r="D27" s="95">
        <f>'SEKTÖR (U S D)'!H27</f>
        <v>2.3864569393483221</v>
      </c>
      <c r="E27" s="95">
        <f>'SEKTÖR (TL)'!H27</f>
        <v>17.826282946349767</v>
      </c>
    </row>
    <row r="28" spans="1:5" ht="14.25">
      <c r="A28" s="15" t="s">
        <v>23</v>
      </c>
      <c r="B28" s="97">
        <f>'SEKTÖR (U S D)'!D28</f>
        <v>-10.565858280289179</v>
      </c>
      <c r="C28" s="97">
        <f>'SEKTÖR (TL)'!D28</f>
        <v>-0.56112535003481223</v>
      </c>
      <c r="D28" s="97">
        <f>'SEKTÖR (U S D)'!H28</f>
        <v>2.3864569393483221</v>
      </c>
      <c r="E28" s="97">
        <f>'SEKTÖR (TL)'!H28</f>
        <v>17.826282946349767</v>
      </c>
    </row>
    <row r="29" spans="1:5" s="26" customFormat="1" ht="15.75">
      <c r="A29" s="93" t="s">
        <v>24</v>
      </c>
      <c r="B29" s="95">
        <f>'SEKTÖR (U S D)'!D29</f>
        <v>3.8369116062070412</v>
      </c>
      <c r="C29" s="95">
        <f>'SEKTÖR (TL)'!D29</f>
        <v>15.452839807076355</v>
      </c>
      <c r="D29" s="95">
        <f>'SEKTÖR (U S D)'!H29</f>
        <v>4.6850958545001413</v>
      </c>
      <c r="E29" s="95">
        <f>'SEKTÖR (TL)'!H29</f>
        <v>20.471555449221988</v>
      </c>
    </row>
    <row r="30" spans="1:5" ht="14.25">
      <c r="A30" s="15" t="s">
        <v>25</v>
      </c>
      <c r="B30" s="97">
        <f>'SEKTÖR (U S D)'!D30</f>
        <v>-3.4761794486530171</v>
      </c>
      <c r="C30" s="97">
        <f>'SEKTÖR (TL)'!D30</f>
        <v>7.3216548845766782</v>
      </c>
      <c r="D30" s="97">
        <f>'SEKTÖR (U S D)'!H30</f>
        <v>7.9708648734282699</v>
      </c>
      <c r="E30" s="97">
        <f>'SEKTÖR (TL)'!H30</f>
        <v>24.252816777074312</v>
      </c>
    </row>
    <row r="31" spans="1:5" ht="14.25">
      <c r="A31" s="15" t="s">
        <v>26</v>
      </c>
      <c r="B31" s="97">
        <f>'SEKTÖR (U S D)'!D31</f>
        <v>1.4516358984630258</v>
      </c>
      <c r="C31" s="97">
        <f>'SEKTÖR (TL)'!D31</f>
        <v>12.800730360425415</v>
      </c>
      <c r="D31" s="97">
        <f>'SEKTÖR (U S D)'!H31</f>
        <v>4.5415775482042831</v>
      </c>
      <c r="E31" s="97">
        <f>'SEKTÖR (TL)'!H31</f>
        <v>20.306394654805466</v>
      </c>
    </row>
    <row r="32" spans="1:5" ht="14.25">
      <c r="A32" s="15" t="s">
        <v>27</v>
      </c>
      <c r="B32" s="97">
        <f>'SEKTÖR (U S D)'!D32</f>
        <v>71.483083567217051</v>
      </c>
      <c r="C32" s="97">
        <f>'SEKTÖR (TL)'!D32</f>
        <v>90.666388959953636</v>
      </c>
      <c r="D32" s="97">
        <f>'SEKTÖR (U S D)'!H32</f>
        <v>10.079670543999681</v>
      </c>
      <c r="E32" s="97">
        <f>'SEKTÖR (TL)'!H32</f>
        <v>26.679629277938609</v>
      </c>
    </row>
    <row r="33" spans="1:5" ht="14.25">
      <c r="A33" s="15" t="s">
        <v>181</v>
      </c>
      <c r="B33" s="97">
        <f>'SEKTÖR (U S D)'!D33</f>
        <v>3.0643550133291173</v>
      </c>
      <c r="C33" s="97">
        <f>'SEKTÖR (TL)'!D33</f>
        <v>14.593859593010514</v>
      </c>
      <c r="D33" s="97">
        <f>'SEKTÖR (U S D)'!H33</f>
        <v>3.5956370989281394</v>
      </c>
      <c r="E33" s="97">
        <f>'SEKTÖR (TL)'!H33</f>
        <v>19.217806863425654</v>
      </c>
    </row>
    <row r="34" spans="1:5" ht="14.25">
      <c r="A34" s="15" t="s">
        <v>28</v>
      </c>
      <c r="B34" s="97">
        <f>'SEKTÖR (U S D)'!D34</f>
        <v>-2.4888638684614603</v>
      </c>
      <c r="C34" s="97">
        <f>'SEKTÖR (TL)'!D34</f>
        <v>8.4194185387113372</v>
      </c>
      <c r="D34" s="97">
        <f>'SEKTÖR (U S D)'!H34</f>
        <v>4.3334478425646425</v>
      </c>
      <c r="E34" s="97">
        <f>'SEKTÖR (TL)'!H34</f>
        <v>20.066879094649263</v>
      </c>
    </row>
    <row r="35" spans="1:5" ht="14.25">
      <c r="A35" s="15" t="s">
        <v>29</v>
      </c>
      <c r="B35" s="97">
        <f>'SEKTÖR (U S D)'!D35</f>
        <v>2.7060702449589509</v>
      </c>
      <c r="C35" s="97">
        <f>'SEKTÖR (TL)'!D35</f>
        <v>14.195494567239811</v>
      </c>
      <c r="D35" s="97">
        <f>'SEKTÖR (U S D)'!H35</f>
        <v>4.0430046277770497</v>
      </c>
      <c r="E35" s="97">
        <f>'SEKTÖR (TL)'!H35</f>
        <v>19.732637189729321</v>
      </c>
    </row>
    <row r="36" spans="1:5" ht="14.25">
      <c r="A36" s="15" t="s">
        <v>30</v>
      </c>
      <c r="B36" s="97">
        <f>'SEKTÖR (U S D)'!D36</f>
        <v>-9.2135411609166624E-3</v>
      </c>
      <c r="C36" s="97">
        <f>'SEKTÖR (TL)'!D36</f>
        <v>11.176460014493065</v>
      </c>
      <c r="D36" s="97">
        <f>'SEKTÖR (U S D)'!H36</f>
        <v>-4.3157890771108711</v>
      </c>
      <c r="E36" s="97">
        <f>'SEKTÖR (TL)'!H36</f>
        <v>10.113341614869098</v>
      </c>
    </row>
    <row r="37" spans="1:5" ht="14.25">
      <c r="A37" s="15" t="s">
        <v>182</v>
      </c>
      <c r="B37" s="97">
        <f>'SEKTÖR (U S D)'!D37</f>
        <v>2.3034643541298747</v>
      </c>
      <c r="C37" s="97">
        <f>'SEKTÖR (TL)'!D37</f>
        <v>13.747850346121654</v>
      </c>
      <c r="D37" s="97">
        <f>'SEKTÖR (U S D)'!H37</f>
        <v>0.13735143460920279</v>
      </c>
      <c r="E37" s="97">
        <f>'SEKTÖR (TL)'!H37</f>
        <v>15.238013467168868</v>
      </c>
    </row>
    <row r="38" spans="1:5" ht="14.25">
      <c r="A38" s="12" t="s">
        <v>31</v>
      </c>
      <c r="B38" s="97">
        <f>'SEKTÖR (U S D)'!D38</f>
        <v>106.26614779842483</v>
      </c>
      <c r="C38" s="97">
        <f>'SEKTÖR (TL)'!D38</f>
        <v>129.34053171483916</v>
      </c>
      <c r="D38" s="97">
        <f>'SEKTÖR (U S D)'!H38</f>
        <v>37.958848516158284</v>
      </c>
      <c r="E38" s="97">
        <f>'SEKTÖR (TL)'!H38</f>
        <v>58.762973210868232</v>
      </c>
    </row>
    <row r="39" spans="1:5" ht="14.25">
      <c r="A39" s="12" t="s">
        <v>183</v>
      </c>
      <c r="B39" s="97">
        <f>'SEKTÖR (U S D)'!D39</f>
        <v>7.1732778231892533</v>
      </c>
      <c r="C39" s="97">
        <f>'SEKTÖR (TL)'!D39</f>
        <v>19.162435445357652</v>
      </c>
      <c r="D39" s="97">
        <f>'SEKTÖR (U S D)'!H39</f>
        <v>18.653450991267697</v>
      </c>
      <c r="E39" s="97">
        <f>'SEKTÖR (TL)'!H39</f>
        <v>36.546331487373543</v>
      </c>
    </row>
    <row r="40" spans="1:5" ht="14.25">
      <c r="A40" s="12" t="s">
        <v>32</v>
      </c>
      <c r="B40" s="97">
        <f>'SEKTÖR (U S D)'!D40</f>
        <v>-0.76318896521695812</v>
      </c>
      <c r="C40" s="97">
        <f>'SEKTÖR (TL)'!D40</f>
        <v>10.338139589650895</v>
      </c>
      <c r="D40" s="97">
        <f>'SEKTÖR (U S D)'!H40</f>
        <v>5.4454427315271383</v>
      </c>
      <c r="E40" s="97">
        <f>'SEKTÖR (TL)'!H40</f>
        <v>21.346562251371886</v>
      </c>
    </row>
    <row r="41" spans="1:5" ht="14.25">
      <c r="A41" s="15" t="s">
        <v>33</v>
      </c>
      <c r="B41" s="97">
        <f>'SEKTÖR (U S D)'!D41</f>
        <v>-4.2799797606355474</v>
      </c>
      <c r="C41" s="97">
        <f>'SEKTÖR (TL)'!D41</f>
        <v>6.4279358089541523</v>
      </c>
      <c r="D41" s="97">
        <f>'SEKTÖR (U S D)'!H41</f>
        <v>5.1863726671381851</v>
      </c>
      <c r="E41" s="97">
        <f>'SEKTÖR (TL)'!H41</f>
        <v>21.048424552089003</v>
      </c>
    </row>
    <row r="42" spans="1:5" ht="16.5">
      <c r="A42" s="90" t="s">
        <v>34</v>
      </c>
      <c r="B42" s="98">
        <f>'SEKTÖR (U S D)'!D42</f>
        <v>-12.488576037305895</v>
      </c>
      <c r="C42" s="98">
        <f>'SEKTÖR (TL)'!D42</f>
        <v>-2.6989318560384361</v>
      </c>
      <c r="D42" s="98">
        <f>'SEKTÖR (U S D)'!H42</f>
        <v>-7.7044549295124023</v>
      </c>
      <c r="E42" s="98">
        <f>'SEKTÖR (TL)'!H42</f>
        <v>6.2136666630127406</v>
      </c>
    </row>
    <row r="43" spans="1:5" ht="14.25">
      <c r="A43" s="15" t="s">
        <v>35</v>
      </c>
      <c r="B43" s="97">
        <f>'SEKTÖR (U S D)'!D43</f>
        <v>-12.488576037305895</v>
      </c>
      <c r="C43" s="97">
        <f>'SEKTÖR (TL)'!D43</f>
        <v>-2.6989318560384361</v>
      </c>
      <c r="D43" s="97">
        <f>'SEKTÖR (U S D)'!H43</f>
        <v>-7.7044549295124023</v>
      </c>
      <c r="E43" s="97">
        <f>'SEKTÖR (TL)'!H43</f>
        <v>6.2136666630127406</v>
      </c>
    </row>
    <row r="44" spans="1:5" ht="18">
      <c r="A44" s="106" t="s">
        <v>44</v>
      </c>
      <c r="B44" s="107">
        <f>'SEKTÖR (U S D)'!D44</f>
        <v>1.0603514177638611</v>
      </c>
      <c r="C44" s="107">
        <f>'SEKTÖR (TL)'!D44</f>
        <v>12.36567404210501</v>
      </c>
      <c r="D44" s="107">
        <f>'SEKTÖR (U S D)'!H44</f>
        <v>4.0568945946643797</v>
      </c>
      <c r="E44" s="107">
        <f>'SEKTÖR (TL)'!H44</f>
        <v>19.748621756609609</v>
      </c>
    </row>
    <row r="45" spans="1:5" ht="14.25">
      <c r="A45" s="100" t="s">
        <v>37</v>
      </c>
      <c r="B45" s="108"/>
      <c r="C45" s="108"/>
      <c r="D45" s="97">
        <f>'SEKTÖR (U S D)'!H45</f>
        <v>1.5541047909851642</v>
      </c>
      <c r="E45" s="97">
        <f>'SEKTÖR (TL)'!H45</f>
        <v>16.868412514304875</v>
      </c>
    </row>
    <row r="46" spans="1:5" s="27" customFormat="1" ht="18">
      <c r="A46" s="101" t="s">
        <v>44</v>
      </c>
      <c r="B46" s="109">
        <f>'SEKTÖR (U S D)'!D46</f>
        <v>1.0603514177638611</v>
      </c>
      <c r="C46" s="109">
        <f>'SEKTÖR (TL)'!D46</f>
        <v>12.36567404210501</v>
      </c>
      <c r="D46" s="109">
        <f>'SEKTÖR (U S D)'!H46</f>
        <v>3.9540187607768202</v>
      </c>
      <c r="E46" s="109">
        <f>'SEKTÖR (TL)'!H46</f>
        <v>19.630232298918372</v>
      </c>
    </row>
    <row r="47" spans="1:5" s="27" customFormat="1" ht="18">
      <c r="A47" s="28"/>
      <c r="B47" s="30"/>
      <c r="C47" s="30"/>
      <c r="D47" s="30"/>
      <c r="E47" s="30"/>
    </row>
    <row r="48" spans="1:5" ht="14.25">
      <c r="A48" s="33"/>
    </row>
    <row r="49" spans="1:1">
      <c r="A49" s="26" t="s">
        <v>40</v>
      </c>
    </row>
    <row r="50" spans="1:1">
      <c r="A50" s="34"/>
    </row>
  </sheetData>
  <mergeCells count="3">
    <mergeCell ref="B6:C6"/>
    <mergeCell ref="D6:E6"/>
    <mergeCell ref="A5:E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I22"/>
  <sheetViews>
    <sheetView showGridLines="0" zoomScale="70" zoomScaleNormal="70" workbookViewId="0">
      <selection activeCell="B13" sqref="B13:C13"/>
    </sheetView>
  </sheetViews>
  <sheetFormatPr baseColWidth="10" defaultColWidth="9.140625" defaultRowHeight="12.75"/>
  <cols>
    <col min="1" max="1" width="34.85546875" bestFit="1" customWidth="1"/>
    <col min="2" max="2" width="12.7109375" bestFit="1" customWidth="1"/>
    <col min="3" max="3" width="12.85546875" customWidth="1"/>
    <col min="4" max="4" width="12.5703125" bestFit="1" customWidth="1"/>
    <col min="5" max="5" width="13.5703125" bestFit="1" customWidth="1"/>
    <col min="6" max="7" width="14.140625" bestFit="1" customWidth="1"/>
    <col min="8" max="8" width="12.5703125" customWidth="1"/>
    <col min="9" max="9" width="15" bestFit="1" customWidth="1"/>
  </cols>
  <sheetData>
    <row r="2" spans="1:9" ht="26.25">
      <c r="C2" s="2" t="s">
        <v>205</v>
      </c>
    </row>
    <row r="6" spans="1:9" ht="22.5">
      <c r="A6" s="152" t="s">
        <v>45</v>
      </c>
      <c r="B6" s="152"/>
      <c r="C6" s="152"/>
      <c r="D6" s="152"/>
      <c r="E6" s="152"/>
      <c r="F6" s="152"/>
      <c r="G6" s="152"/>
      <c r="H6" s="152"/>
      <c r="I6" s="152"/>
    </row>
    <row r="7" spans="1:9" ht="18">
      <c r="A7" s="112"/>
      <c r="B7" s="143" t="s">
        <v>70</v>
      </c>
      <c r="C7" s="143"/>
      <c r="D7" s="143"/>
      <c r="E7" s="143"/>
      <c r="F7" s="143" t="s">
        <v>213</v>
      </c>
      <c r="G7" s="143"/>
      <c r="H7" s="143"/>
      <c r="I7" s="143"/>
    </row>
    <row r="8" spans="1:9" ht="30.75">
      <c r="A8" s="113" t="s">
        <v>46</v>
      </c>
      <c r="B8" s="6">
        <v>2013</v>
      </c>
      <c r="C8" s="7">
        <v>2014</v>
      </c>
      <c r="D8" s="8" t="s">
        <v>179</v>
      </c>
      <c r="E8" s="8" t="s">
        <v>180</v>
      </c>
      <c r="F8" s="7">
        <v>2013</v>
      </c>
      <c r="G8" s="114">
        <v>2014</v>
      </c>
      <c r="H8" s="8" t="s">
        <v>179</v>
      </c>
      <c r="I8" s="7" t="s">
        <v>180</v>
      </c>
    </row>
    <row r="9" spans="1:9" ht="22.5" customHeight="1">
      <c r="A9" s="133" t="s">
        <v>47</v>
      </c>
      <c r="B9" s="137">
        <v>1305846.52486</v>
      </c>
      <c r="C9" s="137">
        <v>1189889.3188</v>
      </c>
      <c r="D9" s="134">
        <f t="shared" ref="D9:D22" si="0">(C9-B9)/B9*100</f>
        <v>-8.8798494962822527</v>
      </c>
      <c r="E9" s="138">
        <f t="shared" ref="E9:E22" si="1">C9/C$22*100</f>
        <v>9.0577053448868483</v>
      </c>
      <c r="F9" s="137">
        <v>12502447.761910001</v>
      </c>
      <c r="G9" s="137">
        <v>12961391.288149999</v>
      </c>
      <c r="H9" s="134">
        <f t="shared" ref="H9:H22" si="2">(G9-F9)/F9*100</f>
        <v>3.6708293846123277</v>
      </c>
      <c r="I9" s="138">
        <f t="shared" ref="I9:I22" si="3">G9/G$22*100</f>
        <v>8.567098416030797</v>
      </c>
    </row>
    <row r="10" spans="1:9" ht="22.5" customHeight="1">
      <c r="A10" s="133" t="s">
        <v>190</v>
      </c>
      <c r="B10" s="137">
        <v>161434.40914999999</v>
      </c>
      <c r="C10" s="137">
        <v>156510.22394</v>
      </c>
      <c r="D10" s="134">
        <f t="shared" si="0"/>
        <v>-3.0502699120511485</v>
      </c>
      <c r="E10" s="138">
        <f t="shared" si="1"/>
        <v>1.191391055884462</v>
      </c>
      <c r="F10" s="137">
        <v>1534464.9694699999</v>
      </c>
      <c r="G10" s="137">
        <v>1628432.2908900001</v>
      </c>
      <c r="H10" s="134">
        <f t="shared" si="2"/>
        <v>6.1237840739014215</v>
      </c>
      <c r="I10" s="138">
        <f t="shared" si="3"/>
        <v>1.076345848200094</v>
      </c>
    </row>
    <row r="11" spans="1:9" ht="22.5" customHeight="1">
      <c r="A11" s="133" t="s">
        <v>48</v>
      </c>
      <c r="B11" s="137">
        <v>281506.11901000002</v>
      </c>
      <c r="C11" s="137">
        <v>248761.83108</v>
      </c>
      <c r="D11" s="134">
        <f t="shared" si="0"/>
        <v>-11.631821022276547</v>
      </c>
      <c r="E11" s="138">
        <f t="shared" si="1"/>
        <v>1.8936310557434974</v>
      </c>
      <c r="F11" s="137">
        <v>3097265.4125199998</v>
      </c>
      <c r="G11" s="137">
        <v>2974002.4920000001</v>
      </c>
      <c r="H11" s="134">
        <f t="shared" si="2"/>
        <v>-3.9797338652908798</v>
      </c>
      <c r="I11" s="138">
        <f t="shared" si="3"/>
        <v>1.965728174704418</v>
      </c>
    </row>
    <row r="12" spans="1:9" ht="22.5" customHeight="1">
      <c r="A12" s="133" t="s">
        <v>49</v>
      </c>
      <c r="B12" s="139">
        <v>195004.36825999999</v>
      </c>
      <c r="C12" s="139">
        <v>172149.06975</v>
      </c>
      <c r="D12" s="134">
        <f t="shared" si="0"/>
        <v>-11.720403349901858</v>
      </c>
      <c r="E12" s="138">
        <f t="shared" si="1"/>
        <v>1.3104374705744888</v>
      </c>
      <c r="F12" s="139">
        <v>2146373.9153</v>
      </c>
      <c r="G12" s="139">
        <v>2302960.8897699998</v>
      </c>
      <c r="H12" s="134">
        <f t="shared" si="2"/>
        <v>7.2954191883250461</v>
      </c>
      <c r="I12" s="138">
        <f t="shared" si="3"/>
        <v>1.522189412564636</v>
      </c>
    </row>
    <row r="13" spans="1:9" ht="22.5" customHeight="1">
      <c r="A13" s="133" t="s">
        <v>50</v>
      </c>
      <c r="B13" s="156">
        <v>109253.86899</v>
      </c>
      <c r="C13" s="156">
        <v>114593.33678</v>
      </c>
      <c r="D13" s="141">
        <f t="shared" si="0"/>
        <v>4.8872116286231622</v>
      </c>
      <c r="E13" s="142">
        <f t="shared" si="1"/>
        <v>0.87231027511650994</v>
      </c>
      <c r="F13" s="156">
        <v>1137827.1436000001</v>
      </c>
      <c r="G13" s="156">
        <v>1057789.84668</v>
      </c>
      <c r="H13" s="141">
        <f t="shared" si="2"/>
        <v>-7.0342228492429948</v>
      </c>
      <c r="I13" s="142">
        <f t="shared" si="3"/>
        <v>0.69916797653279916</v>
      </c>
    </row>
    <row r="14" spans="1:9" ht="22.5" customHeight="1">
      <c r="A14" s="133" t="s">
        <v>51</v>
      </c>
      <c r="B14" s="137">
        <v>1096744.2527000001</v>
      </c>
      <c r="C14" s="137">
        <v>1004891.18747</v>
      </c>
      <c r="D14" s="134">
        <f t="shared" si="0"/>
        <v>-8.3750669314084156</v>
      </c>
      <c r="E14" s="138">
        <f t="shared" si="1"/>
        <v>7.6494579251758132</v>
      </c>
      <c r="F14" s="137">
        <v>12166984.629389999</v>
      </c>
      <c r="G14" s="137">
        <v>12235951.848789999</v>
      </c>
      <c r="H14" s="134">
        <f t="shared" si="2"/>
        <v>0.56683904435455468</v>
      </c>
      <c r="I14" s="138">
        <f t="shared" si="3"/>
        <v>8.0876042835182371</v>
      </c>
    </row>
    <row r="15" spans="1:9" ht="22.5" customHeight="1">
      <c r="A15" s="133" t="s">
        <v>52</v>
      </c>
      <c r="B15" s="137">
        <v>827939.09904999996</v>
      </c>
      <c r="C15" s="137">
        <v>819426.60803</v>
      </c>
      <c r="D15" s="134">
        <f t="shared" si="0"/>
        <v>-1.0281542482735051</v>
      </c>
      <c r="E15" s="138">
        <f t="shared" si="1"/>
        <v>6.2376597974516006</v>
      </c>
      <c r="F15" s="137">
        <v>9356809.2773899995</v>
      </c>
      <c r="G15" s="137">
        <v>9010902.9225600008</v>
      </c>
      <c r="H15" s="134">
        <f t="shared" si="2"/>
        <v>-3.6968409270225746</v>
      </c>
      <c r="I15" s="138">
        <f t="shared" si="3"/>
        <v>5.9559417996622761</v>
      </c>
    </row>
    <row r="16" spans="1:9" ht="22.5" customHeight="1">
      <c r="A16" s="133" t="s">
        <v>56</v>
      </c>
      <c r="B16" s="137">
        <v>134237.11374</v>
      </c>
      <c r="C16" s="137">
        <v>199673.92803000001</v>
      </c>
      <c r="D16" s="134">
        <f t="shared" si="0"/>
        <v>48.747185086788065</v>
      </c>
      <c r="E16" s="138">
        <f t="shared" si="1"/>
        <v>1.5199628877884526</v>
      </c>
      <c r="F16" s="137">
        <v>1390126.37916</v>
      </c>
      <c r="G16" s="137">
        <v>1642051.7974400001</v>
      </c>
      <c r="H16" s="134">
        <f t="shared" si="2"/>
        <v>18.122483110652784</v>
      </c>
      <c r="I16" s="138">
        <f t="shared" si="3"/>
        <v>1.085347941447468</v>
      </c>
    </row>
    <row r="17" spans="1:9" ht="22.5" customHeight="1">
      <c r="A17" s="133" t="s">
        <v>57</v>
      </c>
      <c r="B17" s="137">
        <v>1125190.4550699999</v>
      </c>
      <c r="C17" s="137">
        <v>1149751.67805</v>
      </c>
      <c r="D17" s="134">
        <f t="shared" si="0"/>
        <v>2.1828502783088473</v>
      </c>
      <c r="E17" s="138">
        <f t="shared" si="1"/>
        <v>8.7521685883092957</v>
      </c>
      <c r="F17" s="137">
        <v>11909748.07504</v>
      </c>
      <c r="G17" s="137">
        <v>12808944.556500001</v>
      </c>
      <c r="H17" s="134">
        <f t="shared" si="2"/>
        <v>7.5500881781412605</v>
      </c>
      <c r="I17" s="138">
        <f t="shared" si="3"/>
        <v>8.4663356102321767</v>
      </c>
    </row>
    <row r="18" spans="1:9" ht="22.5" customHeight="1">
      <c r="A18" s="133" t="s">
        <v>58</v>
      </c>
      <c r="B18" s="137">
        <v>1877108.1168800001</v>
      </c>
      <c r="C18" s="137">
        <v>1879838.0243500001</v>
      </c>
      <c r="D18" s="134">
        <f t="shared" si="0"/>
        <v>0.14543155215467507</v>
      </c>
      <c r="E18" s="138">
        <f t="shared" si="1"/>
        <v>14.309750202521549</v>
      </c>
      <c r="F18" s="137">
        <v>22874712.331950001</v>
      </c>
      <c r="G18" s="137">
        <v>23482337.168120001</v>
      </c>
      <c r="H18" s="134">
        <f t="shared" si="2"/>
        <v>2.6563168417261616</v>
      </c>
      <c r="I18" s="138">
        <f t="shared" si="3"/>
        <v>15.521134196575595</v>
      </c>
    </row>
    <row r="19" spans="1:9" ht="22.5" customHeight="1">
      <c r="A19" s="133" t="s">
        <v>54</v>
      </c>
      <c r="B19" s="137">
        <v>3574162.0117000001</v>
      </c>
      <c r="C19" s="137">
        <v>4022134.9297400001</v>
      </c>
      <c r="D19" s="134">
        <f t="shared" si="0"/>
        <v>12.5336489105296</v>
      </c>
      <c r="E19" s="138">
        <f t="shared" si="1"/>
        <v>30.617396488358228</v>
      </c>
      <c r="F19" s="137">
        <v>40588801.141719997</v>
      </c>
      <c r="G19" s="137">
        <v>43630730.13064</v>
      </c>
      <c r="H19" s="134">
        <f t="shared" si="2"/>
        <v>7.4945031716970245</v>
      </c>
      <c r="I19" s="138">
        <f t="shared" si="3"/>
        <v>28.838629332501586</v>
      </c>
    </row>
    <row r="20" spans="1:9" ht="22.5" customHeight="1">
      <c r="A20" s="133" t="s">
        <v>55</v>
      </c>
      <c r="B20" s="137">
        <v>1684863.3845599999</v>
      </c>
      <c r="C20" s="137">
        <v>1533596.67347</v>
      </c>
      <c r="D20" s="134">
        <f t="shared" si="0"/>
        <v>-8.9779807951315291</v>
      </c>
      <c r="E20" s="138">
        <f t="shared" si="1"/>
        <v>11.674083098921173</v>
      </c>
      <c r="F20" s="137">
        <v>20115275.578129999</v>
      </c>
      <c r="G20" s="137">
        <v>20618839.383250002</v>
      </c>
      <c r="H20" s="134">
        <f t="shared" si="2"/>
        <v>2.503390038899064</v>
      </c>
      <c r="I20" s="138">
        <f t="shared" si="3"/>
        <v>13.628446383077069</v>
      </c>
    </row>
    <row r="21" spans="1:9" ht="22.5" customHeight="1">
      <c r="A21" s="133" t="s">
        <v>53</v>
      </c>
      <c r="B21" s="137">
        <v>625639.32736999996</v>
      </c>
      <c r="C21" s="137">
        <v>645546.57033999998</v>
      </c>
      <c r="D21" s="134">
        <f t="shared" si="0"/>
        <v>3.1819040298639951</v>
      </c>
      <c r="E21" s="138">
        <f t="shared" si="1"/>
        <v>4.9140458092680808</v>
      </c>
      <c r="F21" s="137">
        <v>6573337.4440000001</v>
      </c>
      <c r="G21" s="137">
        <v>6938327.8331700005</v>
      </c>
      <c r="H21" s="134">
        <f t="shared" si="2"/>
        <v>5.5525886549937526</v>
      </c>
      <c r="I21" s="138">
        <f t="shared" si="3"/>
        <v>4.5860306249528602</v>
      </c>
    </row>
    <row r="22" spans="1:9" ht="24" customHeight="1">
      <c r="A22" s="115" t="s">
        <v>59</v>
      </c>
      <c r="B22" s="140">
        <v>12998929.051340001</v>
      </c>
      <c r="C22" s="140">
        <v>13136763.379830001</v>
      </c>
      <c r="D22" s="135">
        <f t="shared" si="0"/>
        <v>1.0603514177638464</v>
      </c>
      <c r="E22" s="136">
        <f t="shared" si="1"/>
        <v>100</v>
      </c>
      <c r="F22" s="140">
        <v>145394174.05958</v>
      </c>
      <c r="G22" s="140">
        <v>151292662.44795999</v>
      </c>
      <c r="H22" s="135">
        <f t="shared" si="2"/>
        <v>4.0568945946643593</v>
      </c>
      <c r="I22" s="136">
        <f t="shared" si="3"/>
        <v>100</v>
      </c>
    </row>
  </sheetData>
  <mergeCells count="3">
    <mergeCell ref="B7:E7"/>
    <mergeCell ref="F7:I7"/>
    <mergeCell ref="A6:I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7:N60"/>
  <sheetViews>
    <sheetView showGridLines="0" topLeftCell="C41" workbookViewId="0">
      <selection activeCell="C23" sqref="C23"/>
    </sheetView>
  </sheetViews>
  <sheetFormatPr baseColWidth="10" defaultColWidth="9.140625" defaultRowHeight="12.75"/>
  <cols>
    <col min="1" max="2" width="0" hidden="1" customWidth="1"/>
    <col min="10" max="10" width="11.5703125" bestFit="1" customWidth="1"/>
    <col min="11" max="11" width="12.140625" customWidth="1"/>
  </cols>
  <sheetData>
    <row r="7" spans="9:9">
      <c r="I7" s="35"/>
    </row>
    <row r="8" spans="9:9">
      <c r="I8" s="35"/>
    </row>
    <row r="9" spans="9:9">
      <c r="I9" s="35"/>
    </row>
    <row r="10" spans="9:9">
      <c r="I10" s="35"/>
    </row>
    <row r="17" spans="3:14" ht="12.75" customHeight="1"/>
    <row r="21" spans="3:14">
      <c r="C21" s="120" t="s">
        <v>186</v>
      </c>
    </row>
    <row r="22" spans="3:14">
      <c r="C22" s="1" t="s">
        <v>215</v>
      </c>
    </row>
    <row r="24" spans="3:14">
      <c r="H24" s="35"/>
      <c r="I24" s="35"/>
    </row>
    <row r="25" spans="3:14">
      <c r="H25" s="35"/>
      <c r="I25" s="35"/>
    </row>
    <row r="26" spans="3:14">
      <c r="H26" s="153"/>
      <c r="I26" s="153"/>
      <c r="N26" t="s">
        <v>60</v>
      </c>
    </row>
    <row r="27" spans="3:14">
      <c r="H27" s="153"/>
      <c r="I27" s="153"/>
    </row>
    <row r="28" spans="3:14" ht="12.75" customHeight="1"/>
    <row r="29" spans="3:14" ht="12.75" customHeight="1"/>
    <row r="30" spans="3:14" ht="9.75" customHeight="1"/>
    <row r="37" spans="8:9">
      <c r="H37" s="35"/>
      <c r="I37" s="35"/>
    </row>
    <row r="38" spans="8:9">
      <c r="H38" s="35"/>
      <c r="I38" s="35"/>
    </row>
    <row r="39" spans="8:9">
      <c r="H39" s="153"/>
      <c r="I39" s="153"/>
    </row>
    <row r="40" spans="8:9">
      <c r="H40" s="153"/>
      <c r="I40" s="153"/>
    </row>
    <row r="41" spans="8:9" ht="12.75" customHeight="1"/>
    <row r="42" spans="8:9" ht="13.5" customHeight="1"/>
    <row r="43" spans="8:9" ht="12.75" customHeight="1"/>
    <row r="49" spans="3:9">
      <c r="H49" s="35"/>
      <c r="I49" s="35"/>
    </row>
    <row r="50" spans="3:9">
      <c r="H50" s="35"/>
      <c r="I50" s="35"/>
    </row>
    <row r="51" spans="3:9">
      <c r="H51" s="153"/>
      <c r="I51" s="153"/>
    </row>
    <row r="52" spans="3:9">
      <c r="H52" s="153"/>
      <c r="I52" s="153"/>
    </row>
    <row r="55" spans="3:9" ht="15.75" customHeight="1"/>
    <row r="56" spans="3:9" ht="12.75" customHeight="1"/>
    <row r="57" spans="3:9" ht="12.75" customHeight="1"/>
    <row r="58" spans="3:9" ht="12.75" customHeight="1"/>
    <row r="60" spans="3:9">
      <c r="C60" s="36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8"/>
  <sheetViews>
    <sheetView showGridLines="0" zoomScale="90" zoomScaleNormal="90" workbookViewId="0">
      <selection activeCell="O25" sqref="O25"/>
    </sheetView>
  </sheetViews>
  <sheetFormatPr baseColWidth="10" defaultColWidth="9.140625" defaultRowHeight="12.75"/>
  <cols>
    <col min="1" max="1" width="3.140625" bestFit="1" customWidth="1"/>
    <col min="2" max="2" width="28" customWidth="1"/>
    <col min="3" max="9" width="9.140625" bestFit="1" customWidth="1"/>
    <col min="10" max="10" width="10.140625" bestFit="1" customWidth="1"/>
    <col min="11" max="14" width="9.140625" bestFit="1" customWidth="1"/>
    <col min="15" max="15" width="11.7109375" bestFit="1" customWidth="1"/>
    <col min="16" max="16" width="6.7109375" bestFit="1" customWidth="1"/>
  </cols>
  <sheetData>
    <row r="1" spans="1:16"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3" spans="1:16">
      <c r="A3" s="84"/>
      <c r="B3" s="35" t="s">
        <v>178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s="85" customFormat="1">
      <c r="A4" s="110"/>
      <c r="B4" s="124" t="s">
        <v>177</v>
      </c>
      <c r="C4" s="124" t="s">
        <v>61</v>
      </c>
      <c r="D4" s="124" t="s">
        <v>62</v>
      </c>
      <c r="E4" s="124" t="s">
        <v>63</v>
      </c>
      <c r="F4" s="124" t="s">
        <v>64</v>
      </c>
      <c r="G4" s="124" t="s">
        <v>65</v>
      </c>
      <c r="H4" s="124" t="s">
        <v>66</v>
      </c>
      <c r="I4" s="124" t="s">
        <v>1</v>
      </c>
      <c r="J4" s="124" t="s">
        <v>176</v>
      </c>
      <c r="K4" s="124" t="s">
        <v>67</v>
      </c>
      <c r="L4" s="124" t="s">
        <v>68</v>
      </c>
      <c r="M4" s="124" t="s">
        <v>69</v>
      </c>
      <c r="N4" s="124" t="s">
        <v>70</v>
      </c>
      <c r="O4" s="125" t="s">
        <v>175</v>
      </c>
      <c r="P4" s="125" t="s">
        <v>174</v>
      </c>
    </row>
    <row r="5" spans="1:16">
      <c r="A5" s="116" t="s">
        <v>173</v>
      </c>
      <c r="B5" s="117" t="s">
        <v>71</v>
      </c>
      <c r="C5" s="126">
        <v>1245326.09546</v>
      </c>
      <c r="D5" s="126">
        <v>1152173.9242799999</v>
      </c>
      <c r="E5" s="126">
        <v>1308110.3662099999</v>
      </c>
      <c r="F5" s="126">
        <v>1246562.0333</v>
      </c>
      <c r="G5" s="126">
        <v>1345864.7299899999</v>
      </c>
      <c r="H5" s="126">
        <v>1232254.0425499999</v>
      </c>
      <c r="I5" s="126">
        <v>1328069.83443</v>
      </c>
      <c r="J5" s="126">
        <v>1101286.4454900001</v>
      </c>
      <c r="K5" s="126">
        <v>1291371.04789</v>
      </c>
      <c r="L5" s="126">
        <v>1243691.5016999999</v>
      </c>
      <c r="M5" s="126">
        <v>1222073.0590600001</v>
      </c>
      <c r="N5" s="126">
        <v>1137631.96459</v>
      </c>
      <c r="O5" s="126">
        <f t="shared" ref="O5:O24" si="0">SUM(C5:N5)</f>
        <v>14854415.044949999</v>
      </c>
      <c r="P5" s="119">
        <f t="shared" ref="P5:P24" si="1">O5/O$26*100</f>
        <v>9.8183314409312157</v>
      </c>
    </row>
    <row r="6" spans="1:16">
      <c r="A6" s="116" t="s">
        <v>172</v>
      </c>
      <c r="B6" s="117" t="s">
        <v>72</v>
      </c>
      <c r="C6" s="126">
        <v>1015989.84146</v>
      </c>
      <c r="D6" s="126">
        <v>1002504.1886</v>
      </c>
      <c r="E6" s="126">
        <v>989006.18903000001</v>
      </c>
      <c r="F6" s="126">
        <v>1003320.50609</v>
      </c>
      <c r="G6" s="126">
        <v>1024988.46708</v>
      </c>
      <c r="H6" s="126">
        <v>724669.38269999996</v>
      </c>
      <c r="I6" s="126">
        <v>567646.26991999999</v>
      </c>
      <c r="J6" s="126">
        <v>630087.70940000005</v>
      </c>
      <c r="K6" s="126">
        <v>874211.31873000006</v>
      </c>
      <c r="L6" s="126">
        <v>815468.51914999995</v>
      </c>
      <c r="M6" s="126">
        <v>929884.78044999996</v>
      </c>
      <c r="N6" s="126">
        <v>1085081.5826099999</v>
      </c>
      <c r="O6" s="126">
        <f t="shared" si="0"/>
        <v>10662858.75522</v>
      </c>
      <c r="P6" s="119">
        <f t="shared" si="1"/>
        <v>7.0478360170888585</v>
      </c>
    </row>
    <row r="7" spans="1:16">
      <c r="A7" s="116" t="s">
        <v>171</v>
      </c>
      <c r="B7" s="117" t="s">
        <v>73</v>
      </c>
      <c r="C7" s="126">
        <v>764001.16987999994</v>
      </c>
      <c r="D7" s="126">
        <v>707893.57706000004</v>
      </c>
      <c r="E7" s="126">
        <v>788581.36583000002</v>
      </c>
      <c r="F7" s="126">
        <v>837508.27483999997</v>
      </c>
      <c r="G7" s="126">
        <v>807861.81602999999</v>
      </c>
      <c r="H7" s="126">
        <v>827976.64876999997</v>
      </c>
      <c r="I7" s="126">
        <v>887595.69802000001</v>
      </c>
      <c r="J7" s="126">
        <v>729855.96779999998</v>
      </c>
      <c r="K7" s="126">
        <v>885180.76613999996</v>
      </c>
      <c r="L7" s="126">
        <v>832388.96429000003</v>
      </c>
      <c r="M7" s="126">
        <v>828345.02578999999</v>
      </c>
      <c r="N7" s="126">
        <v>756942.68351</v>
      </c>
      <c r="O7" s="126">
        <f t="shared" si="0"/>
        <v>9654131.9579600003</v>
      </c>
      <c r="P7" s="119">
        <f t="shared" si="1"/>
        <v>6.3810972731613598</v>
      </c>
    </row>
    <row r="8" spans="1:16">
      <c r="A8" s="116" t="s">
        <v>170</v>
      </c>
      <c r="B8" s="117" t="s">
        <v>75</v>
      </c>
      <c r="C8" s="126">
        <v>591563.04853999999</v>
      </c>
      <c r="D8" s="126">
        <v>604805.19380000001</v>
      </c>
      <c r="E8" s="126">
        <v>616184.48239000002</v>
      </c>
      <c r="F8" s="126">
        <v>627489.48661000002</v>
      </c>
      <c r="G8" s="126">
        <v>619891.69530999998</v>
      </c>
      <c r="H8" s="126">
        <v>625490.68417000002</v>
      </c>
      <c r="I8" s="126">
        <v>585773.01861999999</v>
      </c>
      <c r="J8" s="126">
        <v>409484.64588000003</v>
      </c>
      <c r="K8" s="126">
        <v>581945.29980000004</v>
      </c>
      <c r="L8" s="126">
        <v>547764.35760999995</v>
      </c>
      <c r="M8" s="126">
        <v>628243.49563999998</v>
      </c>
      <c r="N8" s="126">
        <v>587964.25259000005</v>
      </c>
      <c r="O8" s="126">
        <f t="shared" si="0"/>
        <v>7026599.66096</v>
      </c>
      <c r="P8" s="119">
        <f t="shared" si="1"/>
        <v>4.6443757068370246</v>
      </c>
    </row>
    <row r="9" spans="1:16">
      <c r="A9" s="116" t="s">
        <v>169</v>
      </c>
      <c r="B9" s="117" t="s">
        <v>76</v>
      </c>
      <c r="C9" s="126">
        <v>504579.09022999997</v>
      </c>
      <c r="D9" s="126">
        <v>526687.59731999994</v>
      </c>
      <c r="E9" s="126">
        <v>584054.14520000003</v>
      </c>
      <c r="F9" s="126">
        <v>561270.58438000001</v>
      </c>
      <c r="G9" s="126">
        <v>516385.61391999997</v>
      </c>
      <c r="H9" s="126">
        <v>671069.37117000006</v>
      </c>
      <c r="I9" s="126">
        <v>569151.30882999999</v>
      </c>
      <c r="J9" s="126">
        <v>440327.38672000001</v>
      </c>
      <c r="K9" s="126">
        <v>539865.34964000003</v>
      </c>
      <c r="L9" s="126">
        <v>482371.66895000002</v>
      </c>
      <c r="M9" s="126">
        <v>478581.34914000001</v>
      </c>
      <c r="N9" s="126">
        <v>572025.07053000003</v>
      </c>
      <c r="O9" s="126">
        <f t="shared" si="0"/>
        <v>6446368.5360299991</v>
      </c>
      <c r="P9" s="119">
        <f t="shared" si="1"/>
        <v>4.2608599992397824</v>
      </c>
    </row>
    <row r="10" spans="1:16">
      <c r="A10" s="116" t="s">
        <v>168</v>
      </c>
      <c r="B10" s="117" t="s">
        <v>77</v>
      </c>
      <c r="C10" s="126">
        <v>466157.08468000003</v>
      </c>
      <c r="D10" s="126">
        <v>447812.99559000001</v>
      </c>
      <c r="E10" s="126">
        <v>439562.87569000002</v>
      </c>
      <c r="F10" s="126">
        <v>500624.23168000003</v>
      </c>
      <c r="G10" s="126">
        <v>534304.26014000003</v>
      </c>
      <c r="H10" s="126">
        <v>516458.89785000001</v>
      </c>
      <c r="I10" s="126">
        <v>503539.21642000001</v>
      </c>
      <c r="J10" s="126">
        <v>513719.20046000002</v>
      </c>
      <c r="K10" s="126">
        <v>580503.32250000001</v>
      </c>
      <c r="L10" s="126">
        <v>503955.18552</v>
      </c>
      <c r="M10" s="126">
        <v>543576.38005000004</v>
      </c>
      <c r="N10" s="126">
        <v>714673.14391999994</v>
      </c>
      <c r="O10" s="126">
        <f t="shared" si="0"/>
        <v>6264886.7944999989</v>
      </c>
      <c r="P10" s="119">
        <f t="shared" si="1"/>
        <v>4.140905905899384</v>
      </c>
    </row>
    <row r="11" spans="1:16">
      <c r="A11" s="116" t="s">
        <v>167</v>
      </c>
      <c r="B11" s="117" t="s">
        <v>74</v>
      </c>
      <c r="C11" s="126">
        <v>463858.03844999999</v>
      </c>
      <c r="D11" s="126">
        <v>487532.49485000002</v>
      </c>
      <c r="E11" s="126">
        <v>486133.39155</v>
      </c>
      <c r="F11" s="126">
        <v>539736.89531000005</v>
      </c>
      <c r="G11" s="126">
        <v>533117.92608</v>
      </c>
      <c r="H11" s="126">
        <v>502612.27201999997</v>
      </c>
      <c r="I11" s="126">
        <v>534819.35646000004</v>
      </c>
      <c r="J11" s="126">
        <v>496423.53434000001</v>
      </c>
      <c r="K11" s="126">
        <v>532205.82716999995</v>
      </c>
      <c r="L11" s="126">
        <v>492626.19571</v>
      </c>
      <c r="M11" s="126">
        <v>512337.07196999999</v>
      </c>
      <c r="N11" s="126">
        <v>476543.25750000001</v>
      </c>
      <c r="O11" s="126">
        <f t="shared" si="0"/>
        <v>6057946.2614100007</v>
      </c>
      <c r="P11" s="119">
        <f t="shared" si="1"/>
        <v>4.0041243001416174</v>
      </c>
    </row>
    <row r="12" spans="1:16">
      <c r="A12" s="116" t="s">
        <v>166</v>
      </c>
      <c r="B12" s="117" t="s">
        <v>78</v>
      </c>
      <c r="C12" s="126">
        <v>331779.03953000001</v>
      </c>
      <c r="D12" s="126">
        <v>347081.27373000002</v>
      </c>
      <c r="E12" s="126">
        <v>422158.29232000001</v>
      </c>
      <c r="F12" s="126">
        <v>452988.28223000001</v>
      </c>
      <c r="G12" s="126">
        <v>428988.32504999998</v>
      </c>
      <c r="H12" s="126">
        <v>377417.11615000002</v>
      </c>
      <c r="I12" s="126">
        <v>431774.3836</v>
      </c>
      <c r="J12" s="126">
        <v>345133.91148000001</v>
      </c>
      <c r="K12" s="126">
        <v>427271.41970000003</v>
      </c>
      <c r="L12" s="126">
        <v>394530.01844999997</v>
      </c>
      <c r="M12" s="126">
        <v>405105.48066</v>
      </c>
      <c r="N12" s="126">
        <v>392707.85898999998</v>
      </c>
      <c r="O12" s="126">
        <f t="shared" si="0"/>
        <v>4756935.4018899994</v>
      </c>
      <c r="P12" s="119">
        <f t="shared" si="1"/>
        <v>3.1441943878317535</v>
      </c>
    </row>
    <row r="13" spans="1:16">
      <c r="A13" s="116" t="s">
        <v>165</v>
      </c>
      <c r="B13" s="117" t="s">
        <v>159</v>
      </c>
      <c r="C13" s="126">
        <v>244100.00373999999</v>
      </c>
      <c r="D13" s="126">
        <v>230757.12624000001</v>
      </c>
      <c r="E13" s="126">
        <v>189088.48845999999</v>
      </c>
      <c r="F13" s="126">
        <v>226805.64691000001</v>
      </c>
      <c r="G13" s="126">
        <v>298034.46110999997</v>
      </c>
      <c r="H13" s="126">
        <v>294129.56874000002</v>
      </c>
      <c r="I13" s="126">
        <v>305071.98358</v>
      </c>
      <c r="J13" s="126">
        <v>305544.10495000001</v>
      </c>
      <c r="K13" s="126">
        <v>480444.01435000001</v>
      </c>
      <c r="L13" s="126">
        <v>360978.52872</v>
      </c>
      <c r="M13" s="126">
        <v>557404.01436000003</v>
      </c>
      <c r="N13" s="126">
        <v>520187.15431000001</v>
      </c>
      <c r="O13" s="126">
        <f t="shared" si="0"/>
        <v>4012545.0954700001</v>
      </c>
      <c r="P13" s="119">
        <f t="shared" si="1"/>
        <v>2.6521742895827414</v>
      </c>
    </row>
    <row r="14" spans="1:16">
      <c r="A14" s="116" t="s">
        <v>163</v>
      </c>
      <c r="B14" s="117" t="s">
        <v>164</v>
      </c>
      <c r="C14" s="126">
        <v>312026.18057999999</v>
      </c>
      <c r="D14" s="126">
        <v>279311.61738000001</v>
      </c>
      <c r="E14" s="126">
        <v>317032.96344000002</v>
      </c>
      <c r="F14" s="126">
        <v>269362.34388</v>
      </c>
      <c r="G14" s="126">
        <v>290941.88790999999</v>
      </c>
      <c r="H14" s="126">
        <v>291839.71616000001</v>
      </c>
      <c r="I14" s="126">
        <v>284062.78226000001</v>
      </c>
      <c r="J14" s="126">
        <v>243388.61645</v>
      </c>
      <c r="K14" s="126">
        <v>265764.33056999999</v>
      </c>
      <c r="L14" s="126">
        <v>283968.21879999997</v>
      </c>
      <c r="M14" s="126">
        <v>265498.29599000001</v>
      </c>
      <c r="N14" s="126">
        <v>292117.52282000001</v>
      </c>
      <c r="O14" s="126">
        <f t="shared" si="0"/>
        <v>3395314.4762399998</v>
      </c>
      <c r="P14" s="119">
        <f t="shared" si="1"/>
        <v>2.2442030044965868</v>
      </c>
    </row>
    <row r="15" spans="1:16">
      <c r="A15" s="116" t="s">
        <v>161</v>
      </c>
      <c r="B15" s="117" t="s">
        <v>157</v>
      </c>
      <c r="C15" s="126">
        <v>241844.68651999999</v>
      </c>
      <c r="D15" s="126">
        <v>267759.08600000001</v>
      </c>
      <c r="E15" s="126">
        <v>256075.65199000001</v>
      </c>
      <c r="F15" s="126">
        <v>242695.56546000001</v>
      </c>
      <c r="G15" s="126">
        <v>238430.15518999999</v>
      </c>
      <c r="H15" s="126">
        <v>231868.04852000001</v>
      </c>
      <c r="I15" s="126">
        <v>225266.49569000001</v>
      </c>
      <c r="J15" s="126">
        <v>283765.31683000003</v>
      </c>
      <c r="K15" s="126">
        <v>350414.32094000001</v>
      </c>
      <c r="L15" s="126">
        <v>365397.65415999998</v>
      </c>
      <c r="M15" s="126">
        <v>308886.51925000001</v>
      </c>
      <c r="N15" s="126">
        <v>300537.19626</v>
      </c>
      <c r="O15" s="126">
        <f t="shared" si="0"/>
        <v>3312940.6968100001</v>
      </c>
      <c r="P15" s="119">
        <f t="shared" si="1"/>
        <v>2.1897563591027076</v>
      </c>
    </row>
    <row r="16" spans="1:16">
      <c r="A16" s="116" t="s">
        <v>160</v>
      </c>
      <c r="B16" s="117" t="s">
        <v>80</v>
      </c>
      <c r="C16" s="126">
        <v>233189.83059</v>
      </c>
      <c r="D16" s="126">
        <v>281006.9374</v>
      </c>
      <c r="E16" s="126">
        <v>283304.09659999999</v>
      </c>
      <c r="F16" s="126">
        <v>322382.33701000002</v>
      </c>
      <c r="G16" s="126">
        <v>280368.73441999999</v>
      </c>
      <c r="H16" s="126">
        <v>259573.91420999999</v>
      </c>
      <c r="I16" s="126">
        <v>183797.758</v>
      </c>
      <c r="J16" s="126">
        <v>259774.16013</v>
      </c>
      <c r="K16" s="126">
        <v>225811.81168000001</v>
      </c>
      <c r="L16" s="126">
        <v>309895.43481000001</v>
      </c>
      <c r="M16" s="126">
        <v>293708.39724000002</v>
      </c>
      <c r="N16" s="126">
        <v>287193.24725000001</v>
      </c>
      <c r="O16" s="126">
        <f t="shared" si="0"/>
        <v>3220006.6593399998</v>
      </c>
      <c r="P16" s="119">
        <f t="shared" si="1"/>
        <v>2.1283296937467675</v>
      </c>
    </row>
    <row r="17" spans="1:16">
      <c r="A17" s="116" t="s">
        <v>158</v>
      </c>
      <c r="B17" s="117" t="s">
        <v>152</v>
      </c>
      <c r="C17" s="126">
        <v>212474.96488000001</v>
      </c>
      <c r="D17" s="126">
        <v>241222.14775999999</v>
      </c>
      <c r="E17" s="126">
        <v>285150.48019999999</v>
      </c>
      <c r="F17" s="126">
        <v>264976.34850999998</v>
      </c>
      <c r="G17" s="126">
        <v>277142.61946999998</v>
      </c>
      <c r="H17" s="126">
        <v>254344.56795999999</v>
      </c>
      <c r="I17" s="126">
        <v>240534.16555999999</v>
      </c>
      <c r="J17" s="126">
        <v>241640.87044999999</v>
      </c>
      <c r="K17" s="126">
        <v>275910.26124999998</v>
      </c>
      <c r="L17" s="126">
        <v>260678.05523999999</v>
      </c>
      <c r="M17" s="126">
        <v>261731.12059000001</v>
      </c>
      <c r="N17" s="126">
        <v>216514.91047</v>
      </c>
      <c r="O17" s="126">
        <f t="shared" si="0"/>
        <v>3032320.5123400004</v>
      </c>
      <c r="P17" s="119">
        <f t="shared" si="1"/>
        <v>2.0042746708770647</v>
      </c>
    </row>
    <row r="18" spans="1:16">
      <c r="A18" s="116" t="s">
        <v>156</v>
      </c>
      <c r="B18" s="117" t="s">
        <v>216</v>
      </c>
      <c r="C18" s="126">
        <v>211219.29949</v>
      </c>
      <c r="D18" s="126">
        <v>246654.79892999999</v>
      </c>
      <c r="E18" s="126">
        <v>261754.46395</v>
      </c>
      <c r="F18" s="126">
        <v>312402.89974999998</v>
      </c>
      <c r="G18" s="126">
        <v>287770.38436000003</v>
      </c>
      <c r="H18" s="126">
        <v>240703.27538000001</v>
      </c>
      <c r="I18" s="126">
        <v>231871.63063</v>
      </c>
      <c r="J18" s="126">
        <v>263930.87255999999</v>
      </c>
      <c r="K18" s="126">
        <v>232619.05249</v>
      </c>
      <c r="L18" s="126">
        <v>226834.40270999999</v>
      </c>
      <c r="M18" s="126">
        <v>205314.52108999999</v>
      </c>
      <c r="N18" s="126">
        <v>310328.38514000003</v>
      </c>
      <c r="O18" s="126">
        <f t="shared" si="0"/>
        <v>3031403.98648</v>
      </c>
      <c r="P18" s="119">
        <f t="shared" si="1"/>
        <v>2.0036688742408164</v>
      </c>
    </row>
    <row r="19" spans="1:16">
      <c r="A19" s="116" t="s">
        <v>154</v>
      </c>
      <c r="B19" s="117" t="s">
        <v>162</v>
      </c>
      <c r="C19" s="126">
        <v>260637.13568000001</v>
      </c>
      <c r="D19" s="126">
        <v>243827.03468000001</v>
      </c>
      <c r="E19" s="126">
        <v>282926.43446000002</v>
      </c>
      <c r="F19" s="126">
        <v>284127.55489000003</v>
      </c>
      <c r="G19" s="126">
        <v>263170.72863000003</v>
      </c>
      <c r="H19" s="126">
        <v>265792.58869</v>
      </c>
      <c r="I19" s="126">
        <v>217241.58596</v>
      </c>
      <c r="J19" s="126">
        <v>208697.36945999999</v>
      </c>
      <c r="K19" s="126">
        <v>233063.69378</v>
      </c>
      <c r="L19" s="126">
        <v>210219.59229</v>
      </c>
      <c r="M19" s="126">
        <v>212240.66231000001</v>
      </c>
      <c r="N19" s="126">
        <v>243072.24885</v>
      </c>
      <c r="O19" s="126">
        <f t="shared" si="0"/>
        <v>2925016.6296800002</v>
      </c>
      <c r="P19" s="119">
        <f t="shared" si="1"/>
        <v>1.9333499605019602</v>
      </c>
    </row>
    <row r="20" spans="1:16">
      <c r="A20" s="116" t="s">
        <v>153</v>
      </c>
      <c r="B20" s="117" t="s">
        <v>155</v>
      </c>
      <c r="C20" s="126">
        <v>237395.82986999999</v>
      </c>
      <c r="D20" s="126">
        <v>231969.23331000001</v>
      </c>
      <c r="E20" s="126">
        <v>272253.46745</v>
      </c>
      <c r="F20" s="126">
        <v>259701.5551</v>
      </c>
      <c r="G20" s="126">
        <v>271673.47227000003</v>
      </c>
      <c r="H20" s="126">
        <v>252151.44219999999</v>
      </c>
      <c r="I20" s="126">
        <v>242491.49911</v>
      </c>
      <c r="J20" s="126">
        <v>215741.19946999999</v>
      </c>
      <c r="K20" s="126">
        <v>250548.01642</v>
      </c>
      <c r="L20" s="126">
        <v>219788.71182</v>
      </c>
      <c r="M20" s="126">
        <v>237427.99940999999</v>
      </c>
      <c r="N20" s="126">
        <v>227591.76676999999</v>
      </c>
      <c r="O20" s="126">
        <f t="shared" si="0"/>
        <v>2918734.1931999996</v>
      </c>
      <c r="P20" s="119">
        <f t="shared" si="1"/>
        <v>1.9291974547701232</v>
      </c>
    </row>
    <row r="21" spans="1:16">
      <c r="A21" s="116" t="s">
        <v>151</v>
      </c>
      <c r="B21" s="117" t="s">
        <v>149</v>
      </c>
      <c r="C21" s="126">
        <v>211158.36269000001</v>
      </c>
      <c r="D21" s="126">
        <v>193527.85680000001</v>
      </c>
      <c r="E21" s="126">
        <v>205261.67115000001</v>
      </c>
      <c r="F21" s="126">
        <v>240258.40559000001</v>
      </c>
      <c r="G21" s="126">
        <v>250743.28836000001</v>
      </c>
      <c r="H21" s="126">
        <v>236928.18986000001</v>
      </c>
      <c r="I21" s="126">
        <v>239630.24948999999</v>
      </c>
      <c r="J21" s="126">
        <v>244743.36074999999</v>
      </c>
      <c r="K21" s="126">
        <v>280344.47725</v>
      </c>
      <c r="L21" s="126">
        <v>239777.70535999999</v>
      </c>
      <c r="M21" s="126">
        <v>231829.50523000001</v>
      </c>
      <c r="N21" s="126">
        <v>308439.30038999999</v>
      </c>
      <c r="O21" s="126">
        <f t="shared" si="0"/>
        <v>2882642.3729200005</v>
      </c>
      <c r="P21" s="119">
        <f t="shared" si="1"/>
        <v>1.9053418231115731</v>
      </c>
    </row>
    <row r="22" spans="1:16">
      <c r="A22" s="116" t="s">
        <v>150</v>
      </c>
      <c r="B22" s="117" t="s">
        <v>79</v>
      </c>
      <c r="C22" s="126">
        <v>254097.649</v>
      </c>
      <c r="D22" s="126">
        <v>204059.71625</v>
      </c>
      <c r="E22" s="126">
        <v>226651.03151</v>
      </c>
      <c r="F22" s="126">
        <v>251277.43927999999</v>
      </c>
      <c r="G22" s="126">
        <v>287571.17778999999</v>
      </c>
      <c r="H22" s="126">
        <v>234977.93281999999</v>
      </c>
      <c r="I22" s="126">
        <v>245405.83084000001</v>
      </c>
      <c r="J22" s="126">
        <v>219002.60000999999</v>
      </c>
      <c r="K22" s="126">
        <v>240313.79657999999</v>
      </c>
      <c r="L22" s="126">
        <v>219747.59281</v>
      </c>
      <c r="M22" s="126">
        <v>243121.30309</v>
      </c>
      <c r="N22" s="126">
        <v>225184.32842999999</v>
      </c>
      <c r="O22" s="126">
        <f t="shared" si="0"/>
        <v>2851410.3984099999</v>
      </c>
      <c r="P22" s="119">
        <f t="shared" si="1"/>
        <v>1.8846984065673347</v>
      </c>
    </row>
    <row r="23" spans="1:16">
      <c r="A23" s="116" t="s">
        <v>148</v>
      </c>
      <c r="B23" s="117" t="s">
        <v>193</v>
      </c>
      <c r="C23" s="126">
        <v>180774.84</v>
      </c>
      <c r="D23" s="126">
        <v>195228.9241</v>
      </c>
      <c r="E23" s="126">
        <v>232833.58252</v>
      </c>
      <c r="F23" s="126">
        <v>212809.52794999999</v>
      </c>
      <c r="G23" s="126">
        <v>206217.05497</v>
      </c>
      <c r="H23" s="126">
        <v>185546.40098999999</v>
      </c>
      <c r="I23" s="126">
        <v>186807.78054000001</v>
      </c>
      <c r="J23" s="126">
        <v>180451.02384000001</v>
      </c>
      <c r="K23" s="126">
        <v>215458.09070999999</v>
      </c>
      <c r="L23" s="126">
        <v>213680.10769999999</v>
      </c>
      <c r="M23" s="126">
        <v>211475.86124</v>
      </c>
      <c r="N23" s="126">
        <v>184920.02181000001</v>
      </c>
      <c r="O23" s="126">
        <f t="shared" si="0"/>
        <v>2406203.2163699996</v>
      </c>
      <c r="P23" s="119">
        <f t="shared" si="1"/>
        <v>1.5904295538441315</v>
      </c>
    </row>
    <row r="24" spans="1:16">
      <c r="A24" s="116" t="s">
        <v>147</v>
      </c>
      <c r="B24" s="117" t="s">
        <v>195</v>
      </c>
      <c r="C24" s="126">
        <v>160546.11259</v>
      </c>
      <c r="D24" s="126">
        <v>168125.39210999999</v>
      </c>
      <c r="E24" s="126">
        <v>166513.08254</v>
      </c>
      <c r="F24" s="126">
        <v>186182.47286000001</v>
      </c>
      <c r="G24" s="126">
        <v>191583.0681</v>
      </c>
      <c r="H24" s="126">
        <v>189311.92691000001</v>
      </c>
      <c r="I24" s="126">
        <v>210228.63939999999</v>
      </c>
      <c r="J24" s="126">
        <v>175448.80677</v>
      </c>
      <c r="K24" s="126">
        <v>239163.04999</v>
      </c>
      <c r="L24" s="126">
        <v>185139.03417</v>
      </c>
      <c r="M24" s="126">
        <v>176636.60631999999</v>
      </c>
      <c r="N24" s="126">
        <v>182092.06865999999</v>
      </c>
      <c r="O24" s="126">
        <f t="shared" si="0"/>
        <v>2230970.2604200002</v>
      </c>
      <c r="P24" s="119">
        <f t="shared" si="1"/>
        <v>1.4746057239804236</v>
      </c>
    </row>
    <row r="25" spans="1:16">
      <c r="A25" s="111"/>
      <c r="B25" s="154" t="s">
        <v>146</v>
      </c>
      <c r="C25" s="154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126">
        <f>SUM(O5:O24)</f>
        <v>101943650.91059999</v>
      </c>
      <c r="P25" s="127">
        <f>SUM(P5:P24)</f>
        <v>67.381754845953225</v>
      </c>
    </row>
    <row r="26" spans="1:16" ht="13.5" customHeight="1">
      <c r="A26" s="111"/>
      <c r="B26" s="155" t="s">
        <v>145</v>
      </c>
      <c r="C26" s="155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126">
        <v>151292662.44796008</v>
      </c>
      <c r="P26" s="118">
        <f>O26/O$26*100</f>
        <v>100</v>
      </c>
    </row>
    <row r="27" spans="1:16">
      <c r="B27" s="129" t="s">
        <v>191</v>
      </c>
    </row>
    <row r="28" spans="1:16">
      <c r="B28" s="35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22:A23"/>
  <sheetViews>
    <sheetView showGridLines="0" topLeftCell="A8" zoomScaleNormal="100" workbookViewId="0">
      <selection activeCell="A24" sqref="A24"/>
    </sheetView>
  </sheetViews>
  <sheetFormatPr baseColWidth="10" defaultColWidth="9.140625" defaultRowHeight="12.75"/>
  <sheetData>
    <row r="22" spans="1:1">
      <c r="A22" t="s">
        <v>184</v>
      </c>
    </row>
    <row r="23" spans="1:1">
      <c r="A23" s="84" t="s">
        <v>214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7"/>
  <sheetViews>
    <sheetView showGridLines="0" topLeftCell="A16" workbookViewId="0">
      <selection activeCell="J32" sqref="J32"/>
    </sheetView>
  </sheetViews>
  <sheetFormatPr baseColWidth="10" defaultColWidth="9.140625" defaultRowHeight="12.75"/>
  <cols>
    <col min="5" max="5" width="10.5703125" customWidth="1"/>
  </cols>
  <sheetData>
    <row r="1" spans="2:2" ht="15">
      <c r="B1" s="37" t="s">
        <v>3</v>
      </c>
    </row>
    <row r="2" spans="2:2" ht="15">
      <c r="B2" s="37" t="s">
        <v>81</v>
      </c>
    </row>
    <row r="13" spans="2:2" ht="12.75" customHeight="1"/>
    <row r="30" ht="12.75" customHeight="1"/>
    <row r="46" ht="12.75" customHeight="1"/>
    <row r="60" ht="12.75" customHeight="1"/>
    <row r="80" ht="12.75" customHeight="1"/>
    <row r="84" ht="3.75" customHeight="1"/>
    <row r="95" ht="12.75" customHeight="1"/>
    <row r="105" spans="1:1" ht="3.75" customHeight="1"/>
    <row r="112" spans="1:1">
      <c r="A112" s="36"/>
    </row>
    <row r="113" ht="12.75" customHeight="1"/>
    <row r="127" ht="12.75" customHeight="1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Grafik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gokhantugba</cp:lastModifiedBy>
  <cp:lastPrinted>2014-12-01T05:10:30Z</cp:lastPrinted>
  <dcterms:created xsi:type="dcterms:W3CDTF">2013-08-01T04:41:02Z</dcterms:created>
  <dcterms:modified xsi:type="dcterms:W3CDTF">2015-01-01T14:34:35Z</dcterms:modified>
</cp:coreProperties>
</file>