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rakgunaydin\Desktop\aylık açıklama\1 ocak\"/>
    </mc:Choice>
  </mc:AlternateContent>
  <bookViews>
    <workbookView xWindow="0" yWindow="0" windowWidth="20490" windowHeight="7770" tabRatio="712" activeTab="3"/>
  </bookViews>
  <sheets>
    <sheet name="SEKTÖR (U S D)" sheetId="1" r:id="rId1"/>
    <sheet name="Seçilmiş İstatistikler" sheetId="14" r:id="rId2"/>
    <sheet name="SEKTÖR (TL)" sheetId="2" r:id="rId3"/>
    <sheet name="USDvsTL" sheetId="3" r:id="rId4"/>
    <sheet name="GEN.SEK." sheetId="4" r:id="rId5"/>
    <sheet name="Toplam İhracat  bar gra" sheetId="15" r:id="rId6"/>
    <sheet name="Ü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-2015 AYLIK İHR" sheetId="22" r:id="rId14"/>
  </sheets>
  <definedNames>
    <definedName name="_xlnm._FilterDatabase" localSheetId="13" hidden="1">'2002-2015 AYLIK İHR'!$A$1:$O$76</definedName>
  </definedNames>
  <calcPr calcId="152511"/>
</workbook>
</file>

<file path=xl/calcChain.xml><?xml version="1.0" encoding="utf-8"?>
<calcChain xmlns="http://schemas.openxmlformats.org/spreadsheetml/2006/main">
  <c r="F51" i="1" l="1"/>
  <c r="G45" i="1" l="1"/>
  <c r="F45" i="1"/>
  <c r="G46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8" i="2"/>
  <c r="G51" i="1"/>
  <c r="H22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 l="1"/>
  <c r="H51" i="1"/>
  <c r="O75" i="22" l="1"/>
  <c r="P5" i="23" l="1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I22" i="4" l="1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I40" i="2"/>
  <c r="D40" i="2"/>
  <c r="C40" i="3" s="1"/>
  <c r="D37" i="2"/>
  <c r="C37" i="3" s="1"/>
  <c r="E35" i="2"/>
  <c r="D25" i="2"/>
  <c r="C25" i="3" s="1"/>
  <c r="D20" i="2"/>
  <c r="C20" i="3" s="1"/>
  <c r="E19" i="2"/>
  <c r="D17" i="2"/>
  <c r="C17" i="3" s="1"/>
  <c r="E15" i="2"/>
  <c r="D8" i="2"/>
  <c r="C8" i="3" s="1"/>
  <c r="I46" i="1"/>
  <c r="H46" i="1"/>
  <c r="D46" i="3" s="1"/>
  <c r="E46" i="1"/>
  <c r="D46" i="1"/>
  <c r="B46" i="3" s="1"/>
  <c r="I44" i="1"/>
  <c r="H44" i="1"/>
  <c r="D44" i="3" s="1"/>
  <c r="E44" i="1"/>
  <c r="D44" i="1"/>
  <c r="B44" i="3" s="1"/>
  <c r="I43" i="1"/>
  <c r="H43" i="1"/>
  <c r="D43" i="3" s="1"/>
  <c r="E43" i="1"/>
  <c r="D43" i="1"/>
  <c r="B43" i="3" s="1"/>
  <c r="I42" i="1"/>
  <c r="H42" i="1"/>
  <c r="D42" i="3" s="1"/>
  <c r="E42" i="1"/>
  <c r="D42" i="1"/>
  <c r="B42" i="3" s="1"/>
  <c r="I41" i="1"/>
  <c r="H41" i="1"/>
  <c r="D41" i="3" s="1"/>
  <c r="E41" i="1"/>
  <c r="D41" i="1"/>
  <c r="B41" i="3" s="1"/>
  <c r="I40" i="1"/>
  <c r="H40" i="1"/>
  <c r="D40" i="3" s="1"/>
  <c r="E40" i="1"/>
  <c r="D40" i="1"/>
  <c r="B40" i="3" s="1"/>
  <c r="I39" i="1"/>
  <c r="H39" i="1"/>
  <c r="D39" i="3" s="1"/>
  <c r="E39" i="1"/>
  <c r="D39" i="1"/>
  <c r="B39" i="3" s="1"/>
  <c r="I38" i="1"/>
  <c r="H38" i="1"/>
  <c r="D38" i="3" s="1"/>
  <c r="E38" i="1"/>
  <c r="D38" i="1"/>
  <c r="B38" i="3" s="1"/>
  <c r="I37" i="1"/>
  <c r="H37" i="1"/>
  <c r="D37" i="3" s="1"/>
  <c r="E37" i="1"/>
  <c r="D37" i="1"/>
  <c r="B37" i="3" s="1"/>
  <c r="I36" i="1"/>
  <c r="H36" i="1"/>
  <c r="D36" i="3" s="1"/>
  <c r="E36" i="1"/>
  <c r="D36" i="1"/>
  <c r="B36" i="3" s="1"/>
  <c r="I35" i="1"/>
  <c r="H35" i="1"/>
  <c r="D35" i="3" s="1"/>
  <c r="E35" i="1"/>
  <c r="D35" i="1"/>
  <c r="B35" i="3" s="1"/>
  <c r="I34" i="1"/>
  <c r="H34" i="1"/>
  <c r="D34" i="3" s="1"/>
  <c r="E34" i="1"/>
  <c r="D34" i="1"/>
  <c r="B34" i="3" s="1"/>
  <c r="I33" i="1"/>
  <c r="H33" i="1"/>
  <c r="D33" i="3" s="1"/>
  <c r="E33" i="1"/>
  <c r="D33" i="1"/>
  <c r="B33" i="3" s="1"/>
  <c r="I32" i="1"/>
  <c r="H32" i="1"/>
  <c r="D32" i="3" s="1"/>
  <c r="E32" i="1"/>
  <c r="D32" i="1"/>
  <c r="B32" i="3" s="1"/>
  <c r="I31" i="1"/>
  <c r="H31" i="1"/>
  <c r="D31" i="3" s="1"/>
  <c r="E31" i="1"/>
  <c r="D31" i="1"/>
  <c r="B31" i="3" s="1"/>
  <c r="I30" i="1"/>
  <c r="H30" i="1"/>
  <c r="D30" i="3" s="1"/>
  <c r="E30" i="1"/>
  <c r="D30" i="1"/>
  <c r="B30" i="3" s="1"/>
  <c r="I29" i="1"/>
  <c r="H29" i="1"/>
  <c r="D29" i="3" s="1"/>
  <c r="E29" i="1"/>
  <c r="D29" i="1"/>
  <c r="B29" i="3" s="1"/>
  <c r="I28" i="1"/>
  <c r="H28" i="1"/>
  <c r="D28" i="3" s="1"/>
  <c r="E28" i="1"/>
  <c r="D28" i="1"/>
  <c r="B28" i="3" s="1"/>
  <c r="I27" i="1"/>
  <c r="H27" i="1"/>
  <c r="D27" i="3" s="1"/>
  <c r="E27" i="1"/>
  <c r="D27" i="1"/>
  <c r="B27" i="3" s="1"/>
  <c r="I26" i="1"/>
  <c r="H26" i="1"/>
  <c r="D26" i="3" s="1"/>
  <c r="E26" i="1"/>
  <c r="D26" i="1"/>
  <c r="B26" i="3" s="1"/>
  <c r="I25" i="1"/>
  <c r="H25" i="1"/>
  <c r="D25" i="3" s="1"/>
  <c r="E25" i="1"/>
  <c r="D25" i="1"/>
  <c r="B25" i="3" s="1"/>
  <c r="I24" i="1"/>
  <c r="H24" i="1"/>
  <c r="D24" i="3" s="1"/>
  <c r="E24" i="1"/>
  <c r="D24" i="1"/>
  <c r="B24" i="3" s="1"/>
  <c r="I23" i="1"/>
  <c r="H23" i="1"/>
  <c r="D23" i="3" s="1"/>
  <c r="E23" i="1"/>
  <c r="D23" i="1"/>
  <c r="B23" i="3" s="1"/>
  <c r="I22" i="1"/>
  <c r="H22" i="1"/>
  <c r="D22" i="3" s="1"/>
  <c r="E22" i="1"/>
  <c r="D22" i="1"/>
  <c r="B22" i="3" s="1"/>
  <c r="I21" i="1"/>
  <c r="H21" i="1"/>
  <c r="D21" i="3" s="1"/>
  <c r="E21" i="1"/>
  <c r="D21" i="1"/>
  <c r="B21" i="3" s="1"/>
  <c r="I20" i="1"/>
  <c r="H20" i="1"/>
  <c r="D20" i="3" s="1"/>
  <c r="E20" i="1"/>
  <c r="D20" i="1"/>
  <c r="B20" i="3" s="1"/>
  <c r="I19" i="1"/>
  <c r="H19" i="1"/>
  <c r="D19" i="3" s="1"/>
  <c r="E19" i="1"/>
  <c r="D19" i="1"/>
  <c r="B19" i="3" s="1"/>
  <c r="I18" i="1"/>
  <c r="H18" i="1"/>
  <c r="D18" i="3" s="1"/>
  <c r="E18" i="1"/>
  <c r="D18" i="1"/>
  <c r="B18" i="3" s="1"/>
  <c r="I17" i="1"/>
  <c r="H17" i="1"/>
  <c r="D17" i="3" s="1"/>
  <c r="E17" i="1"/>
  <c r="D17" i="1"/>
  <c r="B17" i="3" s="1"/>
  <c r="I16" i="1"/>
  <c r="H16" i="1"/>
  <c r="D16" i="3" s="1"/>
  <c r="E16" i="1"/>
  <c r="D16" i="1"/>
  <c r="B16" i="3" s="1"/>
  <c r="I15" i="1"/>
  <c r="H15" i="1"/>
  <c r="D15" i="3" s="1"/>
  <c r="E15" i="1"/>
  <c r="D15" i="1"/>
  <c r="B15" i="3" s="1"/>
  <c r="I14" i="1"/>
  <c r="H14" i="1"/>
  <c r="D14" i="3" s="1"/>
  <c r="E14" i="1"/>
  <c r="D14" i="1"/>
  <c r="B14" i="3" s="1"/>
  <c r="I13" i="1"/>
  <c r="H13" i="1"/>
  <c r="D13" i="3" s="1"/>
  <c r="E13" i="1"/>
  <c r="D13" i="1"/>
  <c r="B13" i="3" s="1"/>
  <c r="I12" i="1"/>
  <c r="H12" i="1"/>
  <c r="D12" i="3" s="1"/>
  <c r="E12" i="1"/>
  <c r="D12" i="1"/>
  <c r="B12" i="3" s="1"/>
  <c r="I11" i="1"/>
  <c r="H11" i="1"/>
  <c r="D11" i="3" s="1"/>
  <c r="E11" i="1"/>
  <c r="D11" i="1"/>
  <c r="B11" i="3" s="1"/>
  <c r="I10" i="1"/>
  <c r="H10" i="1"/>
  <c r="D10" i="3" s="1"/>
  <c r="E10" i="1"/>
  <c r="D10" i="1"/>
  <c r="B10" i="3" s="1"/>
  <c r="I9" i="1"/>
  <c r="H9" i="1"/>
  <c r="D9" i="3" s="1"/>
  <c r="E9" i="1"/>
  <c r="D9" i="1"/>
  <c r="B9" i="3" s="1"/>
  <c r="I8" i="1"/>
  <c r="H8" i="1"/>
  <c r="D8" i="3" s="1"/>
  <c r="E8" i="1"/>
  <c r="D8" i="1"/>
  <c r="B8" i="3" s="1"/>
  <c r="I15" i="2" l="1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E46" i="3" s="1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E21" i="2"/>
  <c r="H23" i="2"/>
  <c r="E23" i="3" s="1"/>
  <c r="D26" i="2"/>
  <c r="C26" i="3" s="1"/>
  <c r="E29" i="2"/>
  <c r="H31" i="2"/>
  <c r="E31" i="3" s="1"/>
  <c r="D34" i="2"/>
  <c r="C34" i="3" s="1"/>
  <c r="I34" i="2"/>
  <c r="H35" i="2"/>
  <c r="E35" i="3" s="1"/>
  <c r="E37" i="2"/>
  <c r="D38" i="2"/>
  <c r="C38" i="3" s="1"/>
  <c r="I38" i="2"/>
  <c r="I39" i="2"/>
  <c r="H39" i="2"/>
  <c r="E39" i="3" s="1"/>
  <c r="I45" i="2"/>
  <c r="H45" i="1"/>
  <c r="D45" i="3" s="1"/>
  <c r="H8" i="2"/>
  <c r="E8" i="3" s="1"/>
  <c r="E10" i="2"/>
  <c r="D11" i="2"/>
  <c r="C11" i="3" s="1"/>
  <c r="I11" i="2"/>
  <c r="H12" i="2"/>
  <c r="E12" i="3" s="1"/>
  <c r="E14" i="2"/>
  <c r="D15" i="2"/>
  <c r="C15" i="3" s="1"/>
  <c r="H16" i="2"/>
  <c r="E16" i="3" s="1"/>
  <c r="E18" i="2"/>
  <c r="D19" i="2"/>
  <c r="C19" i="3" s="1"/>
  <c r="I19" i="2"/>
  <c r="H20" i="2"/>
  <c r="E20" i="3" s="1"/>
  <c r="D23" i="2"/>
  <c r="C23" i="3" s="1"/>
  <c r="I23" i="2"/>
  <c r="H24" i="2"/>
  <c r="E24" i="3" s="1"/>
  <c r="E26" i="2"/>
  <c r="D27" i="2"/>
  <c r="C27" i="3" s="1"/>
  <c r="H28" i="2"/>
  <c r="E28" i="3" s="1"/>
  <c r="D31" i="2"/>
  <c r="C31" i="3" s="1"/>
  <c r="I31" i="2"/>
  <c r="H32" i="2"/>
  <c r="E32" i="3" s="1"/>
  <c r="E34" i="2"/>
  <c r="D35" i="2"/>
  <c r="C35" i="3" s="1"/>
  <c r="I35" i="2"/>
  <c r="H36" i="2"/>
  <c r="E36" i="3" s="1"/>
  <c r="E38" i="2"/>
  <c r="D39" i="2"/>
  <c r="C39" i="3" s="1"/>
  <c r="H41" i="2"/>
  <c r="E41" i="3" s="1"/>
  <c r="H42" i="2"/>
  <c r="E42" i="3" s="1"/>
  <c r="I43" i="2"/>
  <c r="H43" i="2"/>
  <c r="E43" i="3" s="1"/>
  <c r="E9" i="2"/>
  <c r="I10" i="2"/>
  <c r="E13" i="2"/>
  <c r="I14" i="2"/>
  <c r="H15" i="2"/>
  <c r="E15" i="3" s="1"/>
  <c r="E17" i="2"/>
  <c r="I18" i="2"/>
  <c r="D22" i="2"/>
  <c r="C22" i="3" s="1"/>
  <c r="I22" i="2"/>
  <c r="E25" i="2"/>
  <c r="I26" i="2"/>
  <c r="H27" i="2"/>
  <c r="E27" i="3" s="1"/>
  <c r="D30" i="2"/>
  <c r="C30" i="3" s="1"/>
  <c r="I30" i="2"/>
  <c r="E33" i="2"/>
  <c r="I45" i="1"/>
  <c r="E42" i="2"/>
  <c r="D42" i="2"/>
  <c r="C42" i="3" s="1"/>
</calcChain>
</file>

<file path=xl/sharedStrings.xml><?xml version="1.0" encoding="utf-8"?>
<sst xmlns="http://schemas.openxmlformats.org/spreadsheetml/2006/main" count="428" uniqueCount="237">
  <si>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</si>
  <si>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</si>
  <si>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</si>
  <si>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</si>
  <si>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</si>
  <si>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</si>
  <si>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</si>
  <si>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</si>
  <si>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</si>
  <si>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</si>
  <si>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</si>
  <si>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</si>
  <si>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</si>
  <si>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</si>
  <si>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</si>
  <si>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</si>
  <si>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</si>
  <si>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</si>
  <si>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</si>
  <si>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</si>
  <si>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</si>
  <si>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</si>
  <si>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</si>
  <si>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</si>
  <si>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</si>
  <si>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</si>
  <si>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</si>
  <si>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</si>
  <si>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</si>
  <si>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</si>
  <si>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</si>
  <si>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</si>
  <si>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</si>
  <si>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</si>
  <si>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</si>
  <si>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</si>
  <si>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</si>
  <si>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</si>
  <si>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</si>
  <si>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</si>
  <si>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</si>
  <si>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</si>
  <si>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</si>
  <si>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</si>
  <si>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</si>
  <si>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</si>
  <si>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</si>
  <si>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</si>
  <si>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</si>
  <si>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</si>
  <si>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</si>
  <si>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</si>
  <si>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</si>
  <si>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</si>
  <si>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</si>
  <si>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</si>
  <si>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</si>
  <si>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</si>
  <si>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</si>
  <si>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</si>
  <si>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</si>
  <si>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</si>
  <si>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</si>
  <si>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</si>
  <si>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</si>
  <si>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</si>
  <si>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 xml:space="preserve">ALMANYA </t>
  </si>
  <si>
    <t>IRAK</t>
  </si>
  <si>
    <t>BİRLEŞİK KRALLIK</t>
  </si>
  <si>
    <t xml:space="preserve">RUSYA FEDERASYONU </t>
  </si>
  <si>
    <t>İTALYA</t>
  </si>
  <si>
    <t>FRANSA</t>
  </si>
  <si>
    <t>BİRLEŞİK DEVLETLER</t>
  </si>
  <si>
    <t>İSPANYA</t>
  </si>
  <si>
    <t>BİRLEŞİK ARAP EMİRLİKLERİ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</si>
  <si>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</si>
  <si>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</si>
  <si>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</si>
  <si>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</si>
  <si>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</si>
  <si>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</si>
  <si>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</si>
  <si>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</si>
  <si>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</si>
  <si>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</si>
  <si>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</si>
  <si>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</si>
  <si>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</si>
  <si>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</si>
  <si>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</si>
  <si>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</si>
  <si>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</si>
  <si>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</si>
  <si>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</si>
  <si>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</si>
  <si>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</si>
  <si>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</si>
  <si>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</si>
  <si>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</si>
  <si>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</si>
  <si>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</si>
  <si>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</si>
  <si>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</si>
  <si>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</si>
  <si>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</si>
  <si>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</si>
  <si>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</si>
  <si>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</si>
  <si>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</si>
  <si>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</si>
  <si>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</si>
  <si>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</si>
  <si>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</si>
  <si>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</si>
  <si>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</si>
  <si>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</si>
  <si>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</si>
  <si>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</si>
  <si>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</si>
  <si>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</si>
  <si>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</si>
  <si>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</si>
  <si>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</si>
  <si>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</si>
  <si>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</si>
  <si>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</si>
  <si>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</si>
  <si>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Tablo 6</t>
  </si>
  <si>
    <t>İhracatını en yüksek oranlı artıran ilk 10 il</t>
  </si>
  <si>
    <t>Yaş Meyve Sebze</t>
  </si>
  <si>
    <t>Çimento, Cam, Seramik ve Toprak Ürünleri</t>
  </si>
  <si>
    <t>Elektrik-Elektronik ve Hizmet</t>
  </si>
  <si>
    <t>Kimyevi Maddeler ve Mamulleri</t>
  </si>
  <si>
    <t>Süs Bitkileri ve Mamulleri</t>
  </si>
  <si>
    <t>Genel Toplam</t>
  </si>
  <si>
    <t>İlk 20 Ülke Toplam</t>
  </si>
  <si>
    <t xml:space="preserve">POLONYA </t>
  </si>
  <si>
    <t>20.</t>
  </si>
  <si>
    <t xml:space="preserve">SUUDİ ARABİSTAN </t>
  </si>
  <si>
    <t>19.</t>
  </si>
  <si>
    <t xml:space="preserve">AZERBAYCAN-NAHÇİVAN </t>
  </si>
  <si>
    <t>18.</t>
  </si>
  <si>
    <t>17.</t>
  </si>
  <si>
    <t xml:space="preserve">ROMANYA </t>
  </si>
  <si>
    <t>16.</t>
  </si>
  <si>
    <t>15.</t>
  </si>
  <si>
    <t>BELÇİKA</t>
  </si>
  <si>
    <t>14.</t>
  </si>
  <si>
    <t xml:space="preserve">MISIR </t>
  </si>
  <si>
    <t>13.</t>
  </si>
  <si>
    <t>İRAN (İSLAM CUM.)</t>
  </si>
  <si>
    <t>12.</t>
  </si>
  <si>
    <t>11.</t>
  </si>
  <si>
    <t>İSRAİL</t>
  </si>
  <si>
    <t>10.</t>
  </si>
  <si>
    <t>HOLLANDA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</si>
  <si>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</si>
  <si>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</si>
  <si>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</si>
  <si>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</si>
  <si>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</si>
  <si>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</si>
  <si>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</si>
  <si>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</si>
  <si>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</si>
  <si>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</si>
  <si>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</si>
  <si>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</si>
  <si>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</si>
  <si>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</si>
  <si>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</si>
  <si>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</si>
  <si>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</si>
  <si>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>Değişim    ('15/'14)</t>
  </si>
  <si>
    <t xml:space="preserve"> Pay(15)  (%)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</si>
  <si>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</si>
  <si>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</si>
  <si>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>Mobilya, Kağıt ve Orman Ürünleri</t>
  </si>
  <si>
    <t xml:space="preserve">   C. AĞAÇ VE ORMAN ÜRÜNLERİ</t>
  </si>
  <si>
    <t>BAİB</t>
  </si>
  <si>
    <t xml:space="preserve">SEKTÖREL BAZDA İHRACAT KAYIT RAKAMLARI - 1.000 TL   </t>
  </si>
  <si>
    <t>İHRACATÇI  BİRLİKLERİ  GENEL SEKRETERLİKLERİ BAZINDA İHRACAT RAKAMLARI (1.000 $)</t>
  </si>
  <si>
    <t>EURO</t>
  </si>
  <si>
    <t>ÇİN HALK CUMHURİYETİ</t>
  </si>
  <si>
    <t>TÜRKMENİSTAN</t>
  </si>
  <si>
    <t>2015 YILI İHRACATIMIZDA İLK 20 ÜLKE (1.000 $)</t>
  </si>
  <si>
    <t>BAYBURT</t>
  </si>
  <si>
    <t>OSMANIYE</t>
  </si>
  <si>
    <t>KILIS</t>
  </si>
  <si>
    <t>SEKTÖREL BAZDA İHRACAT RAKAMLARI (1.000 $)</t>
  </si>
  <si>
    <t xml:space="preserve"> Otomotiv Endüstrisi</t>
  </si>
  <si>
    <t xml:space="preserve"> Hazırgiyim ve Konfeksiyon </t>
  </si>
  <si>
    <t xml:space="preserve"> Kimyevi Maddeler ve Mamulleri  </t>
  </si>
  <si>
    <t xml:space="preserve"> Elektrik Elektronik ve Hizmet</t>
  </si>
  <si>
    <t xml:space="preserve"> Tekstil ve Hammaddeleri</t>
  </si>
  <si>
    <t xml:space="preserve"> Çelik</t>
  </si>
  <si>
    <t xml:space="preserve"> Hububat, Bakliyat, Yağlı Tohumlar ve Mamulleri </t>
  </si>
  <si>
    <t xml:space="preserve"> Demir ve Demir Dışı Metaller </t>
  </si>
  <si>
    <t xml:space="preserve"> Makine ve Aksamları</t>
  </si>
  <si>
    <t xml:space="preserve"> Mobilya,Kağıt ve Orman Ürünleri</t>
  </si>
  <si>
    <t xml:space="preserve"> Süs Bitkileri ve Mam.</t>
  </si>
  <si>
    <t xml:space="preserve"> Kuru Meyve ve Mamulleri  </t>
  </si>
  <si>
    <t xml:space="preserve"> Tütün </t>
  </si>
  <si>
    <t>HATAY</t>
  </si>
  <si>
    <t>BITLIS</t>
  </si>
  <si>
    <t>(*) Toplam satırında, son ay verisi için İhracatçı Birlikleri kayıtları, önceki dönemler için TÜİK kayıtları esas alınmıştır.</t>
  </si>
  <si>
    <t>OCAK-ARALIK</t>
  </si>
  <si>
    <t>2014 - ARALIK</t>
  </si>
  <si>
    <t>2015 - ARALIK</t>
  </si>
  <si>
    <t xml:space="preserve">* Aralık ayı için TİM rakamı kullanılmıştır. </t>
  </si>
  <si>
    <t>OCAK - ARALIK</t>
  </si>
  <si>
    <t>ARALIK (2015/2014)</t>
  </si>
  <si>
    <t>OCAK-ARALIK
(2015/2014)</t>
  </si>
  <si>
    <t>*Ocak-Aralık dönemi için ilk 11 ay TUİK, son ay TİM rakamı kullanılmıştır.</t>
  </si>
  <si>
    <t>CEBELİ TARIK</t>
  </si>
  <si>
    <t>İZLANDA</t>
  </si>
  <si>
    <t xml:space="preserve">SRI LANKA </t>
  </si>
  <si>
    <t>CIBUTI</t>
  </si>
  <si>
    <t>ŞİLİ</t>
  </si>
  <si>
    <t xml:space="preserve">SUDAN </t>
  </si>
  <si>
    <t>GANA</t>
  </si>
  <si>
    <t>PERU</t>
  </si>
  <si>
    <t xml:space="preserve">KONGO </t>
  </si>
  <si>
    <t>ETİYOPYA</t>
  </si>
  <si>
    <t xml:space="preserve"> Savunma ve Havacılık Sanayii</t>
  </si>
  <si>
    <t xml:space="preserve"> Diğer Sanayi Ürünleri</t>
  </si>
  <si>
    <t xml:space="preserve"> Yaş Meyve ve Sebze  </t>
  </si>
  <si>
    <t>TRABZON</t>
  </si>
  <si>
    <t/>
  </si>
  <si>
    <t>SIIRT</t>
  </si>
  <si>
    <t>KARABÜK</t>
  </si>
  <si>
    <t>NEVŞEHIR</t>
  </si>
  <si>
    <t>ERZINCAN</t>
  </si>
  <si>
    <t>MUĞLA</t>
  </si>
  <si>
    <t>AĞRI</t>
  </si>
  <si>
    <t>ARALIK 2015 İHRACAT RAKAMLARI</t>
  </si>
  <si>
    <t>ARALIK 2015 İHRACAT RAKAMLARI - 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</si>
</sst>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\ _T_L_-;\-* #,##0\ _T_L_-;_-* &quot;-&quot;??\ _T_L_-;_-@_-"/>
    <numFmt numFmtId="170" formatCode="#\ ###\ ##0"/>
  </numFmts>
  <fonts count="80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b/>
      <sz val="15"/>
      <color indexed="8"/>
      <name val="Arial"/>
      <family val="2"/>
      <charset val="162"/>
    </font>
    <font>
      <sz val="11"/>
      <name val="Arial"/>
      <family val="2"/>
      <charset val="162"/>
    </font>
    <font>
      <sz val="9"/>
      <name val="Arial"/>
      <family val="2"/>
      <charset val="162"/>
    </font>
    <font>
      <b/>
      <sz val="9.5"/>
      <name val="Arial"/>
      <family val="2"/>
      <charset val="162"/>
    </font>
  </fonts>
  <fills count="4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7">
    <xf numFmtId="0" fontId="0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29" borderId="0" applyNumberFormat="0" applyBorder="0" applyAlignment="0" applyProtection="0"/>
    <xf numFmtId="0" fontId="51" fillId="31" borderId="0" applyNumberFormat="0" applyBorder="0" applyAlignment="0" applyProtection="0"/>
    <xf numFmtId="0" fontId="51" fillId="28" borderId="0" applyNumberFormat="0" applyBorder="0" applyAlignment="0" applyProtection="0"/>
    <xf numFmtId="0" fontId="51" fillId="32" borderId="0" applyNumberFormat="0" applyBorder="0" applyAlignment="0" applyProtection="0"/>
    <xf numFmtId="0" fontId="51" fillId="31" borderId="0" applyNumberFormat="0" applyBorder="0" applyAlignment="0" applyProtection="0"/>
    <xf numFmtId="0" fontId="51" fillId="33" borderId="0" applyNumberFormat="0" applyBorder="0" applyAlignment="0" applyProtection="0"/>
    <xf numFmtId="0" fontId="51" fillId="32" borderId="0" applyNumberFormat="0" applyBorder="0" applyAlignment="0" applyProtection="0"/>
    <xf numFmtId="0" fontId="52" fillId="34" borderId="0" applyNumberFormat="0" applyBorder="0" applyAlignment="0" applyProtection="0"/>
    <xf numFmtId="0" fontId="52" fillId="28" borderId="0" applyNumberFormat="0" applyBorder="0" applyAlignment="0" applyProtection="0"/>
    <xf numFmtId="0" fontId="52" fillId="32" borderId="0" applyNumberFormat="0" applyBorder="0" applyAlignment="0" applyProtection="0"/>
    <xf numFmtId="0" fontId="52" fillId="31" borderId="0" applyNumberFormat="0" applyBorder="0" applyAlignment="0" applyProtection="0"/>
    <xf numFmtId="0" fontId="52" fillId="34" borderId="0" applyNumberFormat="0" applyBorder="0" applyAlignment="0" applyProtection="0"/>
    <xf numFmtId="0" fontId="52" fillId="28" borderId="0" applyNumberFormat="0" applyBorder="0" applyAlignment="0" applyProtection="0"/>
    <xf numFmtId="0" fontId="3" fillId="5" borderId="0" applyNumberFormat="0" applyBorder="0" applyAlignment="0" applyProtection="0"/>
    <xf numFmtId="0" fontId="51" fillId="27" borderId="0" applyNumberFormat="0" applyBorder="0" applyAlignment="0" applyProtection="0"/>
    <xf numFmtId="0" fontId="51" fillId="27" borderId="0" applyNumberFormat="0" applyBorder="0" applyAlignment="0" applyProtection="0"/>
    <xf numFmtId="0" fontId="3" fillId="8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3" fillId="11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3" fillId="14" borderId="0" applyNumberFormat="0" applyBorder="0" applyAlignment="0" applyProtection="0"/>
    <xf numFmtId="0" fontId="51" fillId="27" borderId="0" applyNumberFormat="0" applyBorder="0" applyAlignment="0" applyProtection="0"/>
    <xf numFmtId="0" fontId="51" fillId="27" borderId="0" applyNumberFormat="0" applyBorder="0" applyAlignment="0" applyProtection="0"/>
    <xf numFmtId="0" fontId="3" fillId="17" borderId="0" applyNumberFormat="0" applyBorder="0" applyAlignment="0" applyProtection="0"/>
    <xf numFmtId="0" fontId="51" fillId="30" borderId="0" applyNumberFormat="0" applyBorder="0" applyAlignment="0" applyProtection="0"/>
    <xf numFmtId="0" fontId="51" fillId="30" borderId="0" applyNumberFormat="0" applyBorder="0" applyAlignment="0" applyProtection="0"/>
    <xf numFmtId="0" fontId="3" fillId="20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3" fillId="6" borderId="0" applyNumberFormat="0" applyBorder="0" applyAlignment="0" applyProtection="0"/>
    <xf numFmtId="0" fontId="51" fillId="31" borderId="0" applyNumberFormat="0" applyBorder="0" applyAlignment="0" applyProtection="0"/>
    <xf numFmtId="0" fontId="51" fillId="31" borderId="0" applyNumberFormat="0" applyBorder="0" applyAlignment="0" applyProtection="0"/>
    <xf numFmtId="0" fontId="3" fillId="9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3" fillId="1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3" fillId="15" borderId="0" applyNumberFormat="0" applyBorder="0" applyAlignment="0" applyProtection="0"/>
    <xf numFmtId="0" fontId="51" fillId="31" borderId="0" applyNumberFormat="0" applyBorder="0" applyAlignment="0" applyProtection="0"/>
    <xf numFmtId="0" fontId="51" fillId="31" borderId="0" applyNumberFormat="0" applyBorder="0" applyAlignment="0" applyProtection="0"/>
    <xf numFmtId="0" fontId="3" fillId="18" borderId="0" applyNumberFormat="0" applyBorder="0" applyAlignment="0" applyProtection="0"/>
    <xf numFmtId="0" fontId="51" fillId="33" borderId="0" applyNumberFormat="0" applyBorder="0" applyAlignment="0" applyProtection="0"/>
    <xf numFmtId="0" fontId="51" fillId="33" borderId="0" applyNumberFormat="0" applyBorder="0" applyAlignment="0" applyProtection="0"/>
    <xf numFmtId="0" fontId="3" fillId="21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14" fillId="7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14" fillId="10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14" fillId="13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4" fillId="16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14" fillId="19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14" fillId="22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5" borderId="0" applyNumberFormat="0" applyBorder="0" applyAlignment="0" applyProtection="0"/>
    <xf numFmtId="0" fontId="52" fillId="35" borderId="0" applyNumberFormat="0" applyBorder="0" applyAlignment="0" applyProtection="0"/>
    <xf numFmtId="0" fontId="52" fillId="36" borderId="0" applyNumberFormat="0" applyBorder="0" applyAlignment="0" applyProtection="0"/>
    <xf numFmtId="0" fontId="52" fillId="36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6" fillId="0" borderId="24" applyNumberFormat="0" applyFill="0" applyAlignment="0" applyProtection="0"/>
    <xf numFmtId="0" fontId="57" fillId="0" borderId="25" applyNumberFormat="0" applyFill="0" applyAlignment="0" applyProtection="0"/>
    <xf numFmtId="0" fontId="58" fillId="0" borderId="26" applyNumberFormat="0" applyFill="0" applyAlignment="0" applyProtection="0"/>
    <xf numFmtId="0" fontId="59" fillId="0" borderId="27" applyNumberFormat="0" applyFill="0" applyAlignment="0" applyProtection="0"/>
    <xf numFmtId="0" fontId="59" fillId="0" borderId="0" applyNumberFormat="0" applyFill="0" applyBorder="0" applyAlignment="0" applyProtection="0"/>
    <xf numFmtId="0" fontId="60" fillId="40" borderId="28" applyNumberFormat="0" applyAlignment="0" applyProtection="0"/>
    <xf numFmtId="0" fontId="60" fillId="40" borderId="28" applyNumberFormat="0" applyAlignment="0" applyProtection="0"/>
    <xf numFmtId="0" fontId="61" fillId="41" borderId="29" applyNumberFormat="0" applyAlignment="0" applyProtection="0"/>
    <xf numFmtId="0" fontId="61" fillId="41" borderId="29" applyNumberFormat="0" applyAlignment="0" applyProtection="0"/>
    <xf numFmtId="165" fontId="27" fillId="0" borderId="0" applyFont="0" applyFill="0" applyBorder="0" applyAlignment="0" applyProtection="0"/>
    <xf numFmtId="0" fontId="27" fillId="0" borderId="0"/>
    <xf numFmtId="0" fontId="62" fillId="40" borderId="30" applyNumberFormat="0" applyAlignment="0" applyProtection="0"/>
    <xf numFmtId="0" fontId="1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63" fillId="32" borderId="28" applyNumberFormat="0" applyAlignment="0" applyProtection="0"/>
    <xf numFmtId="0" fontId="64" fillId="42" borderId="0" applyNumberFormat="0" applyBorder="0" applyAlignment="0" applyProtection="0"/>
    <xf numFmtId="0" fontId="64" fillId="42" borderId="0" applyNumberFormat="0" applyBorder="0" applyAlignment="0" applyProtection="0"/>
    <xf numFmtId="0" fontId="5" fillId="0" borderId="1" applyNumberFormat="0" applyFill="0" applyAlignment="0" applyProtection="0"/>
    <xf numFmtId="0" fontId="57" fillId="0" borderId="25" applyNumberFormat="0" applyFill="0" applyAlignment="0" applyProtection="0"/>
    <xf numFmtId="0" fontId="6" fillId="0" borderId="2" applyNumberFormat="0" applyFill="0" applyAlignment="0" applyProtection="0"/>
    <xf numFmtId="0" fontId="58" fillId="0" borderId="26" applyNumberFormat="0" applyFill="0" applyAlignment="0" applyProtection="0"/>
    <xf numFmtId="0" fontId="7" fillId="0" borderId="3" applyNumberFormat="0" applyFill="0" applyAlignment="0" applyProtection="0"/>
    <xf numFmtId="0" fontId="59" fillId="0" borderId="27" applyNumberFormat="0" applyFill="0" applyAlignment="0" applyProtection="0"/>
    <xf numFmtId="0" fontId="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8" fillId="2" borderId="4" applyNumberFormat="0" applyAlignment="0" applyProtection="0"/>
    <xf numFmtId="0" fontId="63" fillId="32" borderId="28" applyNumberFormat="0" applyAlignment="0" applyProtection="0"/>
    <xf numFmtId="0" fontId="63" fillId="32" borderId="28" applyNumberFormat="0" applyAlignment="0" applyProtection="0"/>
    <xf numFmtId="0" fontId="10" fillId="0" borderId="6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65" fillId="32" borderId="0" applyNumberFormat="0" applyBorder="0" applyAlignment="0" applyProtection="0"/>
    <xf numFmtId="0" fontId="65" fillId="32" borderId="0" applyNumberFormat="0" applyBorder="0" applyAlignment="0" applyProtection="0"/>
    <xf numFmtId="0" fontId="27" fillId="0" borderId="0"/>
    <xf numFmtId="0" fontId="51" fillId="0" borderId="0"/>
    <xf numFmtId="0" fontId="51" fillId="0" borderId="0"/>
    <xf numFmtId="0" fontId="27" fillId="0" borderId="0"/>
    <xf numFmtId="0" fontId="3" fillId="0" borderId="0"/>
    <xf numFmtId="0" fontId="51" fillId="0" borderId="0"/>
    <xf numFmtId="0" fontId="51" fillId="0" borderId="0"/>
    <xf numFmtId="0" fontId="27" fillId="29" borderId="31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4" borderId="7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4" borderId="7" applyNumberFormat="0" applyFont="0" applyAlignment="0" applyProtection="0"/>
    <xf numFmtId="0" fontId="51" fillId="29" borderId="31" applyNumberFormat="0" applyFont="0" applyAlignment="0" applyProtection="0"/>
    <xf numFmtId="0" fontId="51" fillId="4" borderId="7" applyNumberFormat="0" applyFont="0" applyAlignment="0" applyProtection="0"/>
    <xf numFmtId="0" fontId="51" fillId="29" borderId="31" applyNumberFormat="0" applyFont="0" applyAlignment="0" applyProtection="0"/>
    <xf numFmtId="0" fontId="51" fillId="4" borderId="7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4" borderId="7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27" fillId="29" borderId="31" applyNumberFormat="0" applyFont="0" applyAlignment="0" applyProtection="0"/>
    <xf numFmtId="0" fontId="9" fillId="3" borderId="5" applyNumberFormat="0" applyAlignment="0" applyProtection="0"/>
    <xf numFmtId="0" fontId="62" fillId="40" borderId="30" applyNumberFormat="0" applyAlignment="0" applyProtection="0"/>
    <xf numFmtId="0" fontId="62" fillId="40" borderId="30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6" fillId="0" borderId="32" applyNumberFormat="0" applyFill="0" applyAlignment="0" applyProtection="0"/>
    <xf numFmtId="0" fontId="13" fillId="0" borderId="8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7" fillId="0" borderId="0" applyNumberFormat="0" applyFill="0" applyBorder="0" applyAlignment="0" applyProtection="0"/>
    <xf numFmtId="165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1" fillId="27" borderId="0" applyNumberFormat="0" applyBorder="0" applyAlignment="0" applyProtection="0"/>
    <xf numFmtId="0" fontId="51" fillId="27" borderId="0" applyNumberFormat="0" applyBorder="0" applyAlignment="0" applyProtection="0"/>
    <xf numFmtId="0" fontId="51" fillId="27" borderId="0" applyNumberFormat="0" applyBorder="0" applyAlignment="0" applyProtection="0"/>
    <xf numFmtId="0" fontId="1" fillId="5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1" fillId="8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1" fillId="11" borderId="0" applyNumberFormat="0" applyBorder="0" applyAlignment="0" applyProtection="0"/>
    <xf numFmtId="0" fontId="51" fillId="27" borderId="0" applyNumberFormat="0" applyBorder="0" applyAlignment="0" applyProtection="0"/>
    <xf numFmtId="0" fontId="51" fillId="27" borderId="0" applyNumberFormat="0" applyBorder="0" applyAlignment="0" applyProtection="0"/>
    <xf numFmtId="0" fontId="51" fillId="27" borderId="0" applyNumberFormat="0" applyBorder="0" applyAlignment="0" applyProtection="0"/>
    <xf numFmtId="0" fontId="1" fillId="14" borderId="0" applyNumberFormat="0" applyBorder="0" applyAlignment="0" applyProtection="0"/>
    <xf numFmtId="0" fontId="51" fillId="30" borderId="0" applyNumberFormat="0" applyBorder="0" applyAlignment="0" applyProtection="0"/>
    <xf numFmtId="0" fontId="51" fillId="30" borderId="0" applyNumberFormat="0" applyBorder="0" applyAlignment="0" applyProtection="0"/>
    <xf numFmtId="0" fontId="51" fillId="30" borderId="0" applyNumberFormat="0" applyBorder="0" applyAlignment="0" applyProtection="0"/>
    <xf numFmtId="0" fontId="1" fillId="17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1" fillId="20" borderId="0" applyNumberFormat="0" applyBorder="0" applyAlignment="0" applyProtection="0"/>
    <xf numFmtId="0" fontId="51" fillId="31" borderId="0" applyNumberFormat="0" applyBorder="0" applyAlignment="0" applyProtection="0"/>
    <xf numFmtId="0" fontId="51" fillId="31" borderId="0" applyNumberFormat="0" applyBorder="0" applyAlignment="0" applyProtection="0"/>
    <xf numFmtId="0" fontId="51" fillId="31" borderId="0" applyNumberFormat="0" applyBorder="0" applyAlignment="0" applyProtection="0"/>
    <xf numFmtId="0" fontId="1" fillId="6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1" fillId="9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1" fillId="12" borderId="0" applyNumberFormat="0" applyBorder="0" applyAlignment="0" applyProtection="0"/>
    <xf numFmtId="0" fontId="51" fillId="31" borderId="0" applyNumberFormat="0" applyBorder="0" applyAlignment="0" applyProtection="0"/>
    <xf numFmtId="0" fontId="51" fillId="31" borderId="0" applyNumberFormat="0" applyBorder="0" applyAlignment="0" applyProtection="0"/>
    <xf numFmtId="0" fontId="51" fillId="31" borderId="0" applyNumberFormat="0" applyBorder="0" applyAlignment="0" applyProtection="0"/>
    <xf numFmtId="0" fontId="1" fillId="15" borderId="0" applyNumberFormat="0" applyBorder="0" applyAlignment="0" applyProtection="0"/>
    <xf numFmtId="0" fontId="51" fillId="33" borderId="0" applyNumberFormat="0" applyBorder="0" applyAlignment="0" applyProtection="0"/>
    <xf numFmtId="0" fontId="51" fillId="33" borderId="0" applyNumberFormat="0" applyBorder="0" applyAlignment="0" applyProtection="0"/>
    <xf numFmtId="0" fontId="51" fillId="33" borderId="0" applyNumberFormat="0" applyBorder="0" applyAlignment="0" applyProtection="0"/>
    <xf numFmtId="0" fontId="1" fillId="18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1" fillId="21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5" borderId="0" applyNumberFormat="0" applyBorder="0" applyAlignment="0" applyProtection="0"/>
    <xf numFmtId="0" fontId="52" fillId="35" borderId="0" applyNumberFormat="0" applyBorder="0" applyAlignment="0" applyProtection="0"/>
    <xf numFmtId="0" fontId="52" fillId="35" borderId="0" applyNumberFormat="0" applyBorder="0" applyAlignment="0" applyProtection="0"/>
    <xf numFmtId="0" fontId="52" fillId="36" borderId="0" applyNumberFormat="0" applyBorder="0" applyAlignment="0" applyProtection="0"/>
    <xf numFmtId="0" fontId="52" fillId="36" borderId="0" applyNumberFormat="0" applyBorder="0" applyAlignment="0" applyProtection="0"/>
    <xf numFmtId="0" fontId="52" fillId="36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60" fillId="40" borderId="28" applyNumberFormat="0" applyAlignment="0" applyProtection="0"/>
    <xf numFmtId="0" fontId="60" fillId="40" borderId="28" applyNumberFormat="0" applyAlignment="0" applyProtection="0"/>
    <xf numFmtId="0" fontId="60" fillId="40" borderId="28" applyNumberFormat="0" applyAlignment="0" applyProtection="0"/>
    <xf numFmtId="0" fontId="61" fillId="41" borderId="29" applyNumberFormat="0" applyAlignment="0" applyProtection="0"/>
    <xf numFmtId="0" fontId="61" fillId="41" borderId="29" applyNumberFormat="0" applyAlignment="0" applyProtection="0"/>
    <xf numFmtId="0" fontId="61" fillId="41" borderId="29" applyNumberFormat="0" applyAlignment="0" applyProtection="0"/>
    <xf numFmtId="165" fontId="15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64" fillId="42" borderId="0" applyNumberFormat="0" applyBorder="0" applyAlignment="0" applyProtection="0"/>
    <xf numFmtId="0" fontId="64" fillId="42" borderId="0" applyNumberFormat="0" applyBorder="0" applyAlignment="0" applyProtection="0"/>
    <xf numFmtId="0" fontId="64" fillId="42" borderId="0" applyNumberFormat="0" applyBorder="0" applyAlignment="0" applyProtection="0"/>
    <xf numFmtId="0" fontId="60" fillId="40" borderId="28" applyNumberFormat="0" applyAlignment="0" applyProtection="0"/>
    <xf numFmtId="0" fontId="63" fillId="32" borderId="28" applyNumberFormat="0" applyAlignment="0" applyProtection="0"/>
    <xf numFmtId="0" fontId="63" fillId="32" borderId="28" applyNumberFormat="0" applyAlignment="0" applyProtection="0"/>
    <xf numFmtId="0" fontId="63" fillId="32" borderId="28" applyNumberFormat="0" applyAlignment="0" applyProtection="0"/>
    <xf numFmtId="0" fontId="61" fillId="41" borderId="29" applyNumberFormat="0" applyAlignment="0" applyProtection="0"/>
    <xf numFmtId="0" fontId="64" fillId="42" borderId="0" applyNumberFormat="0" applyBorder="0" applyAlignment="0" applyProtection="0"/>
    <xf numFmtId="0" fontId="55" fillId="39" borderId="0" applyNumberFormat="0" applyBorder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65" fillId="32" borderId="0" applyNumberFormat="0" applyBorder="0" applyAlignment="0" applyProtection="0"/>
    <xf numFmtId="0" fontId="65" fillId="32" borderId="0" applyNumberFormat="0" applyBorder="0" applyAlignment="0" applyProtection="0"/>
    <xf numFmtId="0" fontId="65" fillId="32" borderId="0" applyNumberFormat="0" applyBorder="0" applyAlignment="0" applyProtection="0"/>
    <xf numFmtId="0" fontId="15" fillId="0" borderId="0"/>
    <xf numFmtId="0" fontId="51" fillId="0" borderId="0"/>
    <xf numFmtId="0" fontId="51" fillId="0" borderId="0"/>
    <xf numFmtId="0" fontId="15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1" fillId="4" borderId="7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1" fillId="4" borderId="7" applyNumberFormat="0" applyFont="0" applyAlignment="0" applyProtection="0"/>
    <xf numFmtId="0" fontId="15" fillId="29" borderId="31" applyNumberFormat="0" applyFont="0" applyAlignment="0" applyProtection="0"/>
    <xf numFmtId="0" fontId="65" fillId="32" borderId="0" applyNumberFormat="0" applyBorder="0" applyAlignment="0" applyProtection="0"/>
    <xf numFmtId="0" fontId="62" fillId="40" borderId="30" applyNumberFormat="0" applyAlignment="0" applyProtection="0"/>
    <xf numFmtId="0" fontId="62" fillId="40" borderId="30" applyNumberFormat="0" applyAlignment="0" applyProtection="0"/>
    <xf numFmtId="0" fontId="62" fillId="40" borderId="30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165" fontId="15" fillId="0" borderId="0" applyFont="0" applyFill="0" applyBorder="0" applyAlignment="0" applyProtection="0"/>
    <xf numFmtId="0" fontId="52" fillId="34" borderId="0" applyNumberFormat="0" applyBorder="0" applyAlignment="0" applyProtection="0"/>
    <xf numFmtId="0" fontId="52" fillId="35" borderId="0" applyNumberFormat="0" applyBorder="0" applyAlignment="0" applyProtection="0"/>
    <xf numFmtId="0" fontId="52" fillId="36" borderId="0" applyNumberFormat="0" applyBorder="0" applyAlignment="0" applyProtection="0"/>
    <xf numFmtId="0" fontId="52" fillId="37" borderId="0" applyNumberFormat="0" applyBorder="0" applyAlignment="0" applyProtection="0"/>
    <xf numFmtId="0" fontId="52" fillId="34" borderId="0" applyNumberFormat="0" applyBorder="0" applyAlignment="0" applyProtection="0"/>
    <xf numFmtId="0" fontId="52" fillId="38" borderId="0" applyNumberFormat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</cellStyleXfs>
  <cellXfs count="167">
    <xf numFmtId="0" fontId="0" fillId="0" borderId="0" xfId="0"/>
    <xf numFmtId="0" fontId="16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0" fontId="20" fillId="0" borderId="9" xfId="3" applyFont="1" applyFill="1" applyBorder="1"/>
    <xf numFmtId="166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166" fontId="23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0" fontId="28" fillId="0" borderId="9" xfId="3" applyFont="1" applyFill="1" applyBorder="1"/>
    <xf numFmtId="0" fontId="29" fillId="0" borderId="0" xfId="3" applyFont="1" applyFill="1" applyBorder="1"/>
    <xf numFmtId="0" fontId="16" fillId="0" borderId="0" xfId="0" applyFont="1" applyFill="1" applyBorder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30" fillId="0" borderId="0" xfId="0" applyFont="1" applyFill="1" applyBorder="1"/>
    <xf numFmtId="0" fontId="29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6" fillId="0" borderId="0" xfId="1" applyFont="1" applyFill="1" applyBorder="1"/>
    <xf numFmtId="0" fontId="35" fillId="0" borderId="0" xfId="0" applyFont="1"/>
    <xf numFmtId="0" fontId="37" fillId="0" borderId="0" xfId="0" applyFont="1"/>
    <xf numFmtId="0" fontId="41" fillId="0" borderId="0" xfId="0" applyFont="1"/>
    <xf numFmtId="49" fontId="42" fillId="26" borderId="14" xfId="0" applyNumberFormat="1" applyFont="1" applyFill="1" applyBorder="1" applyAlignment="1">
      <alignment horizontal="center"/>
    </xf>
    <xf numFmtId="49" fontId="42" fillId="26" borderId="15" xfId="0" applyNumberFormat="1" applyFont="1" applyFill="1" applyBorder="1" applyAlignment="1">
      <alignment horizontal="center"/>
    </xf>
    <xf numFmtId="0" fontId="42" fillId="26" borderId="16" xfId="0" applyFont="1" applyFill="1" applyBorder="1" applyAlignment="1">
      <alignment horizontal="center"/>
    </xf>
    <xf numFmtId="0" fontId="43" fillId="0" borderId="0" xfId="0" applyFont="1"/>
    <xf numFmtId="0" fontId="44" fillId="26" borderId="17" xfId="0" applyFont="1" applyFill="1" applyBorder="1"/>
    <xf numFmtId="0" fontId="45" fillId="0" borderId="0" xfId="0" applyFont="1"/>
    <xf numFmtId="0" fontId="46" fillId="26" borderId="17" xfId="0" applyFont="1" applyFill="1" applyBorder="1"/>
    <xf numFmtId="0" fontId="48" fillId="0" borderId="0" xfId="0" applyFont="1"/>
    <xf numFmtId="0" fontId="49" fillId="26" borderId="21" xfId="0" applyFont="1" applyFill="1" applyBorder="1" applyAlignment="1">
      <alignment horizontal="center"/>
    </xf>
    <xf numFmtId="0" fontId="50" fillId="0" borderId="0" xfId="0" applyFont="1"/>
    <xf numFmtId="0" fontId="30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6" fontId="24" fillId="24" borderId="9" xfId="3" applyNumberFormat="1" applyFont="1" applyFill="1" applyBorder="1" applyAlignment="1">
      <alignment horizontal="center"/>
    </xf>
    <xf numFmtId="167" fontId="26" fillId="24" borderId="9" xfId="3" applyNumberFormat="1" applyFont="1" applyFill="1" applyBorder="1" applyAlignment="1">
      <alignment horizontal="center"/>
    </xf>
    <xf numFmtId="166" fontId="28" fillId="24" borderId="9" xfId="3" applyNumberFormat="1" applyFont="1" applyFill="1" applyBorder="1" applyAlignment="1">
      <alignment horizontal="center"/>
    </xf>
    <xf numFmtId="49" fontId="38" fillId="43" borderId="9" xfId="0" applyNumberFormat="1" applyFont="1" applyFill="1" applyBorder="1" applyAlignment="1">
      <alignment horizontal="left"/>
    </xf>
    <xf numFmtId="3" fontId="38" fillId="43" borderId="9" xfId="0" applyNumberFormat="1" applyFont="1" applyFill="1" applyBorder="1" applyAlignment="1">
      <alignment horizontal="right"/>
    </xf>
    <xf numFmtId="49" fontId="38" fillId="43" borderId="9" xfId="0" applyNumberFormat="1" applyFont="1" applyFill="1" applyBorder="1" applyAlignment="1">
      <alignment horizontal="right"/>
    </xf>
    <xf numFmtId="49" fontId="39" fillId="0" borderId="9" xfId="0" applyNumberFormat="1" applyFont="1" applyFill="1" applyBorder="1"/>
    <xf numFmtId="3" fontId="40" fillId="0" borderId="9" xfId="0" applyNumberFormat="1" applyFont="1" applyFill="1" applyBorder="1"/>
    <xf numFmtId="49" fontId="39" fillId="0" borderId="33" xfId="0" applyNumberFormat="1" applyFont="1" applyFill="1" applyBorder="1"/>
    <xf numFmtId="3" fontId="0" fillId="0" borderId="0" xfId="0" applyNumberFormat="1"/>
    <xf numFmtId="49" fontId="39" fillId="0" borderId="0" xfId="0" applyNumberFormat="1" applyFont="1" applyFill="1" applyBorder="1"/>
    <xf numFmtId="0" fontId="15" fillId="0" borderId="0" xfId="0" applyFont="1"/>
    <xf numFmtId="49" fontId="69" fillId="0" borderId="0" xfId="0" applyNumberFormat="1" applyFont="1" applyFill="1" applyBorder="1"/>
    <xf numFmtId="0" fontId="0" fillId="0" borderId="0" xfId="0" applyAlignment="1">
      <alignment horizontal="center"/>
    </xf>
    <xf numFmtId="0" fontId="16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2" fillId="23" borderId="9" xfId="0" applyFont="1" applyFill="1" applyBorder="1"/>
    <xf numFmtId="0" fontId="20" fillId="0" borderId="9" xfId="0" applyFont="1" applyFill="1" applyBorder="1"/>
    <xf numFmtId="2" fontId="23" fillId="0" borderId="9" xfId="0" applyNumberFormat="1" applyFont="1" applyFill="1" applyBorder="1" applyAlignment="1">
      <alignment horizontal="center"/>
    </xf>
    <xf numFmtId="0" fontId="31" fillId="0" borderId="9" xfId="0" applyFont="1" applyFill="1" applyBorder="1"/>
    <xf numFmtId="0" fontId="30" fillId="23" borderId="9" xfId="3" applyFont="1" applyFill="1" applyBorder="1"/>
    <xf numFmtId="0" fontId="24" fillId="0" borderId="9" xfId="0" applyFont="1" applyFill="1" applyBorder="1"/>
    <xf numFmtId="2" fontId="21" fillId="0" borderId="9" xfId="0" applyNumberFormat="1" applyFont="1" applyFill="1" applyBorder="1" applyAlignment="1">
      <alignment horizontal="center" wrapText="1"/>
    </xf>
    <xf numFmtId="0" fontId="29" fillId="0" borderId="9" xfId="0" applyFont="1" applyFill="1" applyBorder="1"/>
    <xf numFmtId="2" fontId="23" fillId="25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5" fillId="0" borderId="9" xfId="0" applyFont="1" applyBorder="1"/>
    <xf numFmtId="0" fontId="25" fillId="0" borderId="9" xfId="0" applyFont="1" applyBorder="1" applyAlignment="1">
      <alignment wrapText="1"/>
    </xf>
    <xf numFmtId="49" fontId="71" fillId="0" borderId="10" xfId="0" applyNumberFormat="1" applyFont="1" applyFill="1" applyBorder="1"/>
    <xf numFmtId="49" fontId="71" fillId="0" borderId="9" xfId="0" applyNumberFormat="1" applyFont="1" applyFill="1" applyBorder="1"/>
    <xf numFmtId="4" fontId="72" fillId="0" borderId="9" xfId="0" applyNumberFormat="1" applyFont="1" applyFill="1" applyBorder="1"/>
    <xf numFmtId="0" fontId="15" fillId="0" borderId="0" xfId="0" applyFont="1" applyFill="1" applyBorder="1"/>
    <xf numFmtId="3" fontId="3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49" fontId="70" fillId="44" borderId="9" xfId="0" applyNumberFormat="1" applyFont="1" applyFill="1" applyBorder="1" applyAlignment="1">
      <alignment horizontal="center"/>
    </xf>
    <xf numFmtId="0" fontId="70" fillId="44" borderId="9" xfId="0" applyFont="1" applyFill="1" applyBorder="1" applyAlignment="1">
      <alignment horizontal="center"/>
    </xf>
    <xf numFmtId="0" fontId="36" fillId="0" borderId="0" xfId="3" applyFont="1" applyFill="1" applyBorder="1"/>
    <xf numFmtId="3" fontId="20" fillId="0" borderId="9" xfId="0" applyNumberFormat="1" applyFont="1" applyFill="1" applyBorder="1" applyAlignment="1">
      <alignment horizontal="center" vertical="center"/>
    </xf>
    <xf numFmtId="168" fontId="40" fillId="0" borderId="0" xfId="171" applyNumberFormat="1" applyFont="1" applyFill="1" applyBorder="1"/>
    <xf numFmtId="169" fontId="25" fillId="0" borderId="9" xfId="0" applyNumberFormat="1" applyFont="1" applyFill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75" fillId="0" borderId="0" xfId="0" applyFont="1" applyAlignment="1">
      <alignment vertical="center"/>
    </xf>
    <xf numFmtId="1" fontId="20" fillId="0" borderId="9" xfId="3" applyNumberFormat="1" applyFont="1" applyFill="1" applyBorder="1" applyAlignment="1">
      <alignment horizontal="center" vertical="center"/>
    </xf>
    <xf numFmtId="2" fontId="21" fillId="0" borderId="9" xfId="3" applyNumberFormat="1" applyFont="1" applyFill="1" applyBorder="1" applyAlignment="1">
      <alignment horizontal="center" vertical="center" wrapText="1"/>
    </xf>
    <xf numFmtId="0" fontId="25" fillId="0" borderId="0" xfId="0" applyFont="1"/>
    <xf numFmtId="167" fontId="20" fillId="0" borderId="9" xfId="0" applyNumberFormat="1" applyFont="1" applyFill="1" applyBorder="1" applyAlignment="1">
      <alignment horizontal="center" vertical="center"/>
    </xf>
    <xf numFmtId="3" fontId="24" fillId="0" borderId="9" xfId="0" applyNumberFormat="1" applyFont="1" applyFill="1" applyBorder="1" applyAlignment="1">
      <alignment horizontal="right" vertical="center"/>
    </xf>
    <xf numFmtId="3" fontId="20" fillId="0" borderId="9" xfId="0" applyNumberFormat="1" applyFont="1" applyFill="1" applyBorder="1" applyAlignment="1">
      <alignment horizontal="right" vertical="center"/>
    </xf>
    <xf numFmtId="169" fontId="25" fillId="0" borderId="9" xfId="0" applyNumberFormat="1" applyFont="1" applyFill="1" applyBorder="1" applyAlignment="1">
      <alignment vertical="center"/>
    </xf>
    <xf numFmtId="4" fontId="72" fillId="0" borderId="9" xfId="0" applyNumberFormat="1" applyFont="1" applyFill="1" applyBorder="1" applyAlignment="1">
      <alignment horizontal="right"/>
    </xf>
    <xf numFmtId="3" fontId="44" fillId="26" borderId="19" xfId="0" applyNumberFormat="1" applyFont="1" applyFill="1" applyBorder="1" applyAlignment="1">
      <alignment horizontal="right"/>
    </xf>
    <xf numFmtId="3" fontId="44" fillId="26" borderId="20" xfId="0" applyNumberFormat="1" applyFont="1" applyFill="1" applyBorder="1" applyAlignment="1">
      <alignment horizontal="right"/>
    </xf>
    <xf numFmtId="3" fontId="49" fillId="26" borderId="22" xfId="0" applyNumberFormat="1" applyFont="1" applyFill="1" applyBorder="1" applyAlignment="1">
      <alignment horizontal="right"/>
    </xf>
    <xf numFmtId="3" fontId="49" fillId="26" borderId="23" xfId="0" applyNumberFormat="1" applyFont="1" applyFill="1" applyBorder="1" applyAlignment="1">
      <alignment horizontal="right"/>
    </xf>
    <xf numFmtId="3" fontId="40" fillId="0" borderId="9" xfId="0" applyNumberFormat="1" applyFont="1" applyFill="1" applyBorder="1" applyAlignment="1">
      <alignment horizontal="right"/>
    </xf>
    <xf numFmtId="168" fontId="40" fillId="0" borderId="9" xfId="171" applyNumberFormat="1" applyFont="1" applyFill="1" applyBorder="1" applyAlignment="1">
      <alignment horizontal="center"/>
    </xf>
    <xf numFmtId="168" fontId="40" fillId="0" borderId="9" xfId="2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3" fontId="73" fillId="24" borderId="9" xfId="3" applyNumberFormat="1" applyFont="1" applyFill="1" applyBorder="1" applyAlignment="1">
      <alignment horizontal="center"/>
    </xf>
    <xf numFmtId="166" fontId="73" fillId="24" borderId="9" xfId="3" applyNumberFormat="1" applyFont="1" applyFill="1" applyBorder="1" applyAlignment="1">
      <alignment horizontal="center"/>
    </xf>
    <xf numFmtId="168" fontId="0" fillId="0" borderId="0" xfId="2" applyNumberFormat="1" applyFont="1"/>
    <xf numFmtId="3" fontId="76" fillId="0" borderId="0" xfId="0" applyNumberFormat="1" applyFont="1" applyFill="1" applyBorder="1"/>
    <xf numFmtId="0" fontId="20" fillId="0" borderId="9" xfId="3" applyFont="1" applyFill="1" applyBorder="1" applyAlignment="1">
      <alignment horizontal="center" vertical="center"/>
    </xf>
    <xf numFmtId="0" fontId="15" fillId="0" borderId="0" xfId="0" applyFont="1" applyFill="1"/>
    <xf numFmtId="1" fontId="21" fillId="0" borderId="9" xfId="3" applyNumberFormat="1" applyFont="1" applyFill="1" applyBorder="1" applyAlignment="1">
      <alignment horizontal="center" vertical="center" wrapText="1"/>
    </xf>
    <xf numFmtId="167" fontId="24" fillId="0" borderId="9" xfId="0" applyNumberFormat="1" applyFont="1" applyFill="1" applyBorder="1" applyAlignment="1">
      <alignment horizontal="center" vertical="center"/>
    </xf>
    <xf numFmtId="3" fontId="44" fillId="46" borderId="18" xfId="0" applyNumberFormat="1" applyFont="1" applyFill="1" applyBorder="1" applyAlignment="1">
      <alignment horizontal="right"/>
    </xf>
    <xf numFmtId="3" fontId="46" fillId="46" borderId="0" xfId="0" applyNumberFormat="1" applyFont="1" applyFill="1" applyBorder="1" applyAlignment="1">
      <alignment horizontal="right"/>
    </xf>
    <xf numFmtId="3" fontId="47" fillId="46" borderId="0" xfId="0" applyNumberFormat="1" applyFont="1" applyFill="1" applyBorder="1" applyAlignment="1">
      <alignment horizontal="right"/>
    </xf>
    <xf numFmtId="3" fontId="44" fillId="46" borderId="0" xfId="0" applyNumberFormat="1" applyFont="1" applyFill="1" applyBorder="1" applyAlignment="1">
      <alignment horizontal="right"/>
    </xf>
    <xf numFmtId="170" fontId="78" fillId="0" borderId="0" xfId="102" applyNumberFormat="1" applyFont="1" applyFill="1" applyAlignment="1"/>
    <xf numFmtId="166" fontId="23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0" fontId="25" fillId="0" borderId="9" xfId="0" applyFont="1" applyBorder="1" applyAlignment="1">
      <alignment horizontal="center" vertical="center"/>
    </xf>
    <xf numFmtId="3" fontId="79" fillId="0" borderId="9" xfId="0" applyNumberFormat="1" applyFont="1" applyFill="1" applyBorder="1" applyAlignment="1">
      <alignment horizontal="right"/>
    </xf>
    <xf numFmtId="4" fontId="72" fillId="0" borderId="12" xfId="0" applyNumberFormat="1" applyFont="1" applyFill="1" applyBorder="1" applyAlignment="1">
      <alignment horizontal="center"/>
    </xf>
    <xf numFmtId="4" fontId="79" fillId="0" borderId="13" xfId="0" applyNumberFormat="1" applyFont="1" applyFill="1" applyBorder="1" applyAlignment="1">
      <alignment horizontal="center"/>
    </xf>
    <xf numFmtId="4" fontId="79" fillId="0" borderId="9" xfId="0" applyNumberFormat="1" applyFont="1" applyFill="1" applyBorder="1" applyAlignment="1">
      <alignment horizontal="center"/>
    </xf>
    <xf numFmtId="3" fontId="41" fillId="23" borderId="9" xfId="265" applyNumberFormat="1" applyFont="1" applyFill="1" applyBorder="1" applyAlignment="1">
      <alignment horizontal="center" vertical="center"/>
    </xf>
    <xf numFmtId="3" fontId="77" fillId="0" borderId="9" xfId="265" applyNumberFormat="1" applyFont="1" applyFill="1" applyBorder="1" applyAlignment="1">
      <alignment horizontal="center" vertical="center"/>
    </xf>
    <xf numFmtId="3" fontId="77" fillId="0" borderId="11" xfId="265" applyNumberFormat="1" applyFont="1" applyFill="1" applyBorder="1" applyAlignment="1">
      <alignment horizontal="center" vertical="center"/>
    </xf>
    <xf numFmtId="3" fontId="77" fillId="45" borderId="11" xfId="265" applyNumberFormat="1" applyFont="1" applyFill="1" applyBorder="1" applyAlignment="1">
      <alignment horizontal="center"/>
    </xf>
    <xf numFmtId="3" fontId="41" fillId="23" borderId="11" xfId="265" applyNumberFormat="1" applyFont="1" applyFill="1" applyBorder="1" applyAlignment="1">
      <alignment horizontal="center"/>
    </xf>
    <xf numFmtId="3" fontId="41" fillId="23" borderId="9" xfId="265" applyNumberFormat="1" applyFont="1" applyFill="1" applyBorder="1" applyAlignment="1">
      <alignment horizontal="center"/>
    </xf>
    <xf numFmtId="3" fontId="77" fillId="0" borderId="34" xfId="265" applyNumberFormat="1" applyFont="1" applyFill="1" applyBorder="1" applyAlignment="1">
      <alignment horizontal="center" vertical="center"/>
    </xf>
    <xf numFmtId="3" fontId="26" fillId="24" borderId="9" xfId="3" applyNumberFormat="1" applyFont="1" applyFill="1" applyBorder="1" applyAlignment="1">
      <alignment horizontal="center"/>
    </xf>
    <xf numFmtId="3" fontId="25" fillId="0" borderId="9" xfId="265" applyNumberFormat="1" applyFont="1" applyFill="1" applyBorder="1" applyAlignment="1">
      <alignment horizontal="center" vertical="center"/>
    </xf>
    <xf numFmtId="166" fontId="25" fillId="0" borderId="9" xfId="3" applyNumberFormat="1" applyFont="1" applyFill="1" applyBorder="1" applyAlignment="1">
      <alignment horizontal="center"/>
    </xf>
    <xf numFmtId="2" fontId="23" fillId="47" borderId="9" xfId="0" applyNumberFormat="1" applyFont="1" applyFill="1" applyBorder="1" applyAlignment="1">
      <alignment horizontal="center"/>
    </xf>
    <xf numFmtId="3" fontId="21" fillId="24" borderId="9" xfId="0" applyNumberFormat="1" applyFont="1" applyFill="1" applyBorder="1" applyAlignment="1">
      <alignment horizontal="right"/>
    </xf>
    <xf numFmtId="3" fontId="21" fillId="47" borderId="9" xfId="0" applyNumberFormat="1" applyFont="1" applyFill="1" applyBorder="1" applyAlignment="1">
      <alignment horizontal="right"/>
    </xf>
    <xf numFmtId="3" fontId="23" fillId="47" borderId="9" xfId="0" applyNumberFormat="1" applyFont="1" applyFill="1" applyBorder="1" applyAlignment="1">
      <alignment horizontal="right"/>
    </xf>
    <xf numFmtId="0" fontId="21" fillId="0" borderId="9" xfId="3" applyFont="1" applyFill="1" applyBorder="1" applyAlignment="1">
      <alignment horizontal="center"/>
    </xf>
    <xf numFmtId="1" fontId="21" fillId="0" borderId="9" xfId="3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0" fontId="19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/>
    </xf>
    <xf numFmtId="0" fontId="25" fillId="0" borderId="9" xfId="3" applyFont="1" applyFill="1" applyBorder="1" applyAlignment="1">
      <alignment horizontal="center"/>
    </xf>
    <xf numFmtId="0" fontId="68" fillId="0" borderId="9" xfId="3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3" fontId="3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166" fontId="21" fillId="24" borderId="9" xfId="0" applyNumberFormat="1" applyFont="1" applyFill="1" applyBorder="1" applyAlignment="1">
      <alignment horizontal="center"/>
    </xf>
    <xf numFmtId="1" fontId="21" fillId="24" borderId="9" xfId="0" applyNumberFormat="1" applyFont="1" applyFill="1" applyBorder="1" applyAlignment="1">
      <alignment horizont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2"/>
    <cellStyle name="20% - Accent1 2 3" xfId="173"/>
    <cellStyle name="20% - Accent1 3" xfId="174"/>
    <cellStyle name="20% - Accent1 4" xfId="175"/>
    <cellStyle name="20% - Accent2" xfId="25"/>
    <cellStyle name="20% - Accent2 2" xfId="26"/>
    <cellStyle name="20% - Accent2 2 2" xfId="27"/>
    <cellStyle name="20% - Accent2 2 2 2" xfId="176"/>
    <cellStyle name="20% - Accent2 2 3" xfId="177"/>
    <cellStyle name="20% - Accent2 3" xfId="178"/>
    <cellStyle name="20% - Accent2 4" xfId="179"/>
    <cellStyle name="20% - Accent3" xfId="28"/>
    <cellStyle name="20% - Accent3 2" xfId="29"/>
    <cellStyle name="20% - Accent3 2 2" xfId="30"/>
    <cellStyle name="20% - Accent3 2 2 2" xfId="180"/>
    <cellStyle name="20% - Accent3 2 3" xfId="181"/>
    <cellStyle name="20% - Accent3 3" xfId="182"/>
    <cellStyle name="20% - Accent3 4" xfId="183"/>
    <cellStyle name="20% - Accent4" xfId="31"/>
    <cellStyle name="20% - Accent4 2" xfId="32"/>
    <cellStyle name="20% - Accent4 2 2" xfId="33"/>
    <cellStyle name="20% - Accent4 2 2 2" xfId="184"/>
    <cellStyle name="20% - Accent4 2 3" xfId="185"/>
    <cellStyle name="20% - Accent4 3" xfId="186"/>
    <cellStyle name="20% - Accent4 4" xfId="187"/>
    <cellStyle name="20% - Accent5" xfId="34"/>
    <cellStyle name="20% - Accent5 2" xfId="35"/>
    <cellStyle name="20% - Accent5 2 2" xfId="36"/>
    <cellStyle name="20% - Accent5 2 2 2" xfId="188"/>
    <cellStyle name="20% - Accent5 2 3" xfId="189"/>
    <cellStyle name="20% - Accent5 3" xfId="190"/>
    <cellStyle name="20% - Accent5 4" xfId="191"/>
    <cellStyle name="20% - Accent6" xfId="37"/>
    <cellStyle name="20% - Accent6 2" xfId="38"/>
    <cellStyle name="20% - Accent6 2 2" xfId="39"/>
    <cellStyle name="20% - Accent6 2 2 2" xfId="192"/>
    <cellStyle name="20% - Accent6 2 3" xfId="193"/>
    <cellStyle name="20% - Accent6 3" xfId="194"/>
    <cellStyle name="20% - Accent6 4" xfId="195"/>
    <cellStyle name="40% - Accent1" xfId="40"/>
    <cellStyle name="40% - Accent1 2" xfId="41"/>
    <cellStyle name="40% - Accent1 2 2" xfId="42"/>
    <cellStyle name="40% - Accent1 2 2 2" xfId="196"/>
    <cellStyle name="40% - Accent1 2 3" xfId="197"/>
    <cellStyle name="40% - Accent1 3" xfId="198"/>
    <cellStyle name="40% - Accent1 4" xfId="199"/>
    <cellStyle name="40% - Accent2" xfId="43"/>
    <cellStyle name="40% - Accent2 2" xfId="44"/>
    <cellStyle name="40% - Accent2 2 2" xfId="45"/>
    <cellStyle name="40% - Accent2 2 2 2" xfId="200"/>
    <cellStyle name="40% - Accent2 2 3" xfId="201"/>
    <cellStyle name="40% - Accent2 3" xfId="202"/>
    <cellStyle name="40% - Accent2 4" xfId="203"/>
    <cellStyle name="40% - Accent3" xfId="46"/>
    <cellStyle name="40% - Accent3 2" xfId="47"/>
    <cellStyle name="40% - Accent3 2 2" xfId="48"/>
    <cellStyle name="40% - Accent3 2 2 2" xfId="204"/>
    <cellStyle name="40% - Accent3 2 3" xfId="205"/>
    <cellStyle name="40% - Accent3 3" xfId="206"/>
    <cellStyle name="40% - Accent3 4" xfId="207"/>
    <cellStyle name="40% - Accent4" xfId="49"/>
    <cellStyle name="40% - Accent4 2" xfId="50"/>
    <cellStyle name="40% - Accent4 2 2" xfId="51"/>
    <cellStyle name="40% - Accent4 2 2 2" xfId="208"/>
    <cellStyle name="40% - Accent4 2 3" xfId="209"/>
    <cellStyle name="40% - Accent4 3" xfId="210"/>
    <cellStyle name="40% - Accent4 4" xfId="211"/>
    <cellStyle name="40% - Accent5" xfId="52"/>
    <cellStyle name="40% - Accent5 2" xfId="53"/>
    <cellStyle name="40% - Accent5 2 2" xfId="54"/>
    <cellStyle name="40% - Accent5 2 2 2" xfId="212"/>
    <cellStyle name="40% - Accent5 2 3" xfId="213"/>
    <cellStyle name="40% - Accent5 3" xfId="214"/>
    <cellStyle name="40% - Accent5 4" xfId="215"/>
    <cellStyle name="40% - Accent6" xfId="55"/>
    <cellStyle name="40% - Accent6 2" xfId="56"/>
    <cellStyle name="40% - Accent6 2 2" xfId="57"/>
    <cellStyle name="40% - Accent6 2 2 2" xfId="216"/>
    <cellStyle name="40% - Accent6 2 3" xfId="217"/>
    <cellStyle name="40% - Accent6 3" xfId="218"/>
    <cellStyle name="40% - Accent6 4" xfId="219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 2" xfId="101"/>
    <cellStyle name="Comma 2 2" xfId="102"/>
    <cellStyle name="Comma 2 3" xfId="265"/>
    <cellStyle name="Çıkış 2" xfId="103"/>
    <cellStyle name="Explanatory Text" xfId="104"/>
    <cellStyle name="Explanatory Text 2" xfId="105"/>
    <cellStyle name="Explanatory Text 2 2" xfId="106"/>
    <cellStyle name="Explanatory Text 2 2 2" xfId="266"/>
    <cellStyle name="Explanatory Text 2 3" xfId="267"/>
    <cellStyle name="Explanatory Text 3" xfId="268"/>
    <cellStyle name="Giriş 2" xfId="107"/>
    <cellStyle name="Good 2" xfId="108"/>
    <cellStyle name="Good 2 2" xfId="109"/>
    <cellStyle name="Good 2 2 2" xfId="269"/>
    <cellStyle name="Good 2 3" xfId="270"/>
    <cellStyle name="Good 3" xfId="271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2"/>
    <cellStyle name="Input" xfId="118"/>
    <cellStyle name="Input 2" xfId="119"/>
    <cellStyle name="Input 2 2" xfId="120"/>
    <cellStyle name="Input 2 2 2" xfId="273"/>
    <cellStyle name="Input 2 3" xfId="274"/>
    <cellStyle name="Input 3" xfId="275"/>
    <cellStyle name="İşaretli Hücre 2" xfId="276"/>
    <cellStyle name="İyi 2" xfId="277"/>
    <cellStyle name="Kötü 2" xfId="278"/>
    <cellStyle name="Linked Cell" xfId="121"/>
    <cellStyle name="Linked Cell 2" xfId="122"/>
    <cellStyle name="Linked Cell 2 2" xfId="123"/>
    <cellStyle name="Linked Cell 2 2 2" xfId="279"/>
    <cellStyle name="Linked Cell 2 3" xfId="280"/>
    <cellStyle name="Linked Cell 3" xfId="281"/>
    <cellStyle name="Neutral 2" xfId="124"/>
    <cellStyle name="Neutral 2 2" xfId="125"/>
    <cellStyle name="Neutral 2 2 2" xfId="282"/>
    <cellStyle name="Neutral 2 3" xfId="283"/>
    <cellStyle name="Neutral 3" xfId="284"/>
    <cellStyle name="Normal" xfId="0" builtinId="0"/>
    <cellStyle name="Normal 2 2" xfId="126"/>
    <cellStyle name="Normal 2 2 2" xfId="285"/>
    <cellStyle name="Normal 2 3" xfId="127"/>
    <cellStyle name="Normal 2 3 2" xfId="128"/>
    <cellStyle name="Normal 2 3 2 2" xfId="286"/>
    <cellStyle name="Normal 2 3 3" xfId="287"/>
    <cellStyle name="Normal 3" xfId="129"/>
    <cellStyle name="Normal 3 2" xfId="288"/>
    <cellStyle name="Normal 4" xfId="130"/>
    <cellStyle name="Normal 4 2" xfId="131"/>
    <cellStyle name="Normal 4 2 2" xfId="132"/>
    <cellStyle name="Normal 4 2 2 2" xfId="289"/>
    <cellStyle name="Normal 4 2 3" xfId="290"/>
    <cellStyle name="Normal 4 3" xfId="291"/>
    <cellStyle name="Normal 4 4" xfId="292"/>
    <cellStyle name="Normal 5" xfId="293"/>
    <cellStyle name="Normal 5 2" xfId="294"/>
    <cellStyle name="Normal 5 3" xfId="295"/>
    <cellStyle name="Normal_MAYIS_2009_İHRACAT_RAKAMLARI" xfId="3"/>
    <cellStyle name="Not 2" xfId="133"/>
    <cellStyle name="Not 3" xfId="296"/>
    <cellStyle name="Note 2" xfId="134"/>
    <cellStyle name="Note 2 2" xfId="135"/>
    <cellStyle name="Note 2 2 2" xfId="136"/>
    <cellStyle name="Note 2 2 2 2" xfId="137"/>
    <cellStyle name="Note 2 2 2 2 2" xfId="297"/>
    <cellStyle name="Note 2 2 2 3" xfId="298"/>
    <cellStyle name="Note 2 2 3" xfId="138"/>
    <cellStyle name="Note 2 2 3 2" xfId="139"/>
    <cellStyle name="Note 2 2 3 2 2" xfId="140"/>
    <cellStyle name="Note 2 2 3 2 2 2" xfId="299"/>
    <cellStyle name="Note 2 2 3 2 3" xfId="300"/>
    <cellStyle name="Note 2 2 3 3" xfId="141"/>
    <cellStyle name="Note 2 2 3 3 2" xfId="142"/>
    <cellStyle name="Note 2 2 3 3 2 2" xfId="301"/>
    <cellStyle name="Note 2 2 3 3 3" xfId="302"/>
    <cellStyle name="Note 2 2 3 4" xfId="303"/>
    <cellStyle name="Note 2 2 4" xfId="143"/>
    <cellStyle name="Note 2 2 4 2" xfId="144"/>
    <cellStyle name="Note 2 2 4 2 2" xfId="304"/>
    <cellStyle name="Note 2 2 4 3" xfId="305"/>
    <cellStyle name="Note 2 2 5" xfId="306"/>
    <cellStyle name="Note 2 2 6" xfId="307"/>
    <cellStyle name="Note 2 3" xfId="145"/>
    <cellStyle name="Note 2 3 2" xfId="146"/>
    <cellStyle name="Note 2 3 2 2" xfId="147"/>
    <cellStyle name="Note 2 3 2 2 2" xfId="308"/>
    <cellStyle name="Note 2 3 2 3" xfId="309"/>
    <cellStyle name="Note 2 3 3" xfId="148"/>
    <cellStyle name="Note 2 3 3 2" xfId="149"/>
    <cellStyle name="Note 2 3 3 2 2" xfId="310"/>
    <cellStyle name="Note 2 3 3 3" xfId="311"/>
    <cellStyle name="Note 2 3 4" xfId="312"/>
    <cellStyle name="Note 2 4" xfId="150"/>
    <cellStyle name="Note 2 4 2" xfId="151"/>
    <cellStyle name="Note 2 4 2 2" xfId="313"/>
    <cellStyle name="Note 2 4 3" xfId="314"/>
    <cellStyle name="Note 2 5" xfId="315"/>
    <cellStyle name="Note 3" xfId="152"/>
    <cellStyle name="Note 3 2" xfId="316"/>
    <cellStyle name="Nötr 2" xfId="317"/>
    <cellStyle name="Output" xfId="153"/>
    <cellStyle name="Output 2" xfId="154"/>
    <cellStyle name="Output 2 2" xfId="155"/>
    <cellStyle name="Output 2 2 2" xfId="318"/>
    <cellStyle name="Output 2 3" xfId="319"/>
    <cellStyle name="Output 3" xfId="320"/>
    <cellStyle name="Percent 2" xfId="156"/>
    <cellStyle name="Percent 2 2" xfId="157"/>
    <cellStyle name="Percent 2 2 2" xfId="321"/>
    <cellStyle name="Percent 2 3" xfId="322"/>
    <cellStyle name="Percent 3" xfId="158"/>
    <cellStyle name="Percent 3 2" xfId="323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4"/>
    <cellStyle name="Total 2 3" xfId="325"/>
    <cellStyle name="Total 3" xfId="326"/>
    <cellStyle name="Uyarı Metni 2" xfId="165"/>
    <cellStyle name="Virgül" xfId="1" builtinId="3"/>
    <cellStyle name="Virgül 2" xfId="166"/>
    <cellStyle name="Virgül 3" xfId="327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" xfId="2" builtinId="5"/>
    <cellStyle name="Yüzde 2" xfId="170"/>
    <cellStyle name="Yüzde 3" xfId="171"/>
  </cellStyles>
  <dxfs count="0"/>
  <tableStyles count="0" defaultTableStyle="TableStyleMedium2" defaultPivotStyle="PivotStyleLight16"/>
  <colors>
    <mruColors>
      <color rgb="FFCCFF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İHR'!$A$25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İHR'!$C$25:$N$25</c:f>
              <c:numCache>
                <c:formatCode>#,##0</c:formatCode>
                <c:ptCount val="12"/>
                <c:pt idx="0">
                  <c:v>9648900.1964499988</c:v>
                </c:pt>
                <c:pt idx="1">
                  <c:v>9937642.9986700006</c:v>
                </c:pt>
                <c:pt idx="2">
                  <c:v>10721892.682010001</c:v>
                </c:pt>
                <c:pt idx="3">
                  <c:v>10843988.77633</c:v>
                </c:pt>
                <c:pt idx="4">
                  <c:v>11089447.477739999</c:v>
                </c:pt>
                <c:pt idx="5">
                  <c:v>10432193.4395</c:v>
                </c:pt>
                <c:pt idx="6">
                  <c:v>10539153.380180001</c:v>
                </c:pt>
                <c:pt idx="7">
                  <c:v>9039360.0589299984</c:v>
                </c:pt>
                <c:pt idx="8">
                  <c:v>10951683.77421</c:v>
                </c:pt>
                <c:pt idx="9">
                  <c:v>10188349.294019999</c:v>
                </c:pt>
                <c:pt idx="10">
                  <c:v>10199204.12634</c:v>
                </c:pt>
                <c:pt idx="11">
                  <c:v>10442420.745269999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2D-4915-AE54-04C7090C1F3C}"/>
            </c:ext>
          </c:extLst>
        </c:ser>
        <c:ser>
          <c:idx val="1"/>
          <c:order val="1"/>
          <c:tx>
            <c:strRef>
              <c:f>'2002-2015 AYLIK İHR'!$A$24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İHR'!$C$24:$N$24</c:f>
              <c:numCache>
                <c:formatCode>#,##0</c:formatCode>
                <c:ptCount val="12"/>
                <c:pt idx="0">
                  <c:v>8663206.1267200001</c:v>
                </c:pt>
                <c:pt idx="1">
                  <c:v>8524416.4518599994</c:v>
                </c:pt>
                <c:pt idx="2">
                  <c:v>9127559.8984600008</c:v>
                </c:pt>
                <c:pt idx="3">
                  <c:v>9713757.2999399994</c:v>
                </c:pt>
                <c:pt idx="4">
                  <c:v>8809139.1953200009</c:v>
                </c:pt>
                <c:pt idx="5">
                  <c:v>9654682.8507000022</c:v>
                </c:pt>
                <c:pt idx="6">
                  <c:v>8905866.1633800007</c:v>
                </c:pt>
                <c:pt idx="7">
                  <c:v>8639468.1739500016</c:v>
                </c:pt>
                <c:pt idx="8">
                  <c:v>8705312.7910800017</c:v>
                </c:pt>
                <c:pt idx="9">
                  <c:v>9896217.2130700015</c:v>
                </c:pt>
                <c:pt idx="10">
                  <c:v>9135087.6513999999</c:v>
                </c:pt>
                <c:pt idx="11">
                  <c:v>9237422.0264599994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2D-4915-AE54-04C7090C1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4748704"/>
        <c:axId val="-1384756320"/>
      </c:lineChart>
      <c:catAx>
        <c:axId val="-13847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475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47563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47487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İHR'!$C$10:$N$10</c:f>
              <c:numCache>
                <c:formatCode>#,##0</c:formatCode>
                <c:ptCount val="12"/>
                <c:pt idx="0">
                  <c:v>97812.898400000005</c:v>
                </c:pt>
                <c:pt idx="1">
                  <c:v>94328.583759999994</c:v>
                </c:pt>
                <c:pt idx="2">
                  <c:v>98548.827709999998</c:v>
                </c:pt>
                <c:pt idx="3">
                  <c:v>111251.07588999999</c:v>
                </c:pt>
                <c:pt idx="4">
                  <c:v>85220.710900000005</c:v>
                </c:pt>
                <c:pt idx="5">
                  <c:v>92626.931030000007</c:v>
                </c:pt>
                <c:pt idx="6">
                  <c:v>76814.647469999996</c:v>
                </c:pt>
                <c:pt idx="7">
                  <c:v>89395.29565</c:v>
                </c:pt>
                <c:pt idx="8">
                  <c:v>115694.37757</c:v>
                </c:pt>
                <c:pt idx="9">
                  <c:v>202561.29943000001</c:v>
                </c:pt>
                <c:pt idx="10">
                  <c:v>151694.08226</c:v>
                </c:pt>
                <c:pt idx="11">
                  <c:v>131691.79172000001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B4-4C4C-ACE4-7BFD6A9D3143}"/>
            </c:ext>
          </c:extLst>
        </c:ser>
        <c:ser>
          <c:idx val="0"/>
          <c:order val="1"/>
          <c:tx>
            <c:strRef>
              <c:f>'2002-2015 AYLIK İHR'!$A$11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İHR'!$C$11:$N$11</c:f>
              <c:numCache>
                <c:formatCode>#,##0</c:formatCode>
                <c:ptCount val="12"/>
                <c:pt idx="0">
                  <c:v>116015.17875000001</c:v>
                </c:pt>
                <c:pt idx="1">
                  <c:v>111650.12044</c:v>
                </c:pt>
                <c:pt idx="2">
                  <c:v>105104.48827</c:v>
                </c:pt>
                <c:pt idx="3">
                  <c:v>110829.80347</c:v>
                </c:pt>
                <c:pt idx="4">
                  <c:v>108918.62856</c:v>
                </c:pt>
                <c:pt idx="5">
                  <c:v>102138.38871</c:v>
                </c:pt>
                <c:pt idx="6">
                  <c:v>88391.264150000003</c:v>
                </c:pt>
                <c:pt idx="7">
                  <c:v>94078.269539999994</c:v>
                </c:pt>
                <c:pt idx="8">
                  <c:v>132058.65977</c:v>
                </c:pt>
                <c:pt idx="9">
                  <c:v>194232.33854999999</c:v>
                </c:pt>
                <c:pt idx="10">
                  <c:v>160259.99523</c:v>
                </c:pt>
                <c:pt idx="11">
                  <c:v>134964.88094999999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B4-4C4C-ACE4-7BFD6A9D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81854528"/>
        <c:axId val="-1181850176"/>
      </c:lineChart>
      <c:catAx>
        <c:axId val="-118185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8185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81850176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818545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İHR'!$C$12:$N$12</c:f>
              <c:numCache>
                <c:formatCode>#,##0</c:formatCode>
                <c:ptCount val="12"/>
                <c:pt idx="0">
                  <c:v>245760.43616000001</c:v>
                </c:pt>
                <c:pt idx="1">
                  <c:v>231388.24583999999</c:v>
                </c:pt>
                <c:pt idx="2">
                  <c:v>206854.61811000001</c:v>
                </c:pt>
                <c:pt idx="3">
                  <c:v>242419.20790000001</c:v>
                </c:pt>
                <c:pt idx="4">
                  <c:v>216021.48759999999</c:v>
                </c:pt>
                <c:pt idx="5">
                  <c:v>207612.03215000001</c:v>
                </c:pt>
                <c:pt idx="6">
                  <c:v>227567.05040000001</c:v>
                </c:pt>
                <c:pt idx="7">
                  <c:v>153125.99147000001</c:v>
                </c:pt>
                <c:pt idx="8">
                  <c:v>263593.16303</c:v>
                </c:pt>
                <c:pt idx="9">
                  <c:v>312699.09353999997</c:v>
                </c:pt>
                <c:pt idx="10">
                  <c:v>256972.84254000001</c:v>
                </c:pt>
                <c:pt idx="11">
                  <c:v>273798.55286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F7-47A0-AA18-00E6B72FAC7A}"/>
            </c:ext>
          </c:extLst>
        </c:ser>
        <c:ser>
          <c:idx val="0"/>
          <c:order val="1"/>
          <c:tx>
            <c:strRef>
              <c:f>'2002-2015 AYLIK İHR'!$A$13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İHR'!$C$13:$N$13</c:f>
              <c:numCache>
                <c:formatCode>#,##0</c:formatCode>
                <c:ptCount val="12"/>
                <c:pt idx="0">
                  <c:v>153795.59529999999</c:v>
                </c:pt>
                <c:pt idx="1">
                  <c:v>182753.25046000001</c:v>
                </c:pt>
                <c:pt idx="2">
                  <c:v>154123.44412</c:v>
                </c:pt>
                <c:pt idx="3">
                  <c:v>148895.73801999999</c:v>
                </c:pt>
                <c:pt idx="4">
                  <c:v>141867.42569</c:v>
                </c:pt>
                <c:pt idx="5">
                  <c:v>138260.34286999999</c:v>
                </c:pt>
                <c:pt idx="6">
                  <c:v>157457.57084</c:v>
                </c:pt>
                <c:pt idx="7">
                  <c:v>143213.51243</c:v>
                </c:pt>
                <c:pt idx="8">
                  <c:v>216013.98303</c:v>
                </c:pt>
                <c:pt idx="9">
                  <c:v>264887.49063999997</c:v>
                </c:pt>
                <c:pt idx="10">
                  <c:v>292675.99297999998</c:v>
                </c:pt>
                <c:pt idx="11">
                  <c:v>319292.28026999999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F7-47A0-AA18-00E6B72F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81862688"/>
        <c:axId val="-1181862144"/>
      </c:lineChart>
      <c:catAx>
        <c:axId val="-118186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8186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818621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818626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İHR'!$C$14:$N$14</c:f>
              <c:numCache>
                <c:formatCode>#,##0</c:formatCode>
                <c:ptCount val="12"/>
                <c:pt idx="0">
                  <c:v>16791.806779999999</c:v>
                </c:pt>
                <c:pt idx="1">
                  <c:v>19131.206109999999</c:v>
                </c:pt>
                <c:pt idx="2">
                  <c:v>19111.990160000001</c:v>
                </c:pt>
                <c:pt idx="3">
                  <c:v>18199.15724</c:v>
                </c:pt>
                <c:pt idx="4">
                  <c:v>17030.152870000002</c:v>
                </c:pt>
                <c:pt idx="5">
                  <c:v>17736.840499999998</c:v>
                </c:pt>
                <c:pt idx="6">
                  <c:v>12890.33347</c:v>
                </c:pt>
                <c:pt idx="7">
                  <c:v>10622.04089</c:v>
                </c:pt>
                <c:pt idx="8">
                  <c:v>11077.792219999999</c:v>
                </c:pt>
                <c:pt idx="9">
                  <c:v>13072.32692</c:v>
                </c:pt>
                <c:pt idx="10">
                  <c:v>16511.366989999999</c:v>
                </c:pt>
                <c:pt idx="11">
                  <c:v>17469.194749999999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CF-4BFB-BA06-0AD5EE30F3E6}"/>
            </c:ext>
          </c:extLst>
        </c:ser>
        <c:ser>
          <c:idx val="0"/>
          <c:order val="1"/>
          <c:tx>
            <c:strRef>
              <c:f>'2002-2015 AYLIK İHR'!$A$15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İHR'!$C$15:$N$15</c:f>
              <c:numCache>
                <c:formatCode>#,##0</c:formatCode>
                <c:ptCount val="12"/>
                <c:pt idx="0">
                  <c:v>24433.78167</c:v>
                </c:pt>
                <c:pt idx="1">
                  <c:v>23262.337889999999</c:v>
                </c:pt>
                <c:pt idx="2">
                  <c:v>22845.745370000001</c:v>
                </c:pt>
                <c:pt idx="3">
                  <c:v>19989.729940000001</c:v>
                </c:pt>
                <c:pt idx="4">
                  <c:v>19755.836240000001</c:v>
                </c:pt>
                <c:pt idx="5">
                  <c:v>19273.121060000001</c:v>
                </c:pt>
                <c:pt idx="6">
                  <c:v>14721.921179999999</c:v>
                </c:pt>
                <c:pt idx="7">
                  <c:v>13367.26571</c:v>
                </c:pt>
                <c:pt idx="8">
                  <c:v>15407.80867</c:v>
                </c:pt>
                <c:pt idx="9">
                  <c:v>14895.794110000001</c:v>
                </c:pt>
                <c:pt idx="10">
                  <c:v>15889.761500000001</c:v>
                </c:pt>
                <c:pt idx="11">
                  <c:v>24194.32213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CF-4BFB-BA06-0AD5EE30F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81860512"/>
        <c:axId val="-1181859424"/>
      </c:lineChart>
      <c:catAx>
        <c:axId val="-118186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8185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818594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81860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İHR'!$C$16:$N$16</c:f>
              <c:numCache>
                <c:formatCode>#,##0</c:formatCode>
                <c:ptCount val="12"/>
                <c:pt idx="0">
                  <c:v>84587.382100000003</c:v>
                </c:pt>
                <c:pt idx="1">
                  <c:v>87419.751180000007</c:v>
                </c:pt>
                <c:pt idx="2">
                  <c:v>105669.31832000001</c:v>
                </c:pt>
                <c:pt idx="3">
                  <c:v>72638.579329999993</c:v>
                </c:pt>
                <c:pt idx="4">
                  <c:v>53359.857490000002</c:v>
                </c:pt>
                <c:pt idx="5">
                  <c:v>54936.205170000001</c:v>
                </c:pt>
                <c:pt idx="6">
                  <c:v>73120.949699999997</c:v>
                </c:pt>
                <c:pt idx="7">
                  <c:v>81940.677330000006</c:v>
                </c:pt>
                <c:pt idx="8">
                  <c:v>58905.846389999999</c:v>
                </c:pt>
                <c:pt idx="9">
                  <c:v>80593.646659999999</c:v>
                </c:pt>
                <c:pt idx="10">
                  <c:v>71026.910910000006</c:v>
                </c:pt>
                <c:pt idx="11">
                  <c:v>94158.054529999994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E1-4B64-9363-F6947B322A74}"/>
            </c:ext>
          </c:extLst>
        </c:ser>
        <c:ser>
          <c:idx val="0"/>
          <c:order val="1"/>
          <c:tx>
            <c:strRef>
              <c:f>'2002-2015 AYLIK İHR'!$A$17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İHR'!$C$17:$N$17</c:f>
              <c:numCache>
                <c:formatCode>#,##0</c:formatCode>
                <c:ptCount val="12"/>
                <c:pt idx="0">
                  <c:v>110402.02937</c:v>
                </c:pt>
                <c:pt idx="1">
                  <c:v>70209.108259999994</c:v>
                </c:pt>
                <c:pt idx="2">
                  <c:v>121384.38855</c:v>
                </c:pt>
                <c:pt idx="3">
                  <c:v>48540.4202</c:v>
                </c:pt>
                <c:pt idx="4">
                  <c:v>86381.492960000003</c:v>
                </c:pt>
                <c:pt idx="5">
                  <c:v>91684.593309999997</c:v>
                </c:pt>
                <c:pt idx="6">
                  <c:v>68872.547839999999</c:v>
                </c:pt>
                <c:pt idx="7">
                  <c:v>111508.17037000001</c:v>
                </c:pt>
                <c:pt idx="8">
                  <c:v>101496.20688</c:v>
                </c:pt>
                <c:pt idx="9">
                  <c:v>95956.638160000002</c:v>
                </c:pt>
                <c:pt idx="10">
                  <c:v>75721.907399999996</c:v>
                </c:pt>
                <c:pt idx="11">
                  <c:v>94615.249290000007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E1-4B64-9363-F6947B322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9537568"/>
        <c:axId val="-1179544640"/>
      </c:lineChart>
      <c:catAx>
        <c:axId val="-11795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54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9544640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5375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İHR'!$C$18:$N$18</c:f>
              <c:numCache>
                <c:formatCode>#,##0</c:formatCode>
                <c:ptCount val="12"/>
                <c:pt idx="0">
                  <c:v>6323.2487099999998</c:v>
                </c:pt>
                <c:pt idx="1">
                  <c:v>8819.9491300000009</c:v>
                </c:pt>
                <c:pt idx="2">
                  <c:v>11241.36759</c:v>
                </c:pt>
                <c:pt idx="3">
                  <c:v>10605.65509</c:v>
                </c:pt>
                <c:pt idx="4">
                  <c:v>6164.7641899999999</c:v>
                </c:pt>
                <c:pt idx="5">
                  <c:v>2449.9805200000001</c:v>
                </c:pt>
                <c:pt idx="6">
                  <c:v>4008.5602800000001</c:v>
                </c:pt>
                <c:pt idx="7">
                  <c:v>5086.7874000000002</c:v>
                </c:pt>
                <c:pt idx="8">
                  <c:v>5656.9401399999997</c:v>
                </c:pt>
                <c:pt idx="9">
                  <c:v>5422.5150899999999</c:v>
                </c:pt>
                <c:pt idx="10">
                  <c:v>5168.3603800000001</c:v>
                </c:pt>
                <c:pt idx="11">
                  <c:v>6767.9074099999998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F7-44C8-8616-6331CC65E02B}"/>
            </c:ext>
          </c:extLst>
        </c:ser>
        <c:ser>
          <c:idx val="0"/>
          <c:order val="1"/>
          <c:tx>
            <c:strRef>
              <c:f>'2002-2015 AYLIK İHR'!$A$19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İHR'!$C$19:$N$19</c:f>
              <c:numCache>
                <c:formatCode>#,##0</c:formatCode>
                <c:ptCount val="12"/>
                <c:pt idx="0">
                  <c:v>7358.7261900000003</c:v>
                </c:pt>
                <c:pt idx="1">
                  <c:v>9166.9882199999993</c:v>
                </c:pt>
                <c:pt idx="2">
                  <c:v>10157.391799999999</c:v>
                </c:pt>
                <c:pt idx="3">
                  <c:v>13276.78967</c:v>
                </c:pt>
                <c:pt idx="4">
                  <c:v>8222.47631</c:v>
                </c:pt>
                <c:pt idx="5">
                  <c:v>3831.8581199999999</c:v>
                </c:pt>
                <c:pt idx="6">
                  <c:v>3651.3755299999998</c:v>
                </c:pt>
                <c:pt idx="7">
                  <c:v>5275.7177700000002</c:v>
                </c:pt>
                <c:pt idx="8">
                  <c:v>5825.4661299999998</c:v>
                </c:pt>
                <c:pt idx="9">
                  <c:v>4353.9617500000004</c:v>
                </c:pt>
                <c:pt idx="10">
                  <c:v>4965.0751799999998</c:v>
                </c:pt>
                <c:pt idx="11">
                  <c:v>6948.33565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F7-44C8-8616-6331CC65E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9547360"/>
        <c:axId val="-1179544096"/>
      </c:lineChart>
      <c:catAx>
        <c:axId val="-117954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54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9544096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547360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İHR'!$C$20:$N$20</c:f>
              <c:numCache>
                <c:formatCode>#,##0</c:formatCode>
                <c:ptCount val="12"/>
                <c:pt idx="0">
                  <c:v>172543.8327</c:v>
                </c:pt>
                <c:pt idx="1">
                  <c:v>167106.44742000001</c:v>
                </c:pt>
                <c:pt idx="2">
                  <c:v>171068.19013999999</c:v>
                </c:pt>
                <c:pt idx="3">
                  <c:v>172518.28628999999</c:v>
                </c:pt>
                <c:pt idx="4">
                  <c:v>124616.54806</c:v>
                </c:pt>
                <c:pt idx="5">
                  <c:v>109761.62934</c:v>
                </c:pt>
                <c:pt idx="6">
                  <c:v>152660.6439</c:v>
                </c:pt>
                <c:pt idx="7">
                  <c:v>142275.78219999999</c:v>
                </c:pt>
                <c:pt idx="8">
                  <c:v>127152.11841</c:v>
                </c:pt>
                <c:pt idx="9">
                  <c:v>162803.94440000001</c:v>
                </c:pt>
                <c:pt idx="10">
                  <c:v>154376.64614999999</c:v>
                </c:pt>
                <c:pt idx="11">
                  <c:v>158438.24311000001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B1-4BFA-A056-FB5CFA58030F}"/>
            </c:ext>
          </c:extLst>
        </c:ser>
        <c:ser>
          <c:idx val="0"/>
          <c:order val="1"/>
          <c:tx>
            <c:strRef>
              <c:f>'2002-2015 AYLIK İHR'!$A$21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İHR'!$C$21:$N$21</c:f>
              <c:numCache>
                <c:formatCode>#,##0</c:formatCode>
                <c:ptCount val="12"/>
                <c:pt idx="0">
                  <c:v>209501.82248</c:v>
                </c:pt>
                <c:pt idx="1">
                  <c:v>185581.57032999999</c:v>
                </c:pt>
                <c:pt idx="2">
                  <c:v>193720.27377999999</c:v>
                </c:pt>
                <c:pt idx="3">
                  <c:v>203888.59948</c:v>
                </c:pt>
                <c:pt idx="4">
                  <c:v>186505.35902999999</c:v>
                </c:pt>
                <c:pt idx="5">
                  <c:v>158084.99557</c:v>
                </c:pt>
                <c:pt idx="6">
                  <c:v>175807.64163</c:v>
                </c:pt>
                <c:pt idx="7">
                  <c:v>185391.33327999999</c:v>
                </c:pt>
                <c:pt idx="8">
                  <c:v>192426.74778999999</c:v>
                </c:pt>
                <c:pt idx="9">
                  <c:v>180876.82303</c:v>
                </c:pt>
                <c:pt idx="10">
                  <c:v>195566.35055999999</c:v>
                </c:pt>
                <c:pt idx="11">
                  <c:v>207235.30947000001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B1-4BFA-A056-FB5CFA58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9546272"/>
        <c:axId val="-1179539200"/>
      </c:lineChart>
      <c:catAx>
        <c:axId val="-117954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53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9539200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54627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İHR'!$C$22:$N$22</c:f>
              <c:numCache>
                <c:formatCode>#,##0</c:formatCode>
                <c:ptCount val="12"/>
                <c:pt idx="0">
                  <c:v>316523.64117999998</c:v>
                </c:pt>
                <c:pt idx="1">
                  <c:v>302168.27737000003</c:v>
                </c:pt>
                <c:pt idx="2">
                  <c:v>347425.84661000001</c:v>
                </c:pt>
                <c:pt idx="3">
                  <c:v>363009.75897999998</c:v>
                </c:pt>
                <c:pt idx="4">
                  <c:v>329724.46055000002</c:v>
                </c:pt>
                <c:pt idx="5">
                  <c:v>354627.42825</c:v>
                </c:pt>
                <c:pt idx="6">
                  <c:v>348837.52681000001</c:v>
                </c:pt>
                <c:pt idx="7">
                  <c:v>345854.32838999998</c:v>
                </c:pt>
                <c:pt idx="8">
                  <c:v>312703.95165</c:v>
                </c:pt>
                <c:pt idx="9">
                  <c:v>365964.24624000001</c:v>
                </c:pt>
                <c:pt idx="10">
                  <c:v>343303.46012</c:v>
                </c:pt>
                <c:pt idx="11">
                  <c:v>349258.93089999998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CE-4980-AFF2-25754D1AB84C}"/>
            </c:ext>
          </c:extLst>
        </c:ser>
        <c:ser>
          <c:idx val="0"/>
          <c:order val="1"/>
          <c:tx>
            <c:strRef>
              <c:f>'2002-2015 AYLIK İHR'!$A$23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İHR'!$C$23:$N$23</c:f>
              <c:numCache>
                <c:formatCode>#,##0</c:formatCode>
                <c:ptCount val="12"/>
                <c:pt idx="0">
                  <c:v>361246.92152999999</c:v>
                </c:pt>
                <c:pt idx="1">
                  <c:v>343962.77721999999</c:v>
                </c:pt>
                <c:pt idx="2">
                  <c:v>369861.93463999999</c:v>
                </c:pt>
                <c:pt idx="3">
                  <c:v>394698.18686999998</c:v>
                </c:pt>
                <c:pt idx="4">
                  <c:v>416559.65106</c:v>
                </c:pt>
                <c:pt idx="5">
                  <c:v>384157.80586999998</c:v>
                </c:pt>
                <c:pt idx="6">
                  <c:v>374374.45</c:v>
                </c:pt>
                <c:pt idx="7">
                  <c:v>345848.77266000002</c:v>
                </c:pt>
                <c:pt idx="8">
                  <c:v>388845.37304999999</c:v>
                </c:pt>
                <c:pt idx="9">
                  <c:v>348688.39013999997</c:v>
                </c:pt>
                <c:pt idx="10">
                  <c:v>379158.72733000002</c:v>
                </c:pt>
                <c:pt idx="11">
                  <c:v>410707.78009999997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CE-4980-AFF2-25754D1AB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9540288"/>
        <c:axId val="-1179537024"/>
      </c:lineChart>
      <c:catAx>
        <c:axId val="-11795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53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953702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54028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İHR'!$C$26:$N$26</c:f>
              <c:numCache>
                <c:formatCode>#,##0</c:formatCode>
                <c:ptCount val="12"/>
                <c:pt idx="0">
                  <c:v>648322.94622000004</c:v>
                </c:pt>
                <c:pt idx="1">
                  <c:v>609547.44498999999</c:v>
                </c:pt>
                <c:pt idx="2">
                  <c:v>678568.65604000003</c:v>
                </c:pt>
                <c:pt idx="3">
                  <c:v>724124.85097999999</c:v>
                </c:pt>
                <c:pt idx="4">
                  <c:v>652449.85519999999</c:v>
                </c:pt>
                <c:pt idx="5">
                  <c:v>678830.65992999997</c:v>
                </c:pt>
                <c:pt idx="6">
                  <c:v>631194.81646</c:v>
                </c:pt>
                <c:pt idx="7">
                  <c:v>639879.41442000004</c:v>
                </c:pt>
                <c:pt idx="8">
                  <c:v>649658.08513000002</c:v>
                </c:pt>
                <c:pt idx="9">
                  <c:v>755196.31356000004</c:v>
                </c:pt>
                <c:pt idx="10">
                  <c:v>662739.57642000006</c:v>
                </c:pt>
                <c:pt idx="11">
                  <c:v>628746.98985999997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B7-4EB5-9936-5853EB776995}"/>
            </c:ext>
          </c:extLst>
        </c:ser>
        <c:ser>
          <c:idx val="0"/>
          <c:order val="1"/>
          <c:tx>
            <c:strRef>
              <c:f>'2002-2015 AYLIK İHR'!$A$27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İHR'!$C$27:$N$27</c:f>
              <c:numCache>
                <c:formatCode>#,##0</c:formatCode>
                <c:ptCount val="12"/>
                <c:pt idx="0">
                  <c:v>767869.66518000001</c:v>
                </c:pt>
                <c:pt idx="1">
                  <c:v>715848.60364999995</c:v>
                </c:pt>
                <c:pt idx="2">
                  <c:v>770268.37913999998</c:v>
                </c:pt>
                <c:pt idx="3">
                  <c:v>790451.51827</c:v>
                </c:pt>
                <c:pt idx="4">
                  <c:v>768619.98863000004</c:v>
                </c:pt>
                <c:pt idx="5">
                  <c:v>706505.02492999996</c:v>
                </c:pt>
                <c:pt idx="6">
                  <c:v>702427.18819000002</c:v>
                </c:pt>
                <c:pt idx="7">
                  <c:v>681658.98228</c:v>
                </c:pt>
                <c:pt idx="8">
                  <c:v>819587.09975000005</c:v>
                </c:pt>
                <c:pt idx="9">
                  <c:v>756758.45693999995</c:v>
                </c:pt>
                <c:pt idx="10">
                  <c:v>731785.88733000006</c:v>
                </c:pt>
                <c:pt idx="11">
                  <c:v>673226.01341999997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B7-4EB5-9936-5853EB776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9538656"/>
        <c:axId val="-1179548448"/>
      </c:lineChart>
      <c:catAx>
        <c:axId val="-117953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54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95484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53865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İHR'!$C$28:$N$28</c:f>
              <c:numCache>
                <c:formatCode>#,##0</c:formatCode>
                <c:ptCount val="12"/>
                <c:pt idx="0">
                  <c:v>112829.9941</c:v>
                </c:pt>
                <c:pt idx="1">
                  <c:v>115694.82902999999</c:v>
                </c:pt>
                <c:pt idx="2">
                  <c:v>144240.39254</c:v>
                </c:pt>
                <c:pt idx="3">
                  <c:v>146098.19626999999</c:v>
                </c:pt>
                <c:pt idx="4">
                  <c:v>117698.29527</c:v>
                </c:pt>
                <c:pt idx="5">
                  <c:v>115520.96206000001</c:v>
                </c:pt>
                <c:pt idx="6">
                  <c:v>118478.24776</c:v>
                </c:pt>
                <c:pt idx="7">
                  <c:v>134207.48965999999</c:v>
                </c:pt>
                <c:pt idx="8">
                  <c:v>117245.68111</c:v>
                </c:pt>
                <c:pt idx="9">
                  <c:v>126503.11852</c:v>
                </c:pt>
                <c:pt idx="10">
                  <c:v>112719.64455</c:v>
                </c:pt>
                <c:pt idx="11">
                  <c:v>97109.330249999999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00-4F7E-AEA6-05E7FCCBC163}"/>
            </c:ext>
          </c:extLst>
        </c:ser>
        <c:ser>
          <c:idx val="0"/>
          <c:order val="1"/>
          <c:tx>
            <c:strRef>
              <c:f>'2002-2015 AYLIK İHR'!$A$29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İHR'!$C$29:$N$29</c:f>
              <c:numCache>
                <c:formatCode>#,##0</c:formatCode>
                <c:ptCount val="12"/>
                <c:pt idx="0">
                  <c:v>123675.78711</c:v>
                </c:pt>
                <c:pt idx="1">
                  <c:v>144819.42416</c:v>
                </c:pt>
                <c:pt idx="2">
                  <c:v>143824.89517999999</c:v>
                </c:pt>
                <c:pt idx="3">
                  <c:v>154749.45623000001</c:v>
                </c:pt>
                <c:pt idx="4">
                  <c:v>166261.82307000001</c:v>
                </c:pt>
                <c:pt idx="5">
                  <c:v>149417.12593000001</c:v>
                </c:pt>
                <c:pt idx="6">
                  <c:v>168805.08257</c:v>
                </c:pt>
                <c:pt idx="7">
                  <c:v>160336.71197</c:v>
                </c:pt>
                <c:pt idx="8">
                  <c:v>183071.55867999999</c:v>
                </c:pt>
                <c:pt idx="9">
                  <c:v>144130.10629</c:v>
                </c:pt>
                <c:pt idx="10">
                  <c:v>135234.51373000001</c:v>
                </c:pt>
                <c:pt idx="11">
                  <c:v>178764.30781999999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00-4F7E-AEA6-05E7FCCB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9535936"/>
        <c:axId val="-1179536480"/>
      </c:lineChart>
      <c:catAx>
        <c:axId val="-11795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53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95364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535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İHR'!$C$30:$N$30</c:f>
              <c:numCache>
                <c:formatCode>#,##0</c:formatCode>
                <c:ptCount val="12"/>
                <c:pt idx="0">
                  <c:v>143592.34104999999</c:v>
                </c:pt>
                <c:pt idx="1">
                  <c:v>147034.17332999999</c:v>
                </c:pt>
                <c:pt idx="2">
                  <c:v>167697.59656999999</c:v>
                </c:pt>
                <c:pt idx="3">
                  <c:v>177976.82922000001</c:v>
                </c:pt>
                <c:pt idx="4">
                  <c:v>169615.87656999999</c:v>
                </c:pt>
                <c:pt idx="5">
                  <c:v>192780.13312000001</c:v>
                </c:pt>
                <c:pt idx="6">
                  <c:v>146408.9761</c:v>
                </c:pt>
                <c:pt idx="7">
                  <c:v>168540.44795</c:v>
                </c:pt>
                <c:pt idx="8">
                  <c:v>165351.19420999999</c:v>
                </c:pt>
                <c:pt idx="9">
                  <c:v>188791.91364000001</c:v>
                </c:pt>
                <c:pt idx="10">
                  <c:v>175503.85800000001</c:v>
                </c:pt>
                <c:pt idx="11">
                  <c:v>173300.98801999999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25-4139-8B4B-E843327DFF67}"/>
            </c:ext>
          </c:extLst>
        </c:ser>
        <c:ser>
          <c:idx val="0"/>
          <c:order val="1"/>
          <c:tx>
            <c:strRef>
              <c:f>'2002-2015 AYLIK İHR'!$A$31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İHR'!$C$31:$N$31</c:f>
              <c:numCache>
                <c:formatCode>#,##0</c:formatCode>
                <c:ptCount val="12"/>
                <c:pt idx="0">
                  <c:v>178356.87951</c:v>
                </c:pt>
                <c:pt idx="1">
                  <c:v>177087.6667</c:v>
                </c:pt>
                <c:pt idx="2">
                  <c:v>190935.24841999999</c:v>
                </c:pt>
                <c:pt idx="3">
                  <c:v>203831.74794</c:v>
                </c:pt>
                <c:pt idx="4">
                  <c:v>194613.76462999999</c:v>
                </c:pt>
                <c:pt idx="5">
                  <c:v>200165.09778000001</c:v>
                </c:pt>
                <c:pt idx="6">
                  <c:v>181218.24234</c:v>
                </c:pt>
                <c:pt idx="7">
                  <c:v>159444.41623999999</c:v>
                </c:pt>
                <c:pt idx="8">
                  <c:v>221742.83643</c:v>
                </c:pt>
                <c:pt idx="9">
                  <c:v>207599.22114000001</c:v>
                </c:pt>
                <c:pt idx="10">
                  <c:v>224143.15599</c:v>
                </c:pt>
                <c:pt idx="11">
                  <c:v>215403.10483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25-4139-8B4B-E843327D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9542464"/>
        <c:axId val="-1179534848"/>
      </c:lineChart>
      <c:catAx>
        <c:axId val="-11795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534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95348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5424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İHR'!$A$59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İHR'!$C$59:$N$59</c:f>
              <c:numCache>
                <c:formatCode>#,##0</c:formatCode>
                <c:ptCount val="12"/>
                <c:pt idx="0">
                  <c:v>400841.50218000001</c:v>
                </c:pt>
                <c:pt idx="1">
                  <c:v>327054.98823000002</c:v>
                </c:pt>
                <c:pt idx="2">
                  <c:v>363215.16344999999</c:v>
                </c:pt>
                <c:pt idx="3">
                  <c:v>412190.47875000001</c:v>
                </c:pt>
                <c:pt idx="4">
                  <c:v>465269.18258999998</c:v>
                </c:pt>
                <c:pt idx="5">
                  <c:v>404037.65432999999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386343.80580999999</c:v>
                </c:pt>
                <c:pt idx="9">
                  <c:v>340422.88920999999</c:v>
                </c:pt>
                <c:pt idx="10">
                  <c:v>391401.33117000002</c:v>
                </c:pt>
                <c:pt idx="11">
                  <c:v>364933.19361000002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A-47ED-B8FD-87EC80B49BAB}"/>
            </c:ext>
          </c:extLst>
        </c:ser>
        <c:ser>
          <c:idx val="1"/>
          <c:order val="1"/>
          <c:tx>
            <c:strRef>
              <c:f>'2002-2015 AYLIK İHR'!$A$58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İHR'!$C$58:$N$58</c:f>
              <c:numCache>
                <c:formatCode>#,##0</c:formatCode>
                <c:ptCount val="12"/>
                <c:pt idx="0">
                  <c:v>275912.26405</c:v>
                </c:pt>
                <c:pt idx="1">
                  <c:v>281272.03094999999</c:v>
                </c:pt>
                <c:pt idx="2">
                  <c:v>275414.29852999997</c:v>
                </c:pt>
                <c:pt idx="3">
                  <c:v>348267.76831999997</c:v>
                </c:pt>
                <c:pt idx="4">
                  <c:v>405337.12406</c:v>
                </c:pt>
                <c:pt idx="5">
                  <c:v>393589.09748</c:v>
                </c:pt>
                <c:pt idx="6">
                  <c:v>373661.46373999998</c:v>
                </c:pt>
                <c:pt idx="7">
                  <c:v>343531.21889000002</c:v>
                </c:pt>
                <c:pt idx="8">
                  <c:v>285231.30726999999</c:v>
                </c:pt>
                <c:pt idx="9">
                  <c:v>316290.41135000001</c:v>
                </c:pt>
                <c:pt idx="10">
                  <c:v>293236.56495999999</c:v>
                </c:pt>
                <c:pt idx="11">
                  <c:v>309310.79496999999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6A-47ED-B8FD-87EC80B49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4754144"/>
        <c:axId val="-1384755776"/>
      </c:lineChart>
      <c:catAx>
        <c:axId val="-13847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4755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47557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4754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İHR'!$C$32:$N$32</c:f>
              <c:numCache>
                <c:formatCode>#,##0</c:formatCode>
                <c:ptCount val="12"/>
                <c:pt idx="0">
                  <c:v>1197787.07984</c:v>
                </c:pt>
                <c:pt idx="1">
                  <c:v>1176438.2349</c:v>
                </c:pt>
                <c:pt idx="2">
                  <c:v>1342971.7398699999</c:v>
                </c:pt>
                <c:pt idx="3">
                  <c:v>1439486.1909</c:v>
                </c:pt>
                <c:pt idx="4">
                  <c:v>1377785.85087</c:v>
                </c:pt>
                <c:pt idx="5">
                  <c:v>1417155.51547</c:v>
                </c:pt>
                <c:pt idx="6">
                  <c:v>1310800.03605</c:v>
                </c:pt>
                <c:pt idx="7">
                  <c:v>1186413.75731</c:v>
                </c:pt>
                <c:pt idx="8">
                  <c:v>1089878.12998</c:v>
                </c:pt>
                <c:pt idx="9">
                  <c:v>1305476.0635599999</c:v>
                </c:pt>
                <c:pt idx="10">
                  <c:v>1301023.86366</c:v>
                </c:pt>
                <c:pt idx="11">
                  <c:v>1269761.7489199999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7-4773-836C-00D449CEC0C4}"/>
            </c:ext>
          </c:extLst>
        </c:ser>
        <c:ser>
          <c:idx val="0"/>
          <c:order val="1"/>
          <c:tx>
            <c:strRef>
              <c:f>'2002-2015 AYLIK İHR'!$A$33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İHR'!$C$33:$N$33</c:f>
              <c:numCache>
                <c:formatCode>#,##0</c:formatCode>
                <c:ptCount val="12"/>
                <c:pt idx="0">
                  <c:v>1394154.7825499999</c:v>
                </c:pt>
                <c:pt idx="1">
                  <c:v>1444238.53189</c:v>
                </c:pt>
                <c:pt idx="2">
                  <c:v>1460107.77244</c:v>
                </c:pt>
                <c:pt idx="3">
                  <c:v>1481135.8917400001</c:v>
                </c:pt>
                <c:pt idx="4">
                  <c:v>1585933.1035800001</c:v>
                </c:pt>
                <c:pt idx="5">
                  <c:v>1517248.97126</c:v>
                </c:pt>
                <c:pt idx="6">
                  <c:v>1570465.37044</c:v>
                </c:pt>
                <c:pt idx="7">
                  <c:v>1427801.1700800001</c:v>
                </c:pt>
                <c:pt idx="8">
                  <c:v>1504028.5900099999</c:v>
                </c:pt>
                <c:pt idx="9">
                  <c:v>1493411.16016</c:v>
                </c:pt>
                <c:pt idx="10">
                  <c:v>1492112.29266</c:v>
                </c:pt>
                <c:pt idx="11">
                  <c:v>1408435.6916199999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7-4773-836C-00D449CE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9541920"/>
        <c:axId val="-1179052128"/>
      </c:lineChart>
      <c:catAx>
        <c:axId val="-11795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05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905212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5419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İHR'!$C$42:$N$42</c:f>
              <c:numCache>
                <c:formatCode>#,##0</c:formatCode>
                <c:ptCount val="12"/>
                <c:pt idx="0">
                  <c:v>465746.41954999999</c:v>
                </c:pt>
                <c:pt idx="1">
                  <c:v>432354.75325000001</c:v>
                </c:pt>
                <c:pt idx="2">
                  <c:v>450342.50517999998</c:v>
                </c:pt>
                <c:pt idx="3">
                  <c:v>492683.55186000001</c:v>
                </c:pt>
                <c:pt idx="4">
                  <c:v>411908.47483999998</c:v>
                </c:pt>
                <c:pt idx="5">
                  <c:v>470045.59398000001</c:v>
                </c:pt>
                <c:pt idx="6">
                  <c:v>482815.17670000001</c:v>
                </c:pt>
                <c:pt idx="7">
                  <c:v>434474.98027</c:v>
                </c:pt>
                <c:pt idx="8">
                  <c:v>438625.06690999999</c:v>
                </c:pt>
                <c:pt idx="9">
                  <c:v>458779.35875999997</c:v>
                </c:pt>
                <c:pt idx="10">
                  <c:v>489265.13744000002</c:v>
                </c:pt>
                <c:pt idx="11">
                  <c:v>505010.13332000002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FF-4180-AF3E-E624BF4D2088}"/>
            </c:ext>
          </c:extLst>
        </c:ser>
        <c:ser>
          <c:idx val="0"/>
          <c:order val="1"/>
          <c:tx>
            <c:strRef>
              <c:f>'2002-2015 AYLIK İHR'!$A$43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İHR'!$C$43:$N$43</c:f>
              <c:numCache>
                <c:formatCode>#,##0</c:formatCode>
                <c:ptCount val="12"/>
                <c:pt idx="0">
                  <c:v>476954.91437000001</c:v>
                </c:pt>
                <c:pt idx="1">
                  <c:v>471697.59989999997</c:v>
                </c:pt>
                <c:pt idx="2">
                  <c:v>503588.76209999999</c:v>
                </c:pt>
                <c:pt idx="3">
                  <c:v>525173.96366000001</c:v>
                </c:pt>
                <c:pt idx="4">
                  <c:v>544227.77720999997</c:v>
                </c:pt>
                <c:pt idx="5">
                  <c:v>500227.13271999999</c:v>
                </c:pt>
                <c:pt idx="6">
                  <c:v>513955.24125000002</c:v>
                </c:pt>
                <c:pt idx="7">
                  <c:v>456634.76157999999</c:v>
                </c:pt>
                <c:pt idx="8">
                  <c:v>531047.34517999995</c:v>
                </c:pt>
                <c:pt idx="9">
                  <c:v>495849.09484999999</c:v>
                </c:pt>
                <c:pt idx="10">
                  <c:v>470826.58597000001</c:v>
                </c:pt>
                <c:pt idx="11">
                  <c:v>550123.16370000003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FF-4180-AF3E-E624BF4D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9058112"/>
        <c:axId val="-1179059200"/>
      </c:lineChart>
      <c:catAx>
        <c:axId val="-117905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05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905920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05811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İHR'!$C$36:$N$36</c:f>
              <c:numCache>
                <c:formatCode>#,##0</c:formatCode>
                <c:ptCount val="12"/>
                <c:pt idx="0">
                  <c:v>1728185.6380799999</c:v>
                </c:pt>
                <c:pt idx="1">
                  <c:v>1703300.46444</c:v>
                </c:pt>
                <c:pt idx="2">
                  <c:v>1770557.5905200001</c:v>
                </c:pt>
                <c:pt idx="3">
                  <c:v>1835810.5875500001</c:v>
                </c:pt>
                <c:pt idx="4">
                  <c:v>1480147.3544999999</c:v>
                </c:pt>
                <c:pt idx="5">
                  <c:v>1970824.7717800001</c:v>
                </c:pt>
                <c:pt idx="6">
                  <c:v>1643158.9668099999</c:v>
                </c:pt>
                <c:pt idx="7">
                  <c:v>1361782.78556</c:v>
                </c:pt>
                <c:pt idx="8">
                  <c:v>1874021.70266</c:v>
                </c:pt>
                <c:pt idx="9">
                  <c:v>2028533.4295999999</c:v>
                </c:pt>
                <c:pt idx="10">
                  <c:v>1920562.84556</c:v>
                </c:pt>
                <c:pt idx="11">
                  <c:v>1849791.56088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5F-424B-B0FC-89259CAD0387}"/>
            </c:ext>
          </c:extLst>
        </c:ser>
        <c:ser>
          <c:idx val="0"/>
          <c:order val="1"/>
          <c:tx>
            <c:strRef>
              <c:f>'2002-2015 AYLIK İHR'!$A$37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İHR'!$C$37:$N$37</c:f>
              <c:numCache>
                <c:formatCode>#,##0</c:formatCode>
                <c:ptCount val="12"/>
                <c:pt idx="0">
                  <c:v>1585958.4298</c:v>
                </c:pt>
                <c:pt idx="1">
                  <c:v>1832628.8006200001</c:v>
                </c:pt>
                <c:pt idx="2">
                  <c:v>2126491.3872500001</c:v>
                </c:pt>
                <c:pt idx="3">
                  <c:v>2085923.82119</c:v>
                </c:pt>
                <c:pt idx="4">
                  <c:v>2040798.1582899999</c:v>
                </c:pt>
                <c:pt idx="5">
                  <c:v>2029745.34375</c:v>
                </c:pt>
                <c:pt idx="6">
                  <c:v>1988596.2838099999</c:v>
                </c:pt>
                <c:pt idx="7">
                  <c:v>1266764.6727400001</c:v>
                </c:pt>
                <c:pt idx="8">
                  <c:v>1958550.81874</c:v>
                </c:pt>
                <c:pt idx="9">
                  <c:v>1712962.04938</c:v>
                </c:pt>
                <c:pt idx="10">
                  <c:v>1839051.3269100001</c:v>
                </c:pt>
                <c:pt idx="11">
                  <c:v>1802455.0501300001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5F-424B-B0FC-89259CAD0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9051040"/>
        <c:axId val="-1179065728"/>
      </c:lineChart>
      <c:catAx>
        <c:axId val="-117905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065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906572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051040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İHR'!$C$40:$N$40</c:f>
              <c:numCache>
                <c:formatCode>#,##0</c:formatCode>
                <c:ptCount val="12"/>
                <c:pt idx="0">
                  <c:v>732040.44850000006</c:v>
                </c:pt>
                <c:pt idx="1">
                  <c:v>830885.28148999996</c:v>
                </c:pt>
                <c:pt idx="2">
                  <c:v>838376.19932999997</c:v>
                </c:pt>
                <c:pt idx="3">
                  <c:v>881106.12072999997</c:v>
                </c:pt>
                <c:pt idx="4">
                  <c:v>826112.81857999996</c:v>
                </c:pt>
                <c:pt idx="5">
                  <c:v>962560.30281000002</c:v>
                </c:pt>
                <c:pt idx="6">
                  <c:v>819122.07421999995</c:v>
                </c:pt>
                <c:pt idx="7">
                  <c:v>833226.86315999995</c:v>
                </c:pt>
                <c:pt idx="8">
                  <c:v>854876.10881000001</c:v>
                </c:pt>
                <c:pt idx="9">
                  <c:v>1045961.10246</c:v>
                </c:pt>
                <c:pt idx="10">
                  <c:v>938357.75314000004</c:v>
                </c:pt>
                <c:pt idx="11">
                  <c:v>941732.40012000001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9B-4559-8F15-5C7D26AFBCFF}"/>
            </c:ext>
          </c:extLst>
        </c:ser>
        <c:ser>
          <c:idx val="0"/>
          <c:order val="1"/>
          <c:tx>
            <c:strRef>
              <c:f>'2002-2015 AYLIK İHR'!$A$41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İHR'!$C$41:$N$41</c:f>
              <c:numCache>
                <c:formatCode>#,##0</c:formatCode>
                <c:ptCount val="12"/>
                <c:pt idx="0">
                  <c:v>902952.54943999997</c:v>
                </c:pt>
                <c:pt idx="1">
                  <c:v>921008.47631000006</c:v>
                </c:pt>
                <c:pt idx="2">
                  <c:v>1056370.57852</c:v>
                </c:pt>
                <c:pt idx="3">
                  <c:v>1079057.3352000001</c:v>
                </c:pt>
                <c:pt idx="4">
                  <c:v>1064518.9659500001</c:v>
                </c:pt>
                <c:pt idx="5">
                  <c:v>970317.53755000001</c:v>
                </c:pt>
                <c:pt idx="6">
                  <c:v>982480.10340999998</c:v>
                </c:pt>
                <c:pt idx="7">
                  <c:v>851612.14129000006</c:v>
                </c:pt>
                <c:pt idx="8">
                  <c:v>1086116.29987</c:v>
                </c:pt>
                <c:pt idx="9">
                  <c:v>1046417.0345</c:v>
                </c:pt>
                <c:pt idx="10">
                  <c:v>1003275.65518</c:v>
                </c:pt>
                <c:pt idx="11">
                  <c:v>1140919.9407200001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9B-4559-8F15-5C7D26AF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9064640"/>
        <c:axId val="-1179064096"/>
      </c:lineChart>
      <c:catAx>
        <c:axId val="-117906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06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9064096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06464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İHR'!$C$34:$N$34</c:f>
              <c:numCache>
                <c:formatCode>#,##0</c:formatCode>
                <c:ptCount val="12"/>
                <c:pt idx="0">
                  <c:v>1383319.07421</c:v>
                </c:pt>
                <c:pt idx="1">
                  <c:v>1264233.20872</c:v>
                </c:pt>
                <c:pt idx="2">
                  <c:v>1324731.4748</c:v>
                </c:pt>
                <c:pt idx="3">
                  <c:v>1384804.02308</c:v>
                </c:pt>
                <c:pt idx="4">
                  <c:v>1342615.3106500001</c:v>
                </c:pt>
                <c:pt idx="5">
                  <c:v>1456970.0533700001</c:v>
                </c:pt>
                <c:pt idx="6">
                  <c:v>1491271.33984</c:v>
                </c:pt>
                <c:pt idx="7">
                  <c:v>1542685.89295</c:v>
                </c:pt>
                <c:pt idx="8">
                  <c:v>1389429.74801</c:v>
                </c:pt>
                <c:pt idx="9">
                  <c:v>1593138.39063</c:v>
                </c:pt>
                <c:pt idx="10">
                  <c:v>1409702.0973199999</c:v>
                </c:pt>
                <c:pt idx="11">
                  <c:v>1393469.0704900001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2D-4B93-9E6C-BFCF507726DA}"/>
            </c:ext>
          </c:extLst>
        </c:ser>
        <c:ser>
          <c:idx val="0"/>
          <c:order val="1"/>
          <c:tx>
            <c:strRef>
              <c:f>'2002-2015 AYLIK İHR'!$A$35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İHR'!$C$35:$N$35</c:f>
              <c:numCache>
                <c:formatCode>#,##0</c:formatCode>
                <c:ptCount val="12"/>
                <c:pt idx="0">
                  <c:v>1586669.0286600001</c:v>
                </c:pt>
                <c:pt idx="1">
                  <c:v>1485297.43933</c:v>
                </c:pt>
                <c:pt idx="2">
                  <c:v>1599259.82299</c:v>
                </c:pt>
                <c:pt idx="3">
                  <c:v>1543767.84669</c:v>
                </c:pt>
                <c:pt idx="4">
                  <c:v>1612655.01731</c:v>
                </c:pt>
                <c:pt idx="5">
                  <c:v>1595069.6103699999</c:v>
                </c:pt>
                <c:pt idx="6">
                  <c:v>1720098.92041</c:v>
                </c:pt>
                <c:pt idx="7">
                  <c:v>1552579.15298</c:v>
                </c:pt>
                <c:pt idx="8">
                  <c:v>1664535.45575</c:v>
                </c:pt>
                <c:pt idx="9">
                  <c:v>1498979.2886699999</c:v>
                </c:pt>
                <c:pt idx="10">
                  <c:v>1504077.73413</c:v>
                </c:pt>
                <c:pt idx="11">
                  <c:v>1366273.6264299999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2D-4B93-9E6C-BFCF50772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9063008"/>
        <c:axId val="-1179053216"/>
      </c:lineChart>
      <c:catAx>
        <c:axId val="-117906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05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905321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0630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İHR'!$C$44:$N$44</c:f>
              <c:numCache>
                <c:formatCode>#,##0</c:formatCode>
                <c:ptCount val="12"/>
                <c:pt idx="0">
                  <c:v>487506.19637000002</c:v>
                </c:pt>
                <c:pt idx="1">
                  <c:v>472961.28506999998</c:v>
                </c:pt>
                <c:pt idx="2">
                  <c:v>531387.84941000002</c:v>
                </c:pt>
                <c:pt idx="3">
                  <c:v>573363.50586000003</c:v>
                </c:pt>
                <c:pt idx="4">
                  <c:v>518548.77912000002</c:v>
                </c:pt>
                <c:pt idx="5">
                  <c:v>543306.30281000002</c:v>
                </c:pt>
                <c:pt idx="6">
                  <c:v>528202.87552</c:v>
                </c:pt>
                <c:pt idx="7">
                  <c:v>515375.60336000001</c:v>
                </c:pt>
                <c:pt idx="8">
                  <c:v>481702.41558999999</c:v>
                </c:pt>
                <c:pt idx="9">
                  <c:v>569771.24396999995</c:v>
                </c:pt>
                <c:pt idx="10">
                  <c:v>506143.41834999999</c:v>
                </c:pt>
                <c:pt idx="11">
                  <c:v>506845.31105000002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7-4C73-B19D-DEE00EE8D0A8}"/>
            </c:ext>
          </c:extLst>
        </c:ser>
        <c:ser>
          <c:idx val="0"/>
          <c:order val="1"/>
          <c:tx>
            <c:strRef>
              <c:f>'2002-2015 AYLIK İHR'!$A$45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İHR'!$C$45:$N$45</c:f>
              <c:numCache>
                <c:formatCode>#,##0</c:formatCode>
                <c:ptCount val="12"/>
                <c:pt idx="0">
                  <c:v>591640.93646</c:v>
                </c:pt>
                <c:pt idx="1">
                  <c:v>567770.65286999999</c:v>
                </c:pt>
                <c:pt idx="2">
                  <c:v>599391.98187000002</c:v>
                </c:pt>
                <c:pt idx="3">
                  <c:v>648813.57973999996</c:v>
                </c:pt>
                <c:pt idx="4">
                  <c:v>650682.99806000001</c:v>
                </c:pt>
                <c:pt idx="5">
                  <c:v>592547.32816000003</c:v>
                </c:pt>
                <c:pt idx="6">
                  <c:v>585628.40803000005</c:v>
                </c:pt>
                <c:pt idx="7">
                  <c:v>540780.78344000003</c:v>
                </c:pt>
                <c:pt idx="8">
                  <c:v>609429.69863</c:v>
                </c:pt>
                <c:pt idx="9">
                  <c:v>562722.65061000001</c:v>
                </c:pt>
                <c:pt idx="10">
                  <c:v>566707.44088000001</c:v>
                </c:pt>
                <c:pt idx="11">
                  <c:v>586715.68255000003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D7-4C73-B19D-DEE00EE8D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9059744"/>
        <c:axId val="-1179061920"/>
      </c:lineChart>
      <c:catAx>
        <c:axId val="-117905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06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90619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05974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İHR'!$C$48:$N$48</c:f>
              <c:numCache>
                <c:formatCode>#,##0</c:formatCode>
                <c:ptCount val="12"/>
                <c:pt idx="0">
                  <c:v>201065.27963</c:v>
                </c:pt>
                <c:pt idx="1">
                  <c:v>214556.04552000001</c:v>
                </c:pt>
                <c:pt idx="2">
                  <c:v>255295.89115000001</c:v>
                </c:pt>
                <c:pt idx="3">
                  <c:v>264134.79233999999</c:v>
                </c:pt>
                <c:pt idx="4">
                  <c:v>243076.36335999999</c:v>
                </c:pt>
                <c:pt idx="5">
                  <c:v>238478.82691999999</c:v>
                </c:pt>
                <c:pt idx="6">
                  <c:v>230423.55862</c:v>
                </c:pt>
                <c:pt idx="7">
                  <c:v>220953.85678</c:v>
                </c:pt>
                <c:pt idx="8">
                  <c:v>213663.71030000001</c:v>
                </c:pt>
                <c:pt idx="9">
                  <c:v>238874.90927999999</c:v>
                </c:pt>
                <c:pt idx="10">
                  <c:v>215428.03060999999</c:v>
                </c:pt>
                <c:pt idx="11">
                  <c:v>223153.06826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9D-40CF-975B-86FF86E58B4B}"/>
            </c:ext>
          </c:extLst>
        </c:ser>
        <c:ser>
          <c:idx val="0"/>
          <c:order val="1"/>
          <c:tx>
            <c:strRef>
              <c:f>'2002-2015 AYLIK İHR'!$A$49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İHR'!$C$49:$N$49</c:f>
              <c:numCache>
                <c:formatCode>#,##0</c:formatCode>
                <c:ptCount val="12"/>
                <c:pt idx="0">
                  <c:v>243544.67791</c:v>
                </c:pt>
                <c:pt idx="1">
                  <c:v>245731.01</c:v>
                </c:pt>
                <c:pt idx="2">
                  <c:v>271914.17346000002</c:v>
                </c:pt>
                <c:pt idx="3">
                  <c:v>308165.53119000001</c:v>
                </c:pt>
                <c:pt idx="4">
                  <c:v>289412.99619999999</c:v>
                </c:pt>
                <c:pt idx="5">
                  <c:v>278037.81880000001</c:v>
                </c:pt>
                <c:pt idx="6">
                  <c:v>265000.48866999999</c:v>
                </c:pt>
                <c:pt idx="7">
                  <c:v>245294.25552999999</c:v>
                </c:pt>
                <c:pt idx="8">
                  <c:v>259554.49393</c:v>
                </c:pt>
                <c:pt idx="9">
                  <c:v>245503.62023</c:v>
                </c:pt>
                <c:pt idx="10">
                  <c:v>250694.55909</c:v>
                </c:pt>
                <c:pt idx="11">
                  <c:v>253341.65255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9D-40CF-975B-86FF86E5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9060288"/>
        <c:axId val="-1179057568"/>
      </c:lineChart>
      <c:catAx>
        <c:axId val="-117906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057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90575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060288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İHR'!$C$50:$N$50</c:f>
              <c:numCache>
                <c:formatCode>#,##0</c:formatCode>
                <c:ptCount val="12"/>
                <c:pt idx="0">
                  <c:v>286982.08713</c:v>
                </c:pt>
                <c:pt idx="1">
                  <c:v>143560.63148000001</c:v>
                </c:pt>
                <c:pt idx="2">
                  <c:v>159554.72958000001</c:v>
                </c:pt>
                <c:pt idx="3">
                  <c:v>248776.81318</c:v>
                </c:pt>
                <c:pt idx="4">
                  <c:v>345339.91801000002</c:v>
                </c:pt>
                <c:pt idx="5">
                  <c:v>233108.71335999999</c:v>
                </c:pt>
                <c:pt idx="6">
                  <c:v>149065.32535999999</c:v>
                </c:pt>
                <c:pt idx="7">
                  <c:v>246432.37009000001</c:v>
                </c:pt>
                <c:pt idx="8">
                  <c:v>150051.19750000001</c:v>
                </c:pt>
                <c:pt idx="9">
                  <c:v>270699.33412000001</c:v>
                </c:pt>
                <c:pt idx="10">
                  <c:v>207082.89808000001</c:v>
                </c:pt>
                <c:pt idx="11">
                  <c:v>214138.95334000001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7F-4E6C-BE3B-C25B89E615B8}"/>
            </c:ext>
          </c:extLst>
        </c:ser>
        <c:ser>
          <c:idx val="0"/>
          <c:order val="1"/>
          <c:tx>
            <c:strRef>
              <c:f>'2002-2015 AYLIK İHR'!$A$51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İHR'!$C$51:$N$51</c:f>
              <c:numCache>
                <c:formatCode>#,##0</c:formatCode>
                <c:ptCount val="12"/>
                <c:pt idx="0">
                  <c:v>194304.87768000001</c:v>
                </c:pt>
                <c:pt idx="1">
                  <c:v>181236.57511999999</c:v>
                </c:pt>
                <c:pt idx="2">
                  <c:v>211926.39374999999</c:v>
                </c:pt>
                <c:pt idx="3">
                  <c:v>206593.23436999999</c:v>
                </c:pt>
                <c:pt idx="4">
                  <c:v>202434.68150999999</c:v>
                </c:pt>
                <c:pt idx="5">
                  <c:v>147653.79143000001</c:v>
                </c:pt>
                <c:pt idx="6">
                  <c:v>122825.19712</c:v>
                </c:pt>
                <c:pt idx="7">
                  <c:v>196259.64757</c:v>
                </c:pt>
                <c:pt idx="8">
                  <c:v>402554.60522000003</c:v>
                </c:pt>
                <c:pt idx="9">
                  <c:v>328614.36498999997</c:v>
                </c:pt>
                <c:pt idx="10">
                  <c:v>519561.15210000001</c:v>
                </c:pt>
                <c:pt idx="11">
                  <c:v>388890.51610000001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7F-4E6C-BE3B-C25B89E6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9054304"/>
        <c:axId val="-1179053760"/>
      </c:lineChart>
      <c:catAx>
        <c:axId val="-117905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053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90537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90543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İHR'!$C$46:$N$46</c:f>
              <c:numCache>
                <c:formatCode>#,##0</c:formatCode>
                <c:ptCount val="12"/>
                <c:pt idx="0">
                  <c:v>851959.67770999996</c:v>
                </c:pt>
                <c:pt idx="1">
                  <c:v>937971.25488999998</c:v>
                </c:pt>
                <c:pt idx="2">
                  <c:v>954846.97916999995</c:v>
                </c:pt>
                <c:pt idx="3">
                  <c:v>974773.18527000002</c:v>
                </c:pt>
                <c:pt idx="4">
                  <c:v>790376.85615000001</c:v>
                </c:pt>
                <c:pt idx="5">
                  <c:v>830201.83120000002</c:v>
                </c:pt>
                <c:pt idx="6">
                  <c:v>799546.81232999999</c:v>
                </c:pt>
                <c:pt idx="7">
                  <c:v>795899.89662000001</c:v>
                </c:pt>
                <c:pt idx="8">
                  <c:v>759631.36257</c:v>
                </c:pt>
                <c:pt idx="9">
                  <c:v>770384.39520999999</c:v>
                </c:pt>
                <c:pt idx="10">
                  <c:v>662480.84300999995</c:v>
                </c:pt>
                <c:pt idx="11">
                  <c:v>766536.32094000001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B-4C6A-874D-39D14B1BC83A}"/>
            </c:ext>
          </c:extLst>
        </c:ser>
        <c:ser>
          <c:idx val="0"/>
          <c:order val="1"/>
          <c:tx>
            <c:strRef>
              <c:f>'2002-2015 AYLIK İHR'!$A$47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İHR'!$C$47:$N$47</c:f>
              <c:numCache>
                <c:formatCode>#,##0</c:formatCode>
                <c:ptCount val="12"/>
                <c:pt idx="0">
                  <c:v>1105472.87668</c:v>
                </c:pt>
                <c:pt idx="1">
                  <c:v>1189051.89802</c:v>
                </c:pt>
                <c:pt idx="2">
                  <c:v>1173025.0535899999</c:v>
                </c:pt>
                <c:pt idx="3">
                  <c:v>1200585.39041</c:v>
                </c:pt>
                <c:pt idx="4">
                  <c:v>1272867.4811100001</c:v>
                </c:pt>
                <c:pt idx="5">
                  <c:v>1063909.97597</c:v>
                </c:pt>
                <c:pt idx="6">
                  <c:v>1042740.86714</c:v>
                </c:pt>
                <c:pt idx="7">
                  <c:v>955619.92596000002</c:v>
                </c:pt>
                <c:pt idx="8">
                  <c:v>1084684.17533</c:v>
                </c:pt>
                <c:pt idx="9">
                  <c:v>1041110.74122</c:v>
                </c:pt>
                <c:pt idx="10">
                  <c:v>892211.66625999997</c:v>
                </c:pt>
                <c:pt idx="11">
                  <c:v>1182429.68921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B-4C6A-874D-39D14B1BC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8331968"/>
        <c:axId val="-1178334144"/>
      </c:lineChart>
      <c:catAx>
        <c:axId val="-11783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833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833414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833196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İHR'!$C$60:$N$60</c:f>
              <c:numCache>
                <c:formatCode>#,##0</c:formatCode>
                <c:ptCount val="12"/>
                <c:pt idx="0">
                  <c:v>275912.26405</c:v>
                </c:pt>
                <c:pt idx="1">
                  <c:v>281272.03094999999</c:v>
                </c:pt>
                <c:pt idx="2">
                  <c:v>275414.29852999997</c:v>
                </c:pt>
                <c:pt idx="3">
                  <c:v>348267.76831999997</c:v>
                </c:pt>
                <c:pt idx="4">
                  <c:v>405337.12406</c:v>
                </c:pt>
                <c:pt idx="5">
                  <c:v>393589.09748</c:v>
                </c:pt>
                <c:pt idx="6">
                  <c:v>373661.46373999998</c:v>
                </c:pt>
                <c:pt idx="7">
                  <c:v>343531.21889000002</c:v>
                </c:pt>
                <c:pt idx="8">
                  <c:v>285231.30726999999</c:v>
                </c:pt>
                <c:pt idx="9">
                  <c:v>316290.41135000001</c:v>
                </c:pt>
                <c:pt idx="10">
                  <c:v>293236.56495999999</c:v>
                </c:pt>
                <c:pt idx="11">
                  <c:v>309310.79496999999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D1-4E22-AB0A-3D694D2610EA}"/>
            </c:ext>
          </c:extLst>
        </c:ser>
        <c:ser>
          <c:idx val="0"/>
          <c:order val="1"/>
          <c:tx>
            <c:strRef>
              <c:f>'2002-2015 AYLIK İHR'!$A$61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İHR'!$C$61:$N$61</c:f>
              <c:numCache>
                <c:formatCode>#,##0</c:formatCode>
                <c:ptCount val="12"/>
                <c:pt idx="0">
                  <c:v>400841.50218000001</c:v>
                </c:pt>
                <c:pt idx="1">
                  <c:v>327054.98823000002</c:v>
                </c:pt>
                <c:pt idx="2">
                  <c:v>363215.16344999999</c:v>
                </c:pt>
                <c:pt idx="3">
                  <c:v>412190.47875000001</c:v>
                </c:pt>
                <c:pt idx="4">
                  <c:v>465269.18258999998</c:v>
                </c:pt>
                <c:pt idx="5">
                  <c:v>404037.65432999999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386343.80580999999</c:v>
                </c:pt>
                <c:pt idx="9">
                  <c:v>340422.88920999999</c:v>
                </c:pt>
                <c:pt idx="10">
                  <c:v>391401.33117000002</c:v>
                </c:pt>
                <c:pt idx="11">
                  <c:v>364933.19361000002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D1-4E22-AB0A-3D694D261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8330336"/>
        <c:axId val="-1178336320"/>
      </c:lineChart>
      <c:catAx>
        <c:axId val="-11783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833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8336320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83303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92-4C20-876C-AE3912AB8AEB}"/>
            </c:ext>
          </c:extLst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İHR'!$C$75:$N$75</c:f>
              <c:numCache>
                <c:formatCode>#,##0</c:formatCode>
                <c:ptCount val="12"/>
                <c:pt idx="0">
                  <c:v>12302631.574999999</c:v>
                </c:pt>
                <c:pt idx="1">
                  <c:v>12232519.506999999</c:v>
                </c:pt>
                <c:pt idx="2">
                  <c:v>12522480.848999999</c:v>
                </c:pt>
                <c:pt idx="3">
                  <c:v>13350958.114</c:v>
                </c:pt>
                <c:pt idx="4">
                  <c:v>11081341.402000001</c:v>
                </c:pt>
                <c:pt idx="5">
                  <c:v>11954606.699999999</c:v>
                </c:pt>
                <c:pt idx="6">
                  <c:v>11132949.566</c:v>
                </c:pt>
                <c:pt idx="7">
                  <c:v>11028296.473999999</c:v>
                </c:pt>
                <c:pt idx="8">
                  <c:v>11590349.097999999</c:v>
                </c:pt>
                <c:pt idx="9">
                  <c:v>13260718.15</c:v>
                </c:pt>
                <c:pt idx="10">
                  <c:v>11737551.534</c:v>
                </c:pt>
                <c:pt idx="11">
                  <c:v>11535338.05363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92-4C20-876C-AE3912AB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4753600"/>
        <c:axId val="-1384757952"/>
      </c:lineChart>
      <c:catAx>
        <c:axId val="-138475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475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47579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47536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İHR'!$C$38:$N$38</c:f>
              <c:numCache>
                <c:formatCode>#,##0</c:formatCode>
                <c:ptCount val="12"/>
                <c:pt idx="0">
                  <c:v>43975.630740000001</c:v>
                </c:pt>
                <c:pt idx="1">
                  <c:v>77870.873619999998</c:v>
                </c:pt>
                <c:pt idx="2">
                  <c:v>46982.886599999998</c:v>
                </c:pt>
                <c:pt idx="3">
                  <c:v>103764.36032000001</c:v>
                </c:pt>
                <c:pt idx="4">
                  <c:v>117014.65793</c:v>
                </c:pt>
                <c:pt idx="5">
                  <c:v>53595.19154</c:v>
                </c:pt>
                <c:pt idx="6">
                  <c:v>148862.53343000001</c:v>
                </c:pt>
                <c:pt idx="7">
                  <c:v>123107.68345</c:v>
                </c:pt>
                <c:pt idx="8">
                  <c:v>75751.284390000001</c:v>
                </c:pt>
                <c:pt idx="9">
                  <c:v>75632.592009999993</c:v>
                </c:pt>
                <c:pt idx="10">
                  <c:v>102000.23428</c:v>
                </c:pt>
                <c:pt idx="11">
                  <c:v>61359.293839999998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61-40FA-83B3-3011EA57861B}"/>
            </c:ext>
          </c:extLst>
        </c:ser>
        <c:ser>
          <c:idx val="0"/>
          <c:order val="1"/>
          <c:tx>
            <c:strRef>
              <c:f>'2002-2015 AYLIK İHR'!$A$39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İHR'!$C$39:$N$39</c:f>
              <c:numCache>
                <c:formatCode>#,##0</c:formatCode>
                <c:ptCount val="12"/>
                <c:pt idx="0">
                  <c:v>54471.323920000003</c:v>
                </c:pt>
                <c:pt idx="1">
                  <c:v>89236.716050000003</c:v>
                </c:pt>
                <c:pt idx="2">
                  <c:v>97135.555219999995</c:v>
                </c:pt>
                <c:pt idx="3">
                  <c:v>76354.087700000004</c:v>
                </c:pt>
                <c:pt idx="4">
                  <c:v>131933.46765999999</c:v>
                </c:pt>
                <c:pt idx="5">
                  <c:v>113595.98203</c:v>
                </c:pt>
                <c:pt idx="6">
                  <c:v>122441.11932</c:v>
                </c:pt>
                <c:pt idx="7">
                  <c:v>109592.9706</c:v>
                </c:pt>
                <c:pt idx="8">
                  <c:v>82221.244529999996</c:v>
                </c:pt>
                <c:pt idx="9">
                  <c:v>175946.58945</c:v>
                </c:pt>
                <c:pt idx="10">
                  <c:v>63880.740189999997</c:v>
                </c:pt>
                <c:pt idx="11">
                  <c:v>155056.15401999999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61-40FA-83B3-3011EA57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8335776"/>
        <c:axId val="-1178327616"/>
      </c:lineChart>
      <c:catAx>
        <c:axId val="-117833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832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8327616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833577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İHR'!$C$52:$N$52</c:f>
              <c:numCache>
                <c:formatCode>#,##0</c:formatCode>
                <c:ptCount val="12"/>
                <c:pt idx="0">
                  <c:v>99405.476550000007</c:v>
                </c:pt>
                <c:pt idx="1">
                  <c:v>97020.904750000002</c:v>
                </c:pt>
                <c:pt idx="2">
                  <c:v>136118.54362000001</c:v>
                </c:pt>
                <c:pt idx="3">
                  <c:v>127832.47478</c:v>
                </c:pt>
                <c:pt idx="4">
                  <c:v>110824.95748</c:v>
                </c:pt>
                <c:pt idx="5">
                  <c:v>159703.81526999999</c:v>
                </c:pt>
                <c:pt idx="6">
                  <c:v>97948.048179999998</c:v>
                </c:pt>
                <c:pt idx="7">
                  <c:v>142957.12294</c:v>
                </c:pt>
                <c:pt idx="8">
                  <c:v>162049.91884999999</c:v>
                </c:pt>
                <c:pt idx="9">
                  <c:v>129552.53593</c:v>
                </c:pt>
                <c:pt idx="10">
                  <c:v>106033.68081000001</c:v>
                </c:pt>
                <c:pt idx="11">
                  <c:v>284038.21065000002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AD-4762-B1ED-5E078FB41C07}"/>
            </c:ext>
          </c:extLst>
        </c:ser>
        <c:ser>
          <c:idx val="0"/>
          <c:order val="1"/>
          <c:tx>
            <c:strRef>
              <c:f>'2002-2015 AYLIK İHR'!$A$53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İHR'!$C$53:$N$53</c:f>
              <c:numCache>
                <c:formatCode>#,##0</c:formatCode>
                <c:ptCount val="12"/>
                <c:pt idx="0">
                  <c:v>106122.3558</c:v>
                </c:pt>
                <c:pt idx="1">
                  <c:v>107443.26114</c:v>
                </c:pt>
                <c:pt idx="2">
                  <c:v>107438.48701</c:v>
                </c:pt>
                <c:pt idx="3">
                  <c:v>133668.08908999999</c:v>
                </c:pt>
                <c:pt idx="4">
                  <c:v>142827.79947</c:v>
                </c:pt>
                <c:pt idx="5">
                  <c:v>180261.73568000001</c:v>
                </c:pt>
                <c:pt idx="6">
                  <c:v>174457.04647999999</c:v>
                </c:pt>
                <c:pt idx="7">
                  <c:v>98979.868499999997</c:v>
                </c:pt>
                <c:pt idx="8">
                  <c:v>154825.14350000001</c:v>
                </c:pt>
                <c:pt idx="9">
                  <c:v>118879.57255</c:v>
                </c:pt>
                <c:pt idx="10">
                  <c:v>147785.28448</c:v>
                </c:pt>
                <c:pt idx="11">
                  <c:v>175109.92168999999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AD-4762-B1ED-5E078FB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8335232"/>
        <c:axId val="-1178328704"/>
      </c:lineChart>
      <c:catAx>
        <c:axId val="-117833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832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83287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83352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İHR'!$C$54:$N$54</c:f>
              <c:numCache>
                <c:formatCode>#,##0</c:formatCode>
                <c:ptCount val="12"/>
                <c:pt idx="0">
                  <c:v>274713.80525999999</c:v>
                </c:pt>
                <c:pt idx="1">
                  <c:v>295502.68774000002</c:v>
                </c:pt>
                <c:pt idx="2">
                  <c:v>315256.79775999999</c:v>
                </c:pt>
                <c:pt idx="3">
                  <c:v>327423.73417000001</c:v>
                </c:pt>
                <c:pt idx="4">
                  <c:v>295736.90587999998</c:v>
                </c:pt>
                <c:pt idx="5">
                  <c:v>321424.87826999999</c:v>
                </c:pt>
                <c:pt idx="6">
                  <c:v>301376.77162000001</c:v>
                </c:pt>
                <c:pt idx="7">
                  <c:v>285985.46953</c:v>
                </c:pt>
                <c:pt idx="8">
                  <c:v>275638.90337999997</c:v>
                </c:pt>
                <c:pt idx="9">
                  <c:v>333418.43718000001</c:v>
                </c:pt>
                <c:pt idx="10">
                  <c:v>315493.00365999999</c:v>
                </c:pt>
                <c:pt idx="11">
                  <c:v>313101.52188999997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1F-4EB0-A3DF-0F166A5BBF66}"/>
            </c:ext>
          </c:extLst>
        </c:ser>
        <c:ser>
          <c:idx val="0"/>
          <c:order val="1"/>
          <c:tx>
            <c:strRef>
              <c:f>'2002-2015 AYLIK İHR'!$A$55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İHR'!$C$55:$N$55</c:f>
              <c:numCache>
                <c:formatCode>#,##0</c:formatCode>
                <c:ptCount val="12"/>
                <c:pt idx="0">
                  <c:v>329790.54952</c:v>
                </c:pt>
                <c:pt idx="1">
                  <c:v>355759.34454999998</c:v>
                </c:pt>
                <c:pt idx="2">
                  <c:v>399030.64442999999</c:v>
                </c:pt>
                <c:pt idx="3">
                  <c:v>393686.56098000001</c:v>
                </c:pt>
                <c:pt idx="4">
                  <c:v>411021.45890999999</c:v>
                </c:pt>
                <c:pt idx="5">
                  <c:v>376015.99783000001</c:v>
                </c:pt>
                <c:pt idx="6">
                  <c:v>389896.02153999999</c:v>
                </c:pt>
                <c:pt idx="7">
                  <c:v>328196.93328</c:v>
                </c:pt>
                <c:pt idx="8">
                  <c:v>380868.53878</c:v>
                </c:pt>
                <c:pt idx="9">
                  <c:v>350153.13173000002</c:v>
                </c:pt>
                <c:pt idx="10">
                  <c:v>351212.39720000001</c:v>
                </c:pt>
                <c:pt idx="11">
                  <c:v>357174.54381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1F-4EB0-A3DF-0F166A5BB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8334688"/>
        <c:axId val="-1178327072"/>
      </c:lineChart>
      <c:catAx>
        <c:axId val="-117833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8327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832707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833468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İHR'!$C$3:$N$3</c:f>
              <c:numCache>
                <c:formatCode>#,##0</c:formatCode>
                <c:ptCount val="12"/>
                <c:pt idx="0">
                  <c:v>1927675.2466899997</c:v>
                </c:pt>
                <c:pt idx="1">
                  <c:v>1795561.7521600001</c:v>
                </c:pt>
                <c:pt idx="2">
                  <c:v>1887609.3711599996</c:v>
                </c:pt>
                <c:pt idx="3">
                  <c:v>1849082.7302600001</c:v>
                </c:pt>
                <c:pt idx="4">
                  <c:v>1808337.5949500001</c:v>
                </c:pt>
                <c:pt idx="5">
                  <c:v>1669475.9226899999</c:v>
                </c:pt>
                <c:pt idx="6">
                  <c:v>1529345.3932699999</c:v>
                </c:pt>
                <c:pt idx="7">
                  <c:v>1605840.0628399998</c:v>
                </c:pt>
                <c:pt idx="8">
                  <c:v>1901080.72557</c:v>
                </c:pt>
                <c:pt idx="9">
                  <c:v>2006039.8257100002</c:v>
                </c:pt>
                <c:pt idx="10">
                  <c:v>2192775.2446099999</c:v>
                </c:pt>
                <c:pt idx="11">
                  <c:v>2304329.8887499999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6D-4C33-8D76-227E1ADC8CD4}"/>
            </c:ext>
          </c:extLst>
        </c:ser>
        <c:ser>
          <c:idx val="1"/>
          <c:order val="1"/>
          <c:tx>
            <c:strRef>
              <c:f>'2002-2015 AYLIK İHR'!$A$2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İHR'!$C$2:$N$2</c:f>
              <c:numCache>
                <c:formatCode>#,##0</c:formatCode>
                <c:ptCount val="12"/>
                <c:pt idx="0">
                  <c:v>1818006.1228999998</c:v>
                </c:pt>
                <c:pt idx="1">
                  <c:v>1656502.3354399998</c:v>
                </c:pt>
                <c:pt idx="2">
                  <c:v>1771355.0339700002</c:v>
                </c:pt>
                <c:pt idx="3">
                  <c:v>1708926.6919100001</c:v>
                </c:pt>
                <c:pt idx="4">
                  <c:v>1570570.9993499999</c:v>
                </c:pt>
                <c:pt idx="5">
                  <c:v>1612151.2658099998</c:v>
                </c:pt>
                <c:pt idx="6">
                  <c:v>1531039.8639099998</c:v>
                </c:pt>
                <c:pt idx="7">
                  <c:v>1471719.9158699999</c:v>
                </c:pt>
                <c:pt idx="8">
                  <c:v>1558917.67799</c:v>
                </c:pt>
                <c:pt idx="9">
                  <c:v>2114042.4020799999</c:v>
                </c:pt>
                <c:pt idx="10">
                  <c:v>2008629.3022</c:v>
                </c:pt>
                <c:pt idx="11">
                  <c:v>1988605.2322000002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6D-4C33-8D76-227E1ADC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4752512"/>
        <c:axId val="-1384749248"/>
      </c:lineChart>
      <c:catAx>
        <c:axId val="-138475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474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47492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4752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2009-2015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İHR'!$C$69:$N$69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FA-49F1-8F9A-05925ED23628}"/>
            </c:ext>
          </c:extLst>
        </c:ser>
        <c:ser>
          <c:idx val="6"/>
          <c:order val="1"/>
          <c:tx>
            <c:strRef>
              <c:f>'2002-2015 AYLIK İHR'!$A$70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'2002-2015 AYLIK İHR'!$C$70:$N$70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FA-49F1-8F9A-05925ED23628}"/>
            </c:ext>
          </c:extLst>
        </c:ser>
        <c:ser>
          <c:idx val="7"/>
          <c:order val="2"/>
          <c:tx>
            <c:strRef>
              <c:f>'2002-2015 AYLIK İHR'!$A$71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FA-49F1-8F9A-05925ED23628}"/>
            </c:ext>
          </c:extLst>
        </c:ser>
        <c:ser>
          <c:idx val="0"/>
          <c:order val="3"/>
          <c:tx>
            <c:strRef>
              <c:f>'2002-2015 AYLIK İHR'!$A$72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'2002-2015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DFA-49F1-8F9A-05925ED23628}"/>
            </c:ext>
          </c:extLst>
        </c:ser>
        <c:ser>
          <c:idx val="3"/>
          <c:order val="4"/>
          <c:tx>
            <c:strRef>
              <c:f>'2002-2015 AYLIK İHR'!$A$73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'2002-2015 AYLIK İHR'!$C$73:$N$73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DFA-49F1-8F9A-05925ED23628}"/>
            </c:ext>
          </c:extLst>
        </c:ser>
        <c:ser>
          <c:idx val="4"/>
          <c:order val="5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'2002-2015 AYLIK İHR'!$C$74:$N$74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DFA-49F1-8F9A-05925ED23628}"/>
            </c:ext>
          </c:extLst>
        </c:ser>
        <c:ser>
          <c:idx val="1"/>
          <c:order val="6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'2002-2015 AYLIK İHR'!$C$75:$N$75</c:f>
              <c:numCache>
                <c:formatCode>#,##0</c:formatCode>
                <c:ptCount val="12"/>
                <c:pt idx="0">
                  <c:v>12302631.574999999</c:v>
                </c:pt>
                <c:pt idx="1">
                  <c:v>12232519.506999999</c:v>
                </c:pt>
                <c:pt idx="2">
                  <c:v>12522480.848999999</c:v>
                </c:pt>
                <c:pt idx="3">
                  <c:v>13350958.114</c:v>
                </c:pt>
                <c:pt idx="4">
                  <c:v>11081341.402000001</c:v>
                </c:pt>
                <c:pt idx="5">
                  <c:v>11954606.699999999</c:v>
                </c:pt>
                <c:pt idx="6">
                  <c:v>11132949.566</c:v>
                </c:pt>
                <c:pt idx="7">
                  <c:v>11028296.473999999</c:v>
                </c:pt>
                <c:pt idx="8">
                  <c:v>11590349.097999999</c:v>
                </c:pt>
                <c:pt idx="9">
                  <c:v>13260718.15</c:v>
                </c:pt>
                <c:pt idx="10">
                  <c:v>11737551.534</c:v>
                </c:pt>
                <c:pt idx="11">
                  <c:v>11535338.05363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DFA-49F1-8F9A-05925ED23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4745440"/>
        <c:axId val="-1384744352"/>
      </c:lineChart>
      <c:catAx>
        <c:axId val="-138474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474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474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474544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4011136960152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'2002-2015 AYLIK İHR'!$A$62:$A$75</c:f>
              <c:strCach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804A-4BFF-A5FD-AD26A665B8BC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04A-4BFF-A5FD-AD26A665B8BC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'2002-2015 AYLIK İHR'!$O$62:$O$75</c:f>
              <c:numCache>
                <c:formatCode>#,##0</c:formatCode>
                <c:ptCount val="14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143729741.02263001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4A-4BFF-A5FD-AD26A665B8BC}"/>
            </c:ext>
          </c:extLst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04A-4BFF-A5FD-AD26A665B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81852352"/>
        <c:axId val="-1181856704"/>
      </c:barChart>
      <c:catAx>
        <c:axId val="-118185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8185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81856704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81852352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İHR'!$C$4:$N$4</c:f>
              <c:numCache>
                <c:formatCode>#,##0</c:formatCode>
                <c:ptCount val="12"/>
                <c:pt idx="0">
                  <c:v>566120.81128000002</c:v>
                </c:pt>
                <c:pt idx="1">
                  <c:v>491881.25361999997</c:v>
                </c:pt>
                <c:pt idx="2">
                  <c:v>554740.76428</c:v>
                </c:pt>
                <c:pt idx="3">
                  <c:v>487514.10278000002</c:v>
                </c:pt>
                <c:pt idx="4">
                  <c:v>480848.67021000001</c:v>
                </c:pt>
                <c:pt idx="5">
                  <c:v>480882.24085</c:v>
                </c:pt>
                <c:pt idx="6">
                  <c:v>430690.72425999999</c:v>
                </c:pt>
                <c:pt idx="7">
                  <c:v>460116.02448000002</c:v>
                </c:pt>
                <c:pt idx="8">
                  <c:v>438902.13789999997</c:v>
                </c:pt>
                <c:pt idx="9">
                  <c:v>588283.30558000004</c:v>
                </c:pt>
                <c:pt idx="10">
                  <c:v>609495.03298999998</c:v>
                </c:pt>
                <c:pt idx="11">
                  <c:v>542892.53789000004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20-45A4-BAA1-358ABA08799F}"/>
            </c:ext>
          </c:extLst>
        </c:ser>
        <c:ser>
          <c:idx val="0"/>
          <c:order val="1"/>
          <c:tx>
            <c:strRef>
              <c:f>'2002-2015 AYLIK İHR'!$A$5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'2002-2015 AYLIK İHR'!$C$5:$N$5</c:f>
              <c:numCache>
                <c:formatCode>#,##0</c:formatCode>
                <c:ptCount val="12"/>
                <c:pt idx="0">
                  <c:v>614049.99011000001</c:v>
                </c:pt>
                <c:pt idx="1">
                  <c:v>556283.59741000005</c:v>
                </c:pt>
                <c:pt idx="2">
                  <c:v>598289.29353000002</c:v>
                </c:pt>
                <c:pt idx="3">
                  <c:v>610593.21554</c:v>
                </c:pt>
                <c:pt idx="4">
                  <c:v>542860.68840999994</c:v>
                </c:pt>
                <c:pt idx="5">
                  <c:v>495849.45386000001</c:v>
                </c:pt>
                <c:pt idx="6">
                  <c:v>444810.28352</c:v>
                </c:pt>
                <c:pt idx="7">
                  <c:v>483524.13378999999</c:v>
                </c:pt>
                <c:pt idx="8">
                  <c:v>552495.89804</c:v>
                </c:pt>
                <c:pt idx="9">
                  <c:v>564232.83424999996</c:v>
                </c:pt>
                <c:pt idx="10">
                  <c:v>600901.86991999997</c:v>
                </c:pt>
                <c:pt idx="11">
                  <c:v>650912.27839999995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20-45A4-BAA1-358ABA087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81858880"/>
        <c:axId val="-1181855616"/>
      </c:lineChart>
      <c:catAx>
        <c:axId val="-118185888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81855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8185561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8185888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İHR'!$C$6:$N$6</c:f>
              <c:numCache>
                <c:formatCode>#,##0</c:formatCode>
                <c:ptCount val="12"/>
                <c:pt idx="0">
                  <c:v>218501.91409999999</c:v>
                </c:pt>
                <c:pt idx="1">
                  <c:v>155554.29676</c:v>
                </c:pt>
                <c:pt idx="2">
                  <c:v>152632.42593999999</c:v>
                </c:pt>
                <c:pt idx="3">
                  <c:v>124853.16082999999</c:v>
                </c:pt>
                <c:pt idx="4">
                  <c:v>161378.32816</c:v>
                </c:pt>
                <c:pt idx="5">
                  <c:v>181193.73605000001</c:v>
                </c:pt>
                <c:pt idx="6">
                  <c:v>93843.73358</c:v>
                </c:pt>
                <c:pt idx="7">
                  <c:v>73244.345950000003</c:v>
                </c:pt>
                <c:pt idx="8">
                  <c:v>111368.16220000001</c:v>
                </c:pt>
                <c:pt idx="9">
                  <c:v>237673.32947</c:v>
                </c:pt>
                <c:pt idx="10">
                  <c:v>270539.04340999998</c:v>
                </c:pt>
                <c:pt idx="11">
                  <c:v>310530.55988000002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77-4A71-8CFF-3A26AB5DECE4}"/>
            </c:ext>
          </c:extLst>
        </c:ser>
        <c:ser>
          <c:idx val="0"/>
          <c:order val="1"/>
          <c:tx>
            <c:strRef>
              <c:f>'2002-2015 AYLIK İHR'!$A$7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İHR'!$C$7:$N$7</c:f>
              <c:numCache>
                <c:formatCode>#,##0</c:formatCode>
                <c:ptCount val="12"/>
                <c:pt idx="0">
                  <c:v>219372.68607</c:v>
                </c:pt>
                <c:pt idx="1">
                  <c:v>200366.00167999999</c:v>
                </c:pt>
                <c:pt idx="2">
                  <c:v>192353.52622999999</c:v>
                </c:pt>
                <c:pt idx="3">
                  <c:v>177392.70402</c:v>
                </c:pt>
                <c:pt idx="4">
                  <c:v>188104.70172000001</c:v>
                </c:pt>
                <c:pt idx="5">
                  <c:v>167816.56338000001</c:v>
                </c:pt>
                <c:pt idx="6">
                  <c:v>94578.114130000002</c:v>
                </c:pt>
                <c:pt idx="7">
                  <c:v>104381.06547</c:v>
                </c:pt>
                <c:pt idx="8">
                  <c:v>162033.47639</c:v>
                </c:pt>
                <c:pt idx="9">
                  <c:v>212300.09041</c:v>
                </c:pt>
                <c:pt idx="10">
                  <c:v>338022.00016</c:v>
                </c:pt>
                <c:pt idx="11">
                  <c:v>337593.83848999999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77-4A71-8CFF-3A26AB5DE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81851808"/>
        <c:axId val="-1181853984"/>
      </c:lineChart>
      <c:catAx>
        <c:axId val="-11818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8185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81853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818518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İHR'!$C$8:$N$8</c:f>
              <c:numCache>
                <c:formatCode>#,##0</c:formatCode>
                <c:ptCount val="12"/>
                <c:pt idx="0">
                  <c:v>93040.151490000004</c:v>
                </c:pt>
                <c:pt idx="1">
                  <c:v>98704.324250000005</c:v>
                </c:pt>
                <c:pt idx="2">
                  <c:v>104061.68511000001</c:v>
                </c:pt>
                <c:pt idx="3">
                  <c:v>105917.70758</c:v>
                </c:pt>
                <c:pt idx="4">
                  <c:v>96206.019320000007</c:v>
                </c:pt>
                <c:pt idx="5">
                  <c:v>110324.24195</c:v>
                </c:pt>
                <c:pt idx="6">
                  <c:v>110605.69404</c:v>
                </c:pt>
                <c:pt idx="7">
                  <c:v>110058.64211</c:v>
                </c:pt>
                <c:pt idx="8">
                  <c:v>113863.18848</c:v>
                </c:pt>
                <c:pt idx="9">
                  <c:v>144968.69475</c:v>
                </c:pt>
                <c:pt idx="10">
                  <c:v>129541.55645</c:v>
                </c:pt>
                <c:pt idx="11">
                  <c:v>103599.45915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97-468A-879D-0885A628C79A}"/>
            </c:ext>
          </c:extLst>
        </c:ser>
        <c:ser>
          <c:idx val="0"/>
          <c:order val="1"/>
          <c:tx>
            <c:strRef>
              <c:f>'2002-2015 AYLIK İHR'!$A$9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İHR'!$C$9:$N$9</c:f>
              <c:numCache>
                <c:formatCode>#,##0</c:formatCode>
                <c:ptCount val="12"/>
                <c:pt idx="0">
                  <c:v>111498.51522</c:v>
                </c:pt>
                <c:pt idx="1">
                  <c:v>112326.00025</c:v>
                </c:pt>
                <c:pt idx="2">
                  <c:v>119768.88486999999</c:v>
                </c:pt>
                <c:pt idx="3">
                  <c:v>120977.54304999999</c:v>
                </c:pt>
                <c:pt idx="4">
                  <c:v>109161.33497</c:v>
                </c:pt>
                <c:pt idx="5">
                  <c:v>108378.79994</c:v>
                </c:pt>
                <c:pt idx="6">
                  <c:v>106680.22444999999</c:v>
                </c:pt>
                <c:pt idx="7">
                  <c:v>119251.82182</c:v>
                </c:pt>
                <c:pt idx="8">
                  <c:v>134477.10582</c:v>
                </c:pt>
                <c:pt idx="9">
                  <c:v>125615.46467</c:v>
                </c:pt>
                <c:pt idx="10">
                  <c:v>129613.56435</c:v>
                </c:pt>
                <c:pt idx="11">
                  <c:v>117865.614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97-468A-879D-0885A628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81852896"/>
        <c:axId val="-1181850720"/>
      </c:lineChart>
      <c:catAx>
        <c:axId val="-11818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8185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818507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818528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showGridLines="0" zoomScale="85" zoomScaleNormal="85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K13" sqref="K13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6384" width="9.140625" style="1"/>
  </cols>
  <sheetData>
    <row r="1" spans="1:9" ht="26.25" x14ac:dyDescent="0.4">
      <c r="B1" s="152" t="s">
        <v>235</v>
      </c>
      <c r="C1" s="152"/>
      <c r="D1" s="152"/>
      <c r="E1" s="152"/>
      <c r="F1" s="152"/>
      <c r="G1" s="152"/>
      <c r="H1" s="152"/>
      <c r="I1" s="152"/>
    </row>
    <row r="2" spans="1:9" x14ac:dyDescent="0.2">
      <c r="D2" s="2"/>
    </row>
    <row r="3" spans="1:9" x14ac:dyDescent="0.2">
      <c r="D3" s="2"/>
    </row>
    <row r="4" spans="1:9" x14ac:dyDescent="0.2">
      <c r="B4" s="2"/>
      <c r="C4" s="2"/>
      <c r="D4" s="2"/>
      <c r="E4" s="2"/>
      <c r="F4" s="2"/>
      <c r="G4" s="2"/>
      <c r="H4" s="2"/>
      <c r="I4" s="2"/>
    </row>
    <row r="5" spans="1:9" ht="26.25" x14ac:dyDescent="0.2">
      <c r="A5" s="149" t="s">
        <v>189</v>
      </c>
      <c r="B5" s="150"/>
      <c r="C5" s="150"/>
      <c r="D5" s="150"/>
      <c r="E5" s="150"/>
      <c r="F5" s="150"/>
      <c r="G5" s="150"/>
      <c r="H5" s="150"/>
      <c r="I5" s="151"/>
    </row>
    <row r="6" spans="1:9" ht="18" x14ac:dyDescent="0.2">
      <c r="A6" s="3"/>
      <c r="B6" s="148" t="s">
        <v>65</v>
      </c>
      <c r="C6" s="148"/>
      <c r="D6" s="148"/>
      <c r="E6" s="148"/>
      <c r="F6" s="148" t="s">
        <v>206</v>
      </c>
      <c r="G6" s="148"/>
      <c r="H6" s="148"/>
      <c r="I6" s="148"/>
    </row>
    <row r="7" spans="1:9" ht="30" x14ac:dyDescent="0.25">
      <c r="A7" s="4" t="s">
        <v>1</v>
      </c>
      <c r="B7" s="5">
        <v>2014</v>
      </c>
      <c r="C7" s="6">
        <v>2015</v>
      </c>
      <c r="D7" s="7" t="s">
        <v>173</v>
      </c>
      <c r="E7" s="7" t="s">
        <v>174</v>
      </c>
      <c r="F7" s="5">
        <v>2014</v>
      </c>
      <c r="G7" s="6">
        <v>2015</v>
      </c>
      <c r="H7" s="7" t="s">
        <v>173</v>
      </c>
      <c r="I7" s="7" t="s">
        <v>174</v>
      </c>
    </row>
    <row r="8" spans="1:9" ht="16.5" x14ac:dyDescent="0.25">
      <c r="A8" s="45" t="s">
        <v>2</v>
      </c>
      <c r="B8" s="131">
        <v>2304329.8887499999</v>
      </c>
      <c r="C8" s="131">
        <v>1988605.2322000002</v>
      </c>
      <c r="D8" s="44">
        <f t="shared" ref="D8:D43" si="0">(C8-B8)/B8*100</f>
        <v>-13.70136533364443</v>
      </c>
      <c r="E8" s="44">
        <f t="shared" ref="E8:E44" si="1">C8/C$44*100</f>
        <v>17.239245377591821</v>
      </c>
      <c r="F8" s="131">
        <v>22477147.268659998</v>
      </c>
      <c r="G8" s="131">
        <v>20798564.036649998</v>
      </c>
      <c r="H8" s="44">
        <f t="shared" ref="H8:H45" si="2">(G8-F8)/F8*100</f>
        <v>-7.4679549497389139</v>
      </c>
      <c r="I8" s="44">
        <f>G8/G$46*100</f>
        <v>14.470605658000386</v>
      </c>
    </row>
    <row r="9" spans="1:9" ht="15.75" x14ac:dyDescent="0.25">
      <c r="A9" s="8" t="s">
        <v>3</v>
      </c>
      <c r="B9" s="131">
        <v>1686386.7991799999</v>
      </c>
      <c r="C9" s="131">
        <v>1480908.0581900002</v>
      </c>
      <c r="D9" s="44">
        <f t="shared" si="0"/>
        <v>-12.184555826095945</v>
      </c>
      <c r="E9" s="44">
        <f t="shared" si="1"/>
        <v>12.838011780018711</v>
      </c>
      <c r="F9" s="131">
        <v>15684456.161759999</v>
      </c>
      <c r="G9" s="131">
        <v>14906208.7765</v>
      </c>
      <c r="H9" s="44">
        <f t="shared" si="2"/>
        <v>-4.9619022631937373</v>
      </c>
      <c r="I9" s="44">
        <f t="shared" ref="I9:I46" si="3">G9/G$46*100</f>
        <v>10.370998145855591</v>
      </c>
    </row>
    <row r="10" spans="1:9" ht="14.25" x14ac:dyDescent="0.2">
      <c r="A10" s="10" t="s">
        <v>4</v>
      </c>
      <c r="B10" s="132">
        <v>650912.27839999995</v>
      </c>
      <c r="C10" s="132">
        <v>542892.53789000004</v>
      </c>
      <c r="D10" s="11">
        <f t="shared" si="0"/>
        <v>-16.595130264791134</v>
      </c>
      <c r="E10" s="11">
        <f t="shared" si="1"/>
        <v>4.7063426781771671</v>
      </c>
      <c r="F10" s="132">
        <v>6714803.5367799997</v>
      </c>
      <c r="G10" s="132">
        <v>6131853.8100699997</v>
      </c>
      <c r="H10" s="11">
        <f t="shared" si="2"/>
        <v>-8.6815604286398287</v>
      </c>
      <c r="I10" s="11">
        <f t="shared" si="3"/>
        <v>4.2662386827125429</v>
      </c>
    </row>
    <row r="11" spans="1:9" ht="14.25" x14ac:dyDescent="0.2">
      <c r="A11" s="10" t="s">
        <v>5</v>
      </c>
      <c r="B11" s="132">
        <v>337593.83848999999</v>
      </c>
      <c r="C11" s="132">
        <v>310530.55988000002</v>
      </c>
      <c r="D11" s="11">
        <f t="shared" si="0"/>
        <v>-8.0165203047097773</v>
      </c>
      <c r="E11" s="11">
        <f t="shared" si="1"/>
        <v>2.6919935803899624</v>
      </c>
      <c r="F11" s="132">
        <v>2394314.7681499999</v>
      </c>
      <c r="G11" s="132">
        <v>2088540.24636</v>
      </c>
      <c r="H11" s="11">
        <f t="shared" si="2"/>
        <v>-12.770857276475006</v>
      </c>
      <c r="I11" s="11">
        <f t="shared" si="3"/>
        <v>1.4531023513297521</v>
      </c>
    </row>
    <row r="12" spans="1:9" ht="14.25" x14ac:dyDescent="0.2">
      <c r="A12" s="10" t="s">
        <v>6</v>
      </c>
      <c r="B12" s="132">
        <v>117865.614</v>
      </c>
      <c r="C12" s="132">
        <v>103599.45915</v>
      </c>
      <c r="D12" s="11">
        <f t="shared" si="0"/>
        <v>-12.103746263095873</v>
      </c>
      <c r="E12" s="11">
        <f t="shared" si="1"/>
        <v>0.89810509816310746</v>
      </c>
      <c r="F12" s="132">
        <v>1415614.87341</v>
      </c>
      <c r="G12" s="132">
        <v>1320108.4989</v>
      </c>
      <c r="H12" s="11">
        <f t="shared" si="2"/>
        <v>-6.7466354235131574</v>
      </c>
      <c r="I12" s="11">
        <f t="shared" si="3"/>
        <v>0.91846578829648839</v>
      </c>
    </row>
    <row r="13" spans="1:9" ht="14.25" x14ac:dyDescent="0.2">
      <c r="A13" s="10" t="s">
        <v>7</v>
      </c>
      <c r="B13" s="132">
        <v>134964.88094999999</v>
      </c>
      <c r="C13" s="132">
        <v>131691.79172000001</v>
      </c>
      <c r="D13" s="11">
        <f t="shared" si="0"/>
        <v>-2.4251414197242571</v>
      </c>
      <c r="E13" s="11">
        <f t="shared" si="1"/>
        <v>1.1416379052589494</v>
      </c>
      <c r="F13" s="132">
        <v>1458642.01639</v>
      </c>
      <c r="G13" s="132">
        <v>1346491.1398700001</v>
      </c>
      <c r="H13" s="11">
        <f t="shared" si="2"/>
        <v>-7.6887183599415749</v>
      </c>
      <c r="I13" s="11">
        <f t="shared" si="3"/>
        <v>0.93682151675066139</v>
      </c>
    </row>
    <row r="14" spans="1:9" ht="14.25" x14ac:dyDescent="0.2">
      <c r="A14" s="10" t="s">
        <v>8</v>
      </c>
      <c r="B14" s="132">
        <v>319292.28026999999</v>
      </c>
      <c r="C14" s="132">
        <v>273798.55286</v>
      </c>
      <c r="D14" s="11">
        <f t="shared" si="0"/>
        <v>-14.24830170385879</v>
      </c>
      <c r="E14" s="11">
        <f t="shared" si="1"/>
        <v>2.3735633198356041</v>
      </c>
      <c r="F14" s="132">
        <v>2313236.62665</v>
      </c>
      <c r="G14" s="132">
        <v>2833701.0208000001</v>
      </c>
      <c r="H14" s="11">
        <f t="shared" si="2"/>
        <v>22.499401408135668</v>
      </c>
      <c r="I14" s="11">
        <f t="shared" si="3"/>
        <v>1.9715481295926349</v>
      </c>
    </row>
    <row r="15" spans="1:9" ht="14.25" x14ac:dyDescent="0.2">
      <c r="A15" s="10" t="s">
        <v>9</v>
      </c>
      <c r="B15" s="132">
        <v>24194.32213</v>
      </c>
      <c r="C15" s="132">
        <v>17469.194749999999</v>
      </c>
      <c r="D15" s="11">
        <f t="shared" si="0"/>
        <v>-27.796304206684553</v>
      </c>
      <c r="E15" s="11">
        <f t="shared" si="1"/>
        <v>0.15144068313197551</v>
      </c>
      <c r="F15" s="132">
        <v>228037.42546999999</v>
      </c>
      <c r="G15" s="132">
        <v>189490.95146000001</v>
      </c>
      <c r="H15" s="11">
        <f t="shared" si="2"/>
        <v>-16.903573582517513</v>
      </c>
      <c r="I15" s="11">
        <f t="shared" si="3"/>
        <v>0.13183837256769632</v>
      </c>
    </row>
    <row r="16" spans="1:9" ht="14.25" x14ac:dyDescent="0.2">
      <c r="A16" s="10" t="s">
        <v>10</v>
      </c>
      <c r="B16" s="132">
        <v>94615.249290000007</v>
      </c>
      <c r="C16" s="132">
        <v>94158.054529999994</v>
      </c>
      <c r="D16" s="11">
        <f t="shared" si="0"/>
        <v>-0.4832146651103677</v>
      </c>
      <c r="E16" s="11">
        <f t="shared" si="1"/>
        <v>0.81625743512882876</v>
      </c>
      <c r="F16" s="132">
        <v>1076772.7525899999</v>
      </c>
      <c r="G16" s="132">
        <v>918357.17911000003</v>
      </c>
      <c r="H16" s="11">
        <f t="shared" si="2"/>
        <v>-14.712071149549175</v>
      </c>
      <c r="I16" s="11">
        <f t="shared" si="3"/>
        <v>0.63894721619612904</v>
      </c>
    </row>
    <row r="17" spans="1:9" ht="14.25" x14ac:dyDescent="0.2">
      <c r="A17" s="10" t="s">
        <v>11</v>
      </c>
      <c r="B17" s="132">
        <v>6948.33565</v>
      </c>
      <c r="C17" s="132">
        <v>6767.9074099999998</v>
      </c>
      <c r="D17" s="11">
        <f t="shared" si="0"/>
        <v>-2.5967116312235174</v>
      </c>
      <c r="E17" s="11">
        <f t="shared" si="1"/>
        <v>5.8671079933112491E-2</v>
      </c>
      <c r="F17" s="132">
        <v>83034.162320000003</v>
      </c>
      <c r="G17" s="132">
        <v>77665.929929999998</v>
      </c>
      <c r="H17" s="11">
        <f t="shared" si="2"/>
        <v>-6.465088874277698</v>
      </c>
      <c r="I17" s="11">
        <f t="shared" si="3"/>
        <v>5.4036088409685254E-2</v>
      </c>
    </row>
    <row r="18" spans="1:9" ht="15.75" x14ac:dyDescent="0.25">
      <c r="A18" s="8" t="s">
        <v>12</v>
      </c>
      <c r="B18" s="131">
        <v>207235.30947000001</v>
      </c>
      <c r="C18" s="131">
        <v>158438.24311000001</v>
      </c>
      <c r="D18" s="44">
        <f t="shared" si="0"/>
        <v>-23.546695051532232</v>
      </c>
      <c r="E18" s="44">
        <f t="shared" si="1"/>
        <v>1.3735032503892841</v>
      </c>
      <c r="F18" s="131">
        <v>2274586.8264299999</v>
      </c>
      <c r="G18" s="131">
        <v>1814906.6444600001</v>
      </c>
      <c r="H18" s="44">
        <f t="shared" si="2"/>
        <v>-20.209392608303951</v>
      </c>
      <c r="I18" s="44">
        <f t="shared" si="3"/>
        <v>1.2627217105847606</v>
      </c>
    </row>
    <row r="19" spans="1:9" ht="14.25" x14ac:dyDescent="0.2">
      <c r="A19" s="10" t="s">
        <v>13</v>
      </c>
      <c r="B19" s="132">
        <v>207235.30947000001</v>
      </c>
      <c r="C19" s="132">
        <v>158438.24311000001</v>
      </c>
      <c r="D19" s="11">
        <f t="shared" si="0"/>
        <v>-23.546695051532232</v>
      </c>
      <c r="E19" s="11">
        <f t="shared" si="1"/>
        <v>1.3735032503892841</v>
      </c>
      <c r="F19" s="132">
        <v>2274586.8264299999</v>
      </c>
      <c r="G19" s="132">
        <v>1814906.6444600001</v>
      </c>
      <c r="H19" s="11">
        <f t="shared" si="2"/>
        <v>-20.209392608303951</v>
      </c>
      <c r="I19" s="11">
        <f t="shared" si="3"/>
        <v>1.2627217105847606</v>
      </c>
    </row>
    <row r="20" spans="1:9" ht="15.75" x14ac:dyDescent="0.25">
      <c r="A20" s="8" t="s">
        <v>178</v>
      </c>
      <c r="B20" s="132">
        <v>410707.78009999997</v>
      </c>
      <c r="C20" s="132">
        <v>349258.93089999998</v>
      </c>
      <c r="D20" s="9">
        <f t="shared" si="0"/>
        <v>-14.961695925272783</v>
      </c>
      <c r="E20" s="9">
        <f t="shared" si="1"/>
        <v>3.0277303471838293</v>
      </c>
      <c r="F20" s="132">
        <v>4518104.2804699996</v>
      </c>
      <c r="G20" s="132">
        <v>4077448.6156899999</v>
      </c>
      <c r="H20" s="9">
        <f t="shared" si="2"/>
        <v>-9.7531096545244012</v>
      </c>
      <c r="I20" s="9">
        <f t="shared" si="3"/>
        <v>2.8368858015600349</v>
      </c>
    </row>
    <row r="21" spans="1:9" ht="14.25" x14ac:dyDescent="0.2">
      <c r="A21" s="10" t="s">
        <v>176</v>
      </c>
      <c r="B21" s="132">
        <v>410707.78009999997</v>
      </c>
      <c r="C21" s="132">
        <v>349258.93089999998</v>
      </c>
      <c r="D21" s="11">
        <f t="shared" si="0"/>
        <v>-14.961695925272783</v>
      </c>
      <c r="E21" s="11">
        <f t="shared" si="1"/>
        <v>3.0277303471838293</v>
      </c>
      <c r="F21" s="132">
        <v>4518104.2804699996</v>
      </c>
      <c r="G21" s="132">
        <v>4077448.6156899999</v>
      </c>
      <c r="H21" s="11">
        <f t="shared" si="2"/>
        <v>-9.7531096545244012</v>
      </c>
      <c r="I21" s="11">
        <f t="shared" si="3"/>
        <v>2.8368858015600349</v>
      </c>
    </row>
    <row r="22" spans="1:9" ht="16.5" x14ac:dyDescent="0.25">
      <c r="A22" s="45" t="s">
        <v>14</v>
      </c>
      <c r="B22" s="131">
        <v>10442609.425129998</v>
      </c>
      <c r="C22" s="131">
        <v>9237422.0264599994</v>
      </c>
      <c r="D22" s="44">
        <f t="shared" si="0"/>
        <v>-11.54105597179314</v>
      </c>
      <c r="E22" s="44">
        <f t="shared" si="1"/>
        <v>80.079335200350883</v>
      </c>
      <c r="F22" s="131">
        <v>124034120.69298998</v>
      </c>
      <c r="G22" s="131">
        <v>108965280.10905001</v>
      </c>
      <c r="H22" s="44">
        <f t="shared" si="2"/>
        <v>-12.148947805449806</v>
      </c>
      <c r="I22" s="44">
        <f t="shared" si="3"/>
        <v>75.812618414092597</v>
      </c>
    </row>
    <row r="23" spans="1:9" ht="15.75" x14ac:dyDescent="0.25">
      <c r="A23" s="8" t="s">
        <v>15</v>
      </c>
      <c r="B23" s="131">
        <v>1067388.7047900001</v>
      </c>
      <c r="C23" s="131">
        <v>899157.30813000002</v>
      </c>
      <c r="D23" s="44">
        <f t="shared" si="0"/>
        <v>-15.761024630019691</v>
      </c>
      <c r="E23" s="44">
        <f t="shared" si="1"/>
        <v>7.794806740380257</v>
      </c>
      <c r="F23" s="131">
        <v>13092639.05851</v>
      </c>
      <c r="G23" s="131">
        <v>11430744.32903</v>
      </c>
      <c r="H23" s="44">
        <f t="shared" si="2"/>
        <v>-12.693351753249441</v>
      </c>
      <c r="I23" s="44">
        <f t="shared" si="3"/>
        <v>7.9529429662231479</v>
      </c>
    </row>
    <row r="24" spans="1:9" ht="14.25" x14ac:dyDescent="0.2">
      <c r="A24" s="10" t="s">
        <v>16</v>
      </c>
      <c r="B24" s="132">
        <v>673221.29214000003</v>
      </c>
      <c r="C24" s="132">
        <v>628746.98985999997</v>
      </c>
      <c r="D24" s="11">
        <f t="shared" si="0"/>
        <v>-6.6061936541887318</v>
      </c>
      <c r="E24" s="11">
        <f t="shared" si="1"/>
        <v>5.450616071560578</v>
      </c>
      <c r="F24" s="132">
        <v>8885006.8838199992</v>
      </c>
      <c r="G24" s="132">
        <v>7956744.1559699997</v>
      </c>
      <c r="H24" s="11">
        <f t="shared" si="2"/>
        <v>-10.44751838673764</v>
      </c>
      <c r="I24" s="11">
        <f t="shared" si="3"/>
        <v>5.5359065558444334</v>
      </c>
    </row>
    <row r="25" spans="1:9" ht="14.25" x14ac:dyDescent="0.2">
      <c r="A25" s="10" t="s">
        <v>17</v>
      </c>
      <c r="B25" s="132">
        <v>178764.30781999999</v>
      </c>
      <c r="C25" s="132">
        <v>97109.330249999999</v>
      </c>
      <c r="D25" s="11">
        <f t="shared" si="0"/>
        <v>-45.677450138547457</v>
      </c>
      <c r="E25" s="11">
        <f t="shared" si="1"/>
        <v>0.84184208385155324</v>
      </c>
      <c r="F25" s="132">
        <v>1853090.7927399999</v>
      </c>
      <c r="G25" s="132">
        <v>1457512.5464300001</v>
      </c>
      <c r="H25" s="11">
        <f t="shared" si="2"/>
        <v>-21.346943596060591</v>
      </c>
      <c r="I25" s="11">
        <f t="shared" si="3"/>
        <v>1.0140646856105566</v>
      </c>
    </row>
    <row r="26" spans="1:9" ht="14.25" x14ac:dyDescent="0.2">
      <c r="A26" s="10" t="s">
        <v>18</v>
      </c>
      <c r="B26" s="132">
        <v>215403.10483</v>
      </c>
      <c r="C26" s="132">
        <v>173300.98801999999</v>
      </c>
      <c r="D26" s="11">
        <f t="shared" si="0"/>
        <v>-19.545733494987342</v>
      </c>
      <c r="E26" s="11">
        <f t="shared" si="1"/>
        <v>1.5023485849681253</v>
      </c>
      <c r="F26" s="132">
        <v>2354541.3819499998</v>
      </c>
      <c r="G26" s="132">
        <v>2016487.6266300001</v>
      </c>
      <c r="H26" s="11">
        <f t="shared" si="2"/>
        <v>-14.357520233516905</v>
      </c>
      <c r="I26" s="11">
        <f t="shared" si="3"/>
        <v>1.4029717247681588</v>
      </c>
    </row>
    <row r="27" spans="1:9" ht="15.75" x14ac:dyDescent="0.25">
      <c r="A27" s="8" t="s">
        <v>19</v>
      </c>
      <c r="B27" s="131">
        <v>1408430.48621</v>
      </c>
      <c r="C27" s="131">
        <v>1269761.7489199999</v>
      </c>
      <c r="D27" s="44">
        <f t="shared" si="0"/>
        <v>-9.8456216794304936</v>
      </c>
      <c r="E27" s="44">
        <f t="shared" si="1"/>
        <v>11.007581598533427</v>
      </c>
      <c r="F27" s="131">
        <v>17779036.550530002</v>
      </c>
      <c r="G27" s="131">
        <v>15411032.29431</v>
      </c>
      <c r="H27" s="44">
        <f t="shared" si="2"/>
        <v>-13.319080870832737</v>
      </c>
      <c r="I27" s="44">
        <f t="shared" si="3"/>
        <v>10.722229223166526</v>
      </c>
    </row>
    <row r="28" spans="1:9" ht="14.25" x14ac:dyDescent="0.2">
      <c r="A28" s="10" t="s">
        <v>20</v>
      </c>
      <c r="B28" s="132">
        <v>1408430.48621</v>
      </c>
      <c r="C28" s="132">
        <v>1269761.7489199999</v>
      </c>
      <c r="D28" s="11">
        <f t="shared" si="0"/>
        <v>-9.8456216794304936</v>
      </c>
      <c r="E28" s="11">
        <f t="shared" si="1"/>
        <v>11.007581598533427</v>
      </c>
      <c r="F28" s="132">
        <v>17779036.550530002</v>
      </c>
      <c r="G28" s="132">
        <v>15411032.29431</v>
      </c>
      <c r="H28" s="11">
        <f t="shared" si="2"/>
        <v>-13.319080870832737</v>
      </c>
      <c r="I28" s="11">
        <f t="shared" si="3"/>
        <v>10.722229223166526</v>
      </c>
    </row>
    <row r="29" spans="1:9" ht="15.75" x14ac:dyDescent="0.25">
      <c r="A29" s="8" t="s">
        <v>21</v>
      </c>
      <c r="B29" s="131">
        <v>7966790.2341299988</v>
      </c>
      <c r="C29" s="131">
        <v>7068502.9694100004</v>
      </c>
      <c r="D29" s="44">
        <f t="shared" si="0"/>
        <v>-11.275397472770218</v>
      </c>
      <c r="E29" s="44">
        <f t="shared" si="1"/>
        <v>61.27694686143721</v>
      </c>
      <c r="F29" s="131">
        <v>93162445.083949983</v>
      </c>
      <c r="G29" s="131">
        <v>82123503.48571001</v>
      </c>
      <c r="H29" s="44">
        <f t="shared" si="2"/>
        <v>-11.84913254293898</v>
      </c>
      <c r="I29" s="44">
        <f t="shared" si="3"/>
        <v>57.137446224702934</v>
      </c>
    </row>
    <row r="30" spans="1:9" ht="14.25" x14ac:dyDescent="0.2">
      <c r="A30" s="10" t="s">
        <v>22</v>
      </c>
      <c r="B30" s="132">
        <v>1366293.8888399999</v>
      </c>
      <c r="C30" s="132">
        <v>1393469.0704900001</v>
      </c>
      <c r="D30" s="11">
        <f t="shared" si="0"/>
        <v>1.9889704456683341</v>
      </c>
      <c r="E30" s="11">
        <f t="shared" si="1"/>
        <v>12.080002025181187</v>
      </c>
      <c r="F30" s="132">
        <v>18729283.206130002</v>
      </c>
      <c r="G30" s="132">
        <v>16969575.020920001</v>
      </c>
      <c r="H30" s="11">
        <f t="shared" si="2"/>
        <v>-9.3954913588687532</v>
      </c>
      <c r="I30" s="11">
        <f t="shared" si="3"/>
        <v>11.806585679611132</v>
      </c>
    </row>
    <row r="31" spans="1:9" ht="14.25" x14ac:dyDescent="0.2">
      <c r="A31" s="10" t="s">
        <v>23</v>
      </c>
      <c r="B31" s="132">
        <v>1802455.0501300001</v>
      </c>
      <c r="C31" s="132">
        <v>1849791.56088</v>
      </c>
      <c r="D31" s="11">
        <f t="shared" si="0"/>
        <v>2.6262242016290949</v>
      </c>
      <c r="E31" s="11">
        <f t="shared" si="1"/>
        <v>16.035867802746345</v>
      </c>
      <c r="F31" s="132">
        <v>22269926.142609999</v>
      </c>
      <c r="G31" s="132">
        <v>21156308.313790001</v>
      </c>
      <c r="H31" s="11">
        <f t="shared" si="2"/>
        <v>-5.0005456762124822</v>
      </c>
      <c r="I31" s="11">
        <f t="shared" si="3"/>
        <v>14.719506320170003</v>
      </c>
    </row>
    <row r="32" spans="1:9" ht="14.25" x14ac:dyDescent="0.2">
      <c r="A32" s="10" t="s">
        <v>24</v>
      </c>
      <c r="B32" s="132">
        <v>155056.15401999999</v>
      </c>
      <c r="C32" s="132">
        <v>61359.293839999998</v>
      </c>
      <c r="D32" s="11">
        <f t="shared" si="0"/>
        <v>-60.427695225766051</v>
      </c>
      <c r="E32" s="11">
        <f t="shared" si="1"/>
        <v>0.53192453966003306</v>
      </c>
      <c r="F32" s="132">
        <v>1271865.9506900001</v>
      </c>
      <c r="G32" s="132">
        <v>1029863.15814</v>
      </c>
      <c r="H32" s="11">
        <f t="shared" si="2"/>
        <v>-19.027381967314337</v>
      </c>
      <c r="I32" s="11">
        <f t="shared" si="3"/>
        <v>0.71652752646221618</v>
      </c>
    </row>
    <row r="33" spans="1:9" ht="14.25" x14ac:dyDescent="0.2">
      <c r="A33" s="10" t="s">
        <v>169</v>
      </c>
      <c r="B33" s="132">
        <v>1141135.55746</v>
      </c>
      <c r="C33" s="132">
        <v>941732.40012000001</v>
      </c>
      <c r="D33" s="11">
        <f t="shared" si="0"/>
        <v>-17.474099026748597</v>
      </c>
      <c r="E33" s="11">
        <f t="shared" si="1"/>
        <v>8.16389078275561</v>
      </c>
      <c r="F33" s="132">
        <v>12105262.234680001</v>
      </c>
      <c r="G33" s="132">
        <v>10495717.88748</v>
      </c>
      <c r="H33" s="11">
        <f t="shared" si="2"/>
        <v>-13.296236925697203</v>
      </c>
      <c r="I33" s="11">
        <f t="shared" si="3"/>
        <v>7.3023981068938735</v>
      </c>
    </row>
    <row r="34" spans="1:9" ht="14.25" x14ac:dyDescent="0.2">
      <c r="A34" s="10" t="s">
        <v>25</v>
      </c>
      <c r="B34" s="132">
        <v>550123.16370000003</v>
      </c>
      <c r="C34" s="132">
        <v>505010.13332000002</v>
      </c>
      <c r="D34" s="11">
        <f t="shared" si="0"/>
        <v>-8.2005327818920204</v>
      </c>
      <c r="E34" s="11">
        <f t="shared" si="1"/>
        <v>4.3779396058625331</v>
      </c>
      <c r="F34" s="132">
        <v>6040306.3424899997</v>
      </c>
      <c r="G34" s="132">
        <v>5528887.2491800003</v>
      </c>
      <c r="H34" s="11">
        <f t="shared" si="2"/>
        <v>-8.4667741056851238</v>
      </c>
      <c r="I34" s="11">
        <f t="shared" si="3"/>
        <v>3.8467245608614058</v>
      </c>
    </row>
    <row r="35" spans="1:9" ht="14.25" x14ac:dyDescent="0.2">
      <c r="A35" s="10" t="s">
        <v>26</v>
      </c>
      <c r="B35" s="132">
        <v>586715.68255000003</v>
      </c>
      <c r="C35" s="132">
        <v>506845.31105000002</v>
      </c>
      <c r="D35" s="11">
        <f t="shared" si="0"/>
        <v>-13.613130494972484</v>
      </c>
      <c r="E35" s="11">
        <f t="shared" si="1"/>
        <v>4.3938487861697588</v>
      </c>
      <c r="F35" s="132">
        <v>7102785.5448099999</v>
      </c>
      <c r="G35" s="132">
        <v>6232638.5384499999</v>
      </c>
      <c r="H35" s="11">
        <f t="shared" si="2"/>
        <v>-12.250785285159225</v>
      </c>
      <c r="I35" s="11">
        <f t="shared" si="3"/>
        <v>4.3363596804009283</v>
      </c>
    </row>
    <row r="36" spans="1:9" ht="14.25" x14ac:dyDescent="0.2">
      <c r="A36" s="10" t="s">
        <v>27</v>
      </c>
      <c r="B36" s="132">
        <v>1182429.68921</v>
      </c>
      <c r="C36" s="132">
        <v>766536.32094000001</v>
      </c>
      <c r="D36" s="11">
        <f t="shared" si="0"/>
        <v>-35.172777888202802</v>
      </c>
      <c r="E36" s="11">
        <f t="shared" si="1"/>
        <v>6.6451136271535827</v>
      </c>
      <c r="F36" s="132">
        <v>13203696.219900001</v>
      </c>
      <c r="G36" s="132">
        <v>9891536.4791299999</v>
      </c>
      <c r="H36" s="11">
        <f t="shared" si="2"/>
        <v>-25.085095003761648</v>
      </c>
      <c r="I36" s="11">
        <f t="shared" si="3"/>
        <v>6.8820387546461896</v>
      </c>
    </row>
    <row r="37" spans="1:9" ht="14.25" x14ac:dyDescent="0.2">
      <c r="A37" s="12" t="s">
        <v>170</v>
      </c>
      <c r="B37" s="132">
        <v>253341.65255</v>
      </c>
      <c r="C37" s="132">
        <v>223153.06826</v>
      </c>
      <c r="D37" s="11">
        <f t="shared" si="0"/>
        <v>-11.916155115488529</v>
      </c>
      <c r="E37" s="11">
        <f t="shared" si="1"/>
        <v>1.9345169358931533</v>
      </c>
      <c r="F37" s="132">
        <v>3156190.71575</v>
      </c>
      <c r="G37" s="132">
        <v>2758343.3100100001</v>
      </c>
      <c r="H37" s="11">
        <f t="shared" si="2"/>
        <v>-12.6053030875056</v>
      </c>
      <c r="I37" s="11">
        <f t="shared" si="3"/>
        <v>1.9191179851744837</v>
      </c>
    </row>
    <row r="38" spans="1:9" ht="14.25" x14ac:dyDescent="0.2">
      <c r="A38" s="10" t="s">
        <v>28</v>
      </c>
      <c r="B38" s="132">
        <v>388853.24349999998</v>
      </c>
      <c r="C38" s="132">
        <v>214138.95334000001</v>
      </c>
      <c r="D38" s="11">
        <f t="shared" si="0"/>
        <v>-44.930650079558866</v>
      </c>
      <c r="E38" s="11">
        <f t="shared" si="1"/>
        <v>1.8563734529879135</v>
      </c>
      <c r="F38" s="132">
        <v>3102604.56036</v>
      </c>
      <c r="G38" s="132">
        <v>2649805.81697</v>
      </c>
      <c r="H38" s="11">
        <f t="shared" si="2"/>
        <v>-14.594149353582495</v>
      </c>
      <c r="I38" s="11">
        <f t="shared" si="3"/>
        <v>1.8436029997109593</v>
      </c>
    </row>
    <row r="39" spans="1:9" ht="14.25" x14ac:dyDescent="0.2">
      <c r="A39" s="10" t="s">
        <v>171</v>
      </c>
      <c r="B39" s="132">
        <v>175109.92168999999</v>
      </c>
      <c r="C39" s="132">
        <v>284038.21065000002</v>
      </c>
      <c r="D39" s="11">
        <f>(C39-B39)/B39*100</f>
        <v>62.205663681831581</v>
      </c>
      <c r="E39" s="11">
        <f t="shared" si="1"/>
        <v>2.4623310502861022</v>
      </c>
      <c r="F39" s="132">
        <v>1647798.5653899999</v>
      </c>
      <c r="G39" s="132">
        <v>1655751.93328</v>
      </c>
      <c r="H39" s="11">
        <f t="shared" si="2"/>
        <v>0.48266627105101967</v>
      </c>
      <c r="I39" s="11">
        <f t="shared" si="3"/>
        <v>1.1519897840902007</v>
      </c>
    </row>
    <row r="40" spans="1:9" ht="14.25" x14ac:dyDescent="0.2">
      <c r="A40" s="10" t="s">
        <v>29</v>
      </c>
      <c r="B40" s="133">
        <v>357174.54381</v>
      </c>
      <c r="C40" s="132">
        <v>313101.52188999997</v>
      </c>
      <c r="D40" s="11">
        <f>(C40-B40)/B40*100</f>
        <v>-12.339351357426187</v>
      </c>
      <c r="E40" s="11">
        <f t="shared" si="1"/>
        <v>2.7142812844697826</v>
      </c>
      <c r="F40" s="133">
        <v>4422805.8444400001</v>
      </c>
      <c r="G40" s="132">
        <v>3653682.9669400002</v>
      </c>
      <c r="H40" s="11">
        <f t="shared" si="2"/>
        <v>-17.389930839195213</v>
      </c>
      <c r="I40" s="11">
        <f t="shared" si="3"/>
        <v>2.5420507550797953</v>
      </c>
    </row>
    <row r="41" spans="1:9" ht="14.25" x14ac:dyDescent="0.2">
      <c r="A41" s="10" t="s">
        <v>30</v>
      </c>
      <c r="B41" s="134">
        <v>8101.68667</v>
      </c>
      <c r="C41" s="132">
        <v>9327.1246300000003</v>
      </c>
      <c r="D41" s="11">
        <f t="shared" si="0"/>
        <v>15.125714063192722</v>
      </c>
      <c r="E41" s="11">
        <f t="shared" si="1"/>
        <v>8.0856968271206336E-2</v>
      </c>
      <c r="F41" s="134">
        <v>109919.7567</v>
      </c>
      <c r="G41" s="132">
        <v>101392.81142</v>
      </c>
      <c r="H41" s="11">
        <f t="shared" si="2"/>
        <v>-7.7574273597350487</v>
      </c>
      <c r="I41" s="11">
        <f t="shared" si="3"/>
        <v>7.0544071601740296E-2</v>
      </c>
    </row>
    <row r="42" spans="1:9" ht="15.75" x14ac:dyDescent="0.25">
      <c r="A42" s="46" t="s">
        <v>31</v>
      </c>
      <c r="B42" s="135">
        <v>364933.19361000002</v>
      </c>
      <c r="C42" s="136">
        <v>309310.79496999999</v>
      </c>
      <c r="D42" s="44">
        <f t="shared" si="0"/>
        <v>-15.241803051613623</v>
      </c>
      <c r="E42" s="44">
        <f t="shared" si="1"/>
        <v>2.6814194220572882</v>
      </c>
      <c r="F42" s="135">
        <v>4641514.61436</v>
      </c>
      <c r="G42" s="136">
        <v>3900682.7378400001</v>
      </c>
      <c r="H42" s="44">
        <f t="shared" si="2"/>
        <v>-15.960994159708154</v>
      </c>
      <c r="I42" s="44">
        <f t="shared" si="3"/>
        <v>2.7139009018501214</v>
      </c>
    </row>
    <row r="43" spans="1:9" ht="14.25" x14ac:dyDescent="0.2">
      <c r="A43" s="10" t="s">
        <v>32</v>
      </c>
      <c r="B43" s="137">
        <v>364933.19361000002</v>
      </c>
      <c r="C43" s="137">
        <v>309310.79496999999</v>
      </c>
      <c r="D43" s="11">
        <f t="shared" si="0"/>
        <v>-15.241803051613623</v>
      </c>
      <c r="E43" s="11">
        <f t="shared" si="1"/>
        <v>2.6814194220572882</v>
      </c>
      <c r="F43" s="137">
        <v>4641514.61436</v>
      </c>
      <c r="G43" s="137">
        <v>3900682.7378400001</v>
      </c>
      <c r="H43" s="11">
        <f t="shared" si="2"/>
        <v>-15.960994159708154</v>
      </c>
      <c r="I43" s="11">
        <f t="shared" si="3"/>
        <v>2.7139009018501214</v>
      </c>
    </row>
    <row r="44" spans="1:9" ht="15.75" x14ac:dyDescent="0.25">
      <c r="A44" s="8" t="s">
        <v>33</v>
      </c>
      <c r="B44" s="139">
        <v>13111872.507489998</v>
      </c>
      <c r="C44" s="139">
        <v>11535338.05363</v>
      </c>
      <c r="D44" s="140">
        <f>(C44-B44)/B44*100</f>
        <v>-12.023717077476324</v>
      </c>
      <c r="E44" s="140">
        <f t="shared" si="1"/>
        <v>100</v>
      </c>
      <c r="F44" s="139">
        <v>151152782.57600999</v>
      </c>
      <c r="G44" s="139">
        <v>133664526.88354</v>
      </c>
      <c r="H44" s="140">
        <f t="shared" si="2"/>
        <v>-11.569919782108999</v>
      </c>
      <c r="I44" s="140">
        <f t="shared" si="3"/>
        <v>92.997124973943116</v>
      </c>
    </row>
    <row r="45" spans="1:9" ht="15.75" x14ac:dyDescent="0.25">
      <c r="A45" s="47" t="s">
        <v>34</v>
      </c>
      <c r="B45" s="48"/>
      <c r="C45" s="48"/>
      <c r="D45" s="49"/>
      <c r="E45" s="49"/>
      <c r="F45" s="138">
        <f>F46-F44</f>
        <v>6299976.2194800079</v>
      </c>
      <c r="G45" s="138">
        <f>G46-G44</f>
        <v>10065214.139090002</v>
      </c>
      <c r="H45" s="50">
        <f t="shared" si="2"/>
        <v>59.765906861165455</v>
      </c>
      <c r="I45" s="50">
        <f t="shared" si="3"/>
        <v>7.0028750260568904</v>
      </c>
    </row>
    <row r="46" spans="1:9" s="14" customFormat="1" ht="22.5" customHeight="1" x14ac:dyDescent="0.3">
      <c r="A46" s="13" t="s">
        <v>35</v>
      </c>
      <c r="B46" s="109">
        <v>13111872.507489998</v>
      </c>
      <c r="C46" s="109">
        <v>11535338.05363</v>
      </c>
      <c r="D46" s="51">
        <f>(C46-B46)/B46*100</f>
        <v>-12.023717077476324</v>
      </c>
      <c r="E46" s="51">
        <f>C46/C$44*100</f>
        <v>100</v>
      </c>
      <c r="F46" s="110">
        <v>157452758.79549</v>
      </c>
      <c r="G46" s="110">
        <v>143729741.02263001</v>
      </c>
      <c r="H46" s="111">
        <f>(G46-F46)/F46*100</f>
        <v>-8.7156413630607439</v>
      </c>
      <c r="I46" s="111">
        <f t="shared" si="3"/>
        <v>100</v>
      </c>
    </row>
    <row r="47" spans="1:9" ht="20.25" hidden="1" customHeight="1" x14ac:dyDescent="0.2"/>
    <row r="48" spans="1:9" ht="15" x14ac:dyDescent="0.2">
      <c r="C48" s="92"/>
    </row>
    <row r="49" spans="1:8" ht="15" x14ac:dyDescent="0.2">
      <c r="A49" s="1" t="s">
        <v>213</v>
      </c>
      <c r="C49" s="93"/>
    </row>
    <row r="51" spans="1:8" ht="20.25" x14ac:dyDescent="0.3">
      <c r="E51" s="110" t="s">
        <v>182</v>
      </c>
      <c r="F51" s="110">
        <f>+F46/1.3293</f>
        <v>118447873.91521102</v>
      </c>
      <c r="G51" s="110">
        <f>+G46/1.1105</f>
        <v>129427952.29412878</v>
      </c>
      <c r="H51" s="111">
        <f>(G51-F51)/F51*100</f>
        <v>9.2699666241182719</v>
      </c>
    </row>
  </sheetData>
  <mergeCells count="4">
    <mergeCell ref="B6:E6"/>
    <mergeCell ref="F6:I6"/>
    <mergeCell ref="A5:I5"/>
    <mergeCell ref="B1:I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A16" sqref="A16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28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B1" sqref="B1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29" t="s">
        <v>76</v>
      </c>
    </row>
    <row r="14" spans="3:3" ht="12.75" customHeight="1" x14ac:dyDescent="0.2"/>
    <row r="16" spans="3:3" ht="12.75" customHeight="1" x14ac:dyDescent="0.2"/>
    <row r="21" spans="3:3" ht="15" x14ac:dyDescent="0.25">
      <c r="C21" s="29" t="s">
        <v>77</v>
      </c>
    </row>
    <row r="34" ht="12.75" customHeight="1" x14ac:dyDescent="0.2"/>
    <row r="50" spans="2:2" ht="12.75" customHeight="1" x14ac:dyDescent="0.2"/>
    <row r="51" spans="2:2" x14ac:dyDescent="0.2">
      <c r="B51" s="28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H1" sqref="H1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29" t="s">
        <v>14</v>
      </c>
    </row>
    <row r="2" spans="2:2" ht="15" x14ac:dyDescent="0.25">
      <c r="B2" s="29" t="s">
        <v>78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28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A16" sqref="A16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29" t="s">
        <v>79</v>
      </c>
    </row>
    <row r="10" spans="2:2" ht="12.75" customHeight="1" x14ac:dyDescent="0.2"/>
    <row r="13" spans="2:2" ht="12.75" customHeight="1" x14ac:dyDescent="0.2"/>
    <row r="18" spans="2:2" ht="15" x14ac:dyDescent="0.25">
      <c r="B18" s="29" t="s">
        <v>80</v>
      </c>
    </row>
    <row r="19" spans="2:2" ht="15" x14ac:dyDescent="0.25">
      <c r="B19" s="29"/>
    </row>
    <row r="20" spans="2:2" ht="15" x14ac:dyDescent="0.25">
      <c r="B20" s="29"/>
    </row>
    <row r="21" spans="2:2" ht="15" x14ac:dyDescent="0.25">
      <c r="B21" s="29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28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zoomScale="85" zoomScaleNormal="85" workbookViewId="0">
      <selection activeCell="Q66" sqref="Q66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1" bestFit="1" customWidth="1"/>
    <col min="5" max="5" width="12.28515625" style="42" bestFit="1" customWidth="1"/>
    <col min="6" max="6" width="11" style="42" bestFit="1" customWidth="1"/>
    <col min="7" max="7" width="12.28515625" style="42" bestFit="1" customWidth="1"/>
    <col min="8" max="8" width="11.42578125" style="42" bestFit="1" customWidth="1"/>
    <col min="9" max="9" width="12.28515625" style="42" bestFit="1" customWidth="1"/>
    <col min="10" max="10" width="12.7109375" style="42" bestFit="1" customWidth="1"/>
    <col min="11" max="11" width="12.28515625" style="42" bestFit="1" customWidth="1"/>
    <col min="12" max="12" width="11.5703125" style="42" bestFit="1" customWidth="1"/>
    <col min="13" max="13" width="12.28515625" style="42" bestFit="1" customWidth="1"/>
    <col min="14" max="14" width="11.5703125" style="42" bestFit="1" customWidth="1"/>
    <col min="15" max="15" width="13.5703125" style="41" bestFit="1" customWidth="1"/>
  </cols>
  <sheetData>
    <row r="1" spans="1:15" ht="16.5" thickBot="1" x14ac:dyDescent="0.3">
      <c r="A1" s="115"/>
      <c r="B1" s="30" t="s">
        <v>81</v>
      </c>
      <c r="C1" s="31" t="s">
        <v>56</v>
      </c>
      <c r="D1" s="31" t="s">
        <v>57</v>
      </c>
      <c r="E1" s="31" t="s">
        <v>58</v>
      </c>
      <c r="F1" s="31" t="s">
        <v>59</v>
      </c>
      <c r="G1" s="31" t="s">
        <v>60</v>
      </c>
      <c r="H1" s="31" t="s">
        <v>61</v>
      </c>
      <c r="I1" s="31" t="s">
        <v>0</v>
      </c>
      <c r="J1" s="31" t="s">
        <v>82</v>
      </c>
      <c r="K1" s="31" t="s">
        <v>62</v>
      </c>
      <c r="L1" s="31" t="s">
        <v>63</v>
      </c>
      <c r="M1" s="31" t="s">
        <v>64</v>
      </c>
      <c r="N1" s="31" t="s">
        <v>65</v>
      </c>
      <c r="O1" s="32" t="s">
        <v>54</v>
      </c>
    </row>
    <row r="2" spans="1:15" s="60" customFormat="1" ht="16.5" thickTop="1" thickBot="1" x14ac:dyDescent="0.3">
      <c r="A2" s="33">
        <v>2015</v>
      </c>
      <c r="B2" s="34" t="s">
        <v>2</v>
      </c>
      <c r="C2" s="118">
        <v>1818006.1228999998</v>
      </c>
      <c r="D2" s="118">
        <v>1656502.3354399998</v>
      </c>
      <c r="E2" s="118">
        <v>1771355.0339700002</v>
      </c>
      <c r="F2" s="118">
        <v>1708926.6919100001</v>
      </c>
      <c r="G2" s="118">
        <v>1570570.9993499999</v>
      </c>
      <c r="H2" s="118">
        <v>1612151.2658099998</v>
      </c>
      <c r="I2" s="118">
        <v>1531039.8639099998</v>
      </c>
      <c r="J2" s="118">
        <v>1471719.9158699999</v>
      </c>
      <c r="K2" s="118">
        <v>1558917.67799</v>
      </c>
      <c r="L2" s="118">
        <v>2114042.4020799999</v>
      </c>
      <c r="M2" s="118">
        <v>2008629.3022</v>
      </c>
      <c r="N2" s="118">
        <v>1988605.2322000002</v>
      </c>
      <c r="O2" s="102">
        <f t="shared" ref="O2:O33" si="0">SUM(C2:N2)</f>
        <v>20810466.843630001</v>
      </c>
    </row>
    <row r="3" spans="1:15" ht="15.75" thickTop="1" x14ac:dyDescent="0.25">
      <c r="A3" s="35">
        <v>2014</v>
      </c>
      <c r="B3" s="34" t="s">
        <v>2</v>
      </c>
      <c r="C3" s="118">
        <v>1927675.2466899997</v>
      </c>
      <c r="D3" s="118">
        <v>1795561.7521600001</v>
      </c>
      <c r="E3" s="118">
        <v>1887609.3711599996</v>
      </c>
      <c r="F3" s="118">
        <v>1849082.7302600001</v>
      </c>
      <c r="G3" s="118">
        <v>1808337.5949500001</v>
      </c>
      <c r="H3" s="118">
        <v>1669475.9226899999</v>
      </c>
      <c r="I3" s="118">
        <v>1529345.3932699999</v>
      </c>
      <c r="J3" s="118">
        <v>1605840.0628399998</v>
      </c>
      <c r="K3" s="118">
        <v>1901080.72557</v>
      </c>
      <c r="L3" s="118">
        <v>2006039.8257100002</v>
      </c>
      <c r="M3" s="118">
        <v>2192775.2446099999</v>
      </c>
      <c r="N3" s="118">
        <v>2304329.8887499999</v>
      </c>
      <c r="O3" s="102">
        <f t="shared" si="0"/>
        <v>22477153.758659996</v>
      </c>
    </row>
    <row r="4" spans="1:15" s="60" customFormat="1" ht="15" x14ac:dyDescent="0.25">
      <c r="A4" s="33">
        <v>2015</v>
      </c>
      <c r="B4" s="36" t="s">
        <v>83</v>
      </c>
      <c r="C4" s="119">
        <v>566120.81128000002</v>
      </c>
      <c r="D4" s="119">
        <v>491881.25361999997</v>
      </c>
      <c r="E4" s="119">
        <v>554740.76428</v>
      </c>
      <c r="F4" s="119">
        <v>487514.10278000002</v>
      </c>
      <c r="G4" s="119">
        <v>480848.67021000001</v>
      </c>
      <c r="H4" s="119">
        <v>480882.24085</v>
      </c>
      <c r="I4" s="119">
        <v>430690.72425999999</v>
      </c>
      <c r="J4" s="119">
        <v>460116.02448000002</v>
      </c>
      <c r="K4" s="119">
        <v>438902.13789999997</v>
      </c>
      <c r="L4" s="119">
        <v>588283.30558000004</v>
      </c>
      <c r="M4" s="119">
        <v>609495.03298999998</v>
      </c>
      <c r="N4" s="119">
        <v>542892.53789000004</v>
      </c>
      <c r="O4" s="103">
        <f t="shared" si="0"/>
        <v>6132367.6061200015</v>
      </c>
    </row>
    <row r="5" spans="1:15" ht="15" x14ac:dyDescent="0.25">
      <c r="A5" s="35">
        <v>2014</v>
      </c>
      <c r="B5" s="36" t="s">
        <v>83</v>
      </c>
      <c r="C5" s="119">
        <v>614049.99011000001</v>
      </c>
      <c r="D5" s="119">
        <v>556283.59741000005</v>
      </c>
      <c r="E5" s="119">
        <v>598289.29353000002</v>
      </c>
      <c r="F5" s="119">
        <v>610593.21554</v>
      </c>
      <c r="G5" s="119">
        <v>542860.68840999994</v>
      </c>
      <c r="H5" s="119">
        <v>495849.45386000001</v>
      </c>
      <c r="I5" s="119">
        <v>444810.28352</v>
      </c>
      <c r="J5" s="119">
        <v>483524.13378999999</v>
      </c>
      <c r="K5" s="119">
        <v>552495.89804</v>
      </c>
      <c r="L5" s="119">
        <v>564232.83424999996</v>
      </c>
      <c r="M5" s="119">
        <v>600901.86991999997</v>
      </c>
      <c r="N5" s="119">
        <v>650912.27839999995</v>
      </c>
      <c r="O5" s="103">
        <f t="shared" si="0"/>
        <v>6714803.5367800016</v>
      </c>
    </row>
    <row r="6" spans="1:15" s="60" customFormat="1" ht="15" x14ac:dyDescent="0.25">
      <c r="A6" s="33">
        <v>2015</v>
      </c>
      <c r="B6" s="36" t="s">
        <v>129</v>
      </c>
      <c r="C6" s="119">
        <v>218501.91409999999</v>
      </c>
      <c r="D6" s="119">
        <v>155554.29676</v>
      </c>
      <c r="E6" s="119">
        <v>152632.42593999999</v>
      </c>
      <c r="F6" s="119">
        <v>124853.16082999999</v>
      </c>
      <c r="G6" s="119">
        <v>161378.32816</v>
      </c>
      <c r="H6" s="119">
        <v>181193.73605000001</v>
      </c>
      <c r="I6" s="119">
        <v>93843.73358</v>
      </c>
      <c r="J6" s="119">
        <v>73244.345950000003</v>
      </c>
      <c r="K6" s="119">
        <v>111368.16220000001</v>
      </c>
      <c r="L6" s="119">
        <v>237673.32947</v>
      </c>
      <c r="M6" s="119">
        <v>270539.04340999998</v>
      </c>
      <c r="N6" s="119">
        <v>310530.55988000002</v>
      </c>
      <c r="O6" s="103">
        <f t="shared" si="0"/>
        <v>2091313.0363299998</v>
      </c>
    </row>
    <row r="7" spans="1:15" ht="15" x14ac:dyDescent="0.25">
      <c r="A7" s="35">
        <v>2014</v>
      </c>
      <c r="B7" s="36" t="s">
        <v>129</v>
      </c>
      <c r="C7" s="119">
        <v>219372.68607</v>
      </c>
      <c r="D7" s="119">
        <v>200366.00167999999</v>
      </c>
      <c r="E7" s="119">
        <v>192353.52622999999</v>
      </c>
      <c r="F7" s="119">
        <v>177392.70402</v>
      </c>
      <c r="G7" s="119">
        <v>188104.70172000001</v>
      </c>
      <c r="H7" s="119">
        <v>167816.56338000001</v>
      </c>
      <c r="I7" s="119">
        <v>94578.114130000002</v>
      </c>
      <c r="J7" s="119">
        <v>104381.06547</v>
      </c>
      <c r="K7" s="119">
        <v>162033.47639</v>
      </c>
      <c r="L7" s="119">
        <v>212300.09041</v>
      </c>
      <c r="M7" s="119">
        <v>338022.00016</v>
      </c>
      <c r="N7" s="119">
        <v>337593.83848999999</v>
      </c>
      <c r="O7" s="103">
        <f t="shared" si="0"/>
        <v>2394314.7681499999</v>
      </c>
    </row>
    <row r="8" spans="1:15" s="60" customFormat="1" ht="15" x14ac:dyDescent="0.25">
      <c r="A8" s="33">
        <v>2015</v>
      </c>
      <c r="B8" s="36" t="s">
        <v>84</v>
      </c>
      <c r="C8" s="119">
        <v>93040.151490000004</v>
      </c>
      <c r="D8" s="119">
        <v>98704.324250000005</v>
      </c>
      <c r="E8" s="119">
        <v>104061.68511000001</v>
      </c>
      <c r="F8" s="119">
        <v>105917.70758</v>
      </c>
      <c r="G8" s="119">
        <v>96206.019320000007</v>
      </c>
      <c r="H8" s="119">
        <v>110324.24195</v>
      </c>
      <c r="I8" s="119">
        <v>110605.69404</v>
      </c>
      <c r="J8" s="119">
        <v>110058.64211</v>
      </c>
      <c r="K8" s="119">
        <v>113863.18848</v>
      </c>
      <c r="L8" s="119">
        <v>144968.69475</v>
      </c>
      <c r="M8" s="119">
        <v>129541.55645</v>
      </c>
      <c r="N8" s="119">
        <v>103599.45915</v>
      </c>
      <c r="O8" s="103">
        <f t="shared" si="0"/>
        <v>1320891.3646800001</v>
      </c>
    </row>
    <row r="9" spans="1:15" ht="15" x14ac:dyDescent="0.25">
      <c r="A9" s="35">
        <v>2014</v>
      </c>
      <c r="B9" s="36" t="s">
        <v>84</v>
      </c>
      <c r="C9" s="119">
        <v>111498.51522</v>
      </c>
      <c r="D9" s="119">
        <v>112326.00025</v>
      </c>
      <c r="E9" s="119">
        <v>119768.88486999999</v>
      </c>
      <c r="F9" s="119">
        <v>120977.54304999999</v>
      </c>
      <c r="G9" s="119">
        <v>109161.33497</v>
      </c>
      <c r="H9" s="119">
        <v>108378.79994</v>
      </c>
      <c r="I9" s="119">
        <v>106680.22444999999</v>
      </c>
      <c r="J9" s="119">
        <v>119251.82182</v>
      </c>
      <c r="K9" s="119">
        <v>134477.10582</v>
      </c>
      <c r="L9" s="119">
        <v>125615.46467</v>
      </c>
      <c r="M9" s="119">
        <v>129613.56435</v>
      </c>
      <c r="N9" s="119">
        <v>117865.614</v>
      </c>
      <c r="O9" s="103">
        <f t="shared" si="0"/>
        <v>1415614.87341</v>
      </c>
    </row>
    <row r="10" spans="1:15" s="60" customFormat="1" ht="15" x14ac:dyDescent="0.25">
      <c r="A10" s="33">
        <v>2015</v>
      </c>
      <c r="B10" s="36" t="s">
        <v>85</v>
      </c>
      <c r="C10" s="119">
        <v>97812.898400000005</v>
      </c>
      <c r="D10" s="119">
        <v>94328.583759999994</v>
      </c>
      <c r="E10" s="119">
        <v>98548.827709999998</v>
      </c>
      <c r="F10" s="119">
        <v>111251.07588999999</v>
      </c>
      <c r="G10" s="119">
        <v>85220.710900000005</v>
      </c>
      <c r="H10" s="119">
        <v>92626.931030000007</v>
      </c>
      <c r="I10" s="119">
        <v>76814.647469999996</v>
      </c>
      <c r="J10" s="119">
        <v>89395.29565</v>
      </c>
      <c r="K10" s="119">
        <v>115694.37757</v>
      </c>
      <c r="L10" s="119">
        <v>202561.29943000001</v>
      </c>
      <c r="M10" s="119">
        <v>151694.08226</v>
      </c>
      <c r="N10" s="119">
        <v>131691.79172000001</v>
      </c>
      <c r="O10" s="103">
        <f t="shared" si="0"/>
        <v>1347640.5217900001</v>
      </c>
    </row>
    <row r="11" spans="1:15" ht="15" x14ac:dyDescent="0.25">
      <c r="A11" s="35">
        <v>2014</v>
      </c>
      <c r="B11" s="36" t="s">
        <v>85</v>
      </c>
      <c r="C11" s="119">
        <v>116015.17875000001</v>
      </c>
      <c r="D11" s="119">
        <v>111650.12044</v>
      </c>
      <c r="E11" s="119">
        <v>105104.48827</v>
      </c>
      <c r="F11" s="119">
        <v>110829.80347</v>
      </c>
      <c r="G11" s="119">
        <v>108918.62856</v>
      </c>
      <c r="H11" s="119">
        <v>102138.38871</v>
      </c>
      <c r="I11" s="119">
        <v>88391.264150000003</v>
      </c>
      <c r="J11" s="119">
        <v>94078.269539999994</v>
      </c>
      <c r="K11" s="119">
        <v>132058.65977</v>
      </c>
      <c r="L11" s="119">
        <v>194232.33854999999</v>
      </c>
      <c r="M11" s="119">
        <v>160259.99523</v>
      </c>
      <c r="N11" s="119">
        <v>134964.88094999999</v>
      </c>
      <c r="O11" s="103">
        <f t="shared" si="0"/>
        <v>1458642.01639</v>
      </c>
    </row>
    <row r="12" spans="1:15" s="60" customFormat="1" ht="15" x14ac:dyDescent="0.25">
      <c r="A12" s="33">
        <v>2015</v>
      </c>
      <c r="B12" s="36" t="s">
        <v>86</v>
      </c>
      <c r="C12" s="119">
        <v>245760.43616000001</v>
      </c>
      <c r="D12" s="119">
        <v>231388.24583999999</v>
      </c>
      <c r="E12" s="119">
        <v>206854.61811000001</v>
      </c>
      <c r="F12" s="119">
        <v>242419.20790000001</v>
      </c>
      <c r="G12" s="119">
        <v>216021.48759999999</v>
      </c>
      <c r="H12" s="119">
        <v>207612.03215000001</v>
      </c>
      <c r="I12" s="119">
        <v>227567.05040000001</v>
      </c>
      <c r="J12" s="119">
        <v>153125.99147000001</v>
      </c>
      <c r="K12" s="119">
        <v>263593.16303</v>
      </c>
      <c r="L12" s="119">
        <v>312699.09353999997</v>
      </c>
      <c r="M12" s="119">
        <v>256972.84254000001</v>
      </c>
      <c r="N12" s="119">
        <v>273798.55286</v>
      </c>
      <c r="O12" s="103">
        <f t="shared" si="0"/>
        <v>2837812.7216000003</v>
      </c>
    </row>
    <row r="13" spans="1:15" ht="15" x14ac:dyDescent="0.25">
      <c r="A13" s="35">
        <v>2014</v>
      </c>
      <c r="B13" s="36" t="s">
        <v>86</v>
      </c>
      <c r="C13" s="119">
        <v>153795.59529999999</v>
      </c>
      <c r="D13" s="119">
        <v>182753.25046000001</v>
      </c>
      <c r="E13" s="119">
        <v>154123.44412</v>
      </c>
      <c r="F13" s="119">
        <v>148895.73801999999</v>
      </c>
      <c r="G13" s="119">
        <v>141867.42569</v>
      </c>
      <c r="H13" s="119">
        <v>138260.34286999999</v>
      </c>
      <c r="I13" s="119">
        <v>157457.57084</v>
      </c>
      <c r="J13" s="119">
        <v>143213.51243</v>
      </c>
      <c r="K13" s="119">
        <v>216013.98303</v>
      </c>
      <c r="L13" s="119">
        <v>264887.49063999997</v>
      </c>
      <c r="M13" s="119">
        <v>292675.99297999998</v>
      </c>
      <c r="N13" s="119">
        <v>319292.28026999999</v>
      </c>
      <c r="O13" s="103">
        <f t="shared" si="0"/>
        <v>2313236.62665</v>
      </c>
    </row>
    <row r="14" spans="1:15" s="60" customFormat="1" ht="15" x14ac:dyDescent="0.25">
      <c r="A14" s="33">
        <v>2015</v>
      </c>
      <c r="B14" s="36" t="s">
        <v>87</v>
      </c>
      <c r="C14" s="119">
        <v>16791.806779999999</v>
      </c>
      <c r="D14" s="119">
        <v>19131.206109999999</v>
      </c>
      <c r="E14" s="119">
        <v>19111.990160000001</v>
      </c>
      <c r="F14" s="119">
        <v>18199.15724</v>
      </c>
      <c r="G14" s="119">
        <v>17030.152870000002</v>
      </c>
      <c r="H14" s="119">
        <v>17736.840499999998</v>
      </c>
      <c r="I14" s="119">
        <v>12890.33347</v>
      </c>
      <c r="J14" s="119">
        <v>10622.04089</v>
      </c>
      <c r="K14" s="119">
        <v>11077.792219999999</v>
      </c>
      <c r="L14" s="119">
        <v>13072.32692</v>
      </c>
      <c r="M14" s="119">
        <v>16511.366989999999</v>
      </c>
      <c r="N14" s="119">
        <v>17469.194749999999</v>
      </c>
      <c r="O14" s="103">
        <f t="shared" si="0"/>
        <v>189644.2089</v>
      </c>
    </row>
    <row r="15" spans="1:15" ht="15" x14ac:dyDescent="0.25">
      <c r="A15" s="35">
        <v>2014</v>
      </c>
      <c r="B15" s="36" t="s">
        <v>87</v>
      </c>
      <c r="C15" s="119">
        <v>24433.78167</v>
      </c>
      <c r="D15" s="119">
        <v>23262.337889999999</v>
      </c>
      <c r="E15" s="119">
        <v>22845.745370000001</v>
      </c>
      <c r="F15" s="119">
        <v>19989.729940000001</v>
      </c>
      <c r="G15" s="119">
        <v>19755.836240000001</v>
      </c>
      <c r="H15" s="119">
        <v>19273.121060000001</v>
      </c>
      <c r="I15" s="119">
        <v>14721.921179999999</v>
      </c>
      <c r="J15" s="119">
        <v>13367.26571</v>
      </c>
      <c r="K15" s="119">
        <v>15407.80867</v>
      </c>
      <c r="L15" s="119">
        <v>14895.794110000001</v>
      </c>
      <c r="M15" s="119">
        <v>15889.761500000001</v>
      </c>
      <c r="N15" s="119">
        <v>24194.32213</v>
      </c>
      <c r="O15" s="103">
        <f t="shared" si="0"/>
        <v>228037.42547000002</v>
      </c>
    </row>
    <row r="16" spans="1:15" ht="15" x14ac:dyDescent="0.25">
      <c r="A16" s="33">
        <v>2015</v>
      </c>
      <c r="B16" s="36" t="s">
        <v>88</v>
      </c>
      <c r="C16" s="119">
        <v>84587.382100000003</v>
      </c>
      <c r="D16" s="119">
        <v>87419.751180000007</v>
      </c>
      <c r="E16" s="119">
        <v>105669.31832000001</v>
      </c>
      <c r="F16" s="119">
        <v>72638.579329999993</v>
      </c>
      <c r="G16" s="119">
        <v>53359.857490000002</v>
      </c>
      <c r="H16" s="119">
        <v>54936.205170000001</v>
      </c>
      <c r="I16" s="119">
        <v>73120.949699999997</v>
      </c>
      <c r="J16" s="119">
        <v>81940.677330000006</v>
      </c>
      <c r="K16" s="119">
        <v>58905.846389999999</v>
      </c>
      <c r="L16" s="119">
        <v>80593.646659999999</v>
      </c>
      <c r="M16" s="119">
        <v>71026.910910000006</v>
      </c>
      <c r="N16" s="119">
        <v>94158.054529999994</v>
      </c>
      <c r="O16" s="103">
        <f t="shared" si="0"/>
        <v>918357.17910999991</v>
      </c>
    </row>
    <row r="17" spans="1:15" ht="15" x14ac:dyDescent="0.25">
      <c r="A17" s="35">
        <v>2014</v>
      </c>
      <c r="B17" s="36" t="s">
        <v>88</v>
      </c>
      <c r="C17" s="119">
        <v>110402.02937</v>
      </c>
      <c r="D17" s="119">
        <v>70209.108259999994</v>
      </c>
      <c r="E17" s="119">
        <v>121384.38855</v>
      </c>
      <c r="F17" s="119">
        <v>48540.4202</v>
      </c>
      <c r="G17" s="119">
        <v>86381.492960000003</v>
      </c>
      <c r="H17" s="119">
        <v>91684.593309999997</v>
      </c>
      <c r="I17" s="119">
        <v>68872.547839999999</v>
      </c>
      <c r="J17" s="119">
        <v>111508.17037000001</v>
      </c>
      <c r="K17" s="119">
        <v>101496.20688</v>
      </c>
      <c r="L17" s="119">
        <v>95956.638160000002</v>
      </c>
      <c r="M17" s="119">
        <v>75721.907399999996</v>
      </c>
      <c r="N17" s="119">
        <v>94615.249290000007</v>
      </c>
      <c r="O17" s="103">
        <f t="shared" si="0"/>
        <v>1076772.7525899999</v>
      </c>
    </row>
    <row r="18" spans="1:15" ht="15" x14ac:dyDescent="0.25">
      <c r="A18" s="33">
        <v>2015</v>
      </c>
      <c r="B18" s="36" t="s">
        <v>133</v>
      </c>
      <c r="C18" s="119">
        <v>6323.2487099999998</v>
      </c>
      <c r="D18" s="119">
        <v>8819.9491300000009</v>
      </c>
      <c r="E18" s="119">
        <v>11241.36759</v>
      </c>
      <c r="F18" s="119">
        <v>10605.65509</v>
      </c>
      <c r="G18" s="119">
        <v>6164.7641899999999</v>
      </c>
      <c r="H18" s="119">
        <v>2449.9805200000001</v>
      </c>
      <c r="I18" s="119">
        <v>4008.5602800000001</v>
      </c>
      <c r="J18" s="119">
        <v>5086.7874000000002</v>
      </c>
      <c r="K18" s="119">
        <v>5656.9401399999997</v>
      </c>
      <c r="L18" s="119">
        <v>5422.5150899999999</v>
      </c>
      <c r="M18" s="119">
        <v>5168.3603800000001</v>
      </c>
      <c r="N18" s="119">
        <v>6767.9074099999998</v>
      </c>
      <c r="O18" s="103">
        <f t="shared" si="0"/>
        <v>77716.035929999998</v>
      </c>
    </row>
    <row r="19" spans="1:15" ht="15" x14ac:dyDescent="0.25">
      <c r="A19" s="35">
        <v>2014</v>
      </c>
      <c r="B19" s="36" t="s">
        <v>133</v>
      </c>
      <c r="C19" s="119">
        <v>7358.7261900000003</v>
      </c>
      <c r="D19" s="119">
        <v>9166.9882199999993</v>
      </c>
      <c r="E19" s="119">
        <v>10157.391799999999</v>
      </c>
      <c r="F19" s="119">
        <v>13276.78967</v>
      </c>
      <c r="G19" s="119">
        <v>8222.47631</v>
      </c>
      <c r="H19" s="119">
        <v>3831.8581199999999</v>
      </c>
      <c r="I19" s="119">
        <v>3651.3755299999998</v>
      </c>
      <c r="J19" s="119">
        <v>5275.7177700000002</v>
      </c>
      <c r="K19" s="119">
        <v>5825.4661299999998</v>
      </c>
      <c r="L19" s="119">
        <v>4353.9617500000004</v>
      </c>
      <c r="M19" s="119">
        <v>4965.0751799999998</v>
      </c>
      <c r="N19" s="119">
        <v>6948.33565</v>
      </c>
      <c r="O19" s="103">
        <f t="shared" si="0"/>
        <v>83034.162319999989</v>
      </c>
    </row>
    <row r="20" spans="1:15" ht="15" x14ac:dyDescent="0.25">
      <c r="A20" s="33">
        <v>2015</v>
      </c>
      <c r="B20" s="36" t="s">
        <v>89</v>
      </c>
      <c r="C20" s="120">
        <v>172543.8327</v>
      </c>
      <c r="D20" s="120">
        <v>167106.44742000001</v>
      </c>
      <c r="E20" s="120">
        <v>171068.19013999999</v>
      </c>
      <c r="F20" s="120">
        <v>172518.28628999999</v>
      </c>
      <c r="G20" s="120">
        <v>124616.54806</v>
      </c>
      <c r="H20" s="119">
        <v>109761.62934</v>
      </c>
      <c r="I20" s="119">
        <v>152660.6439</v>
      </c>
      <c r="J20" s="119">
        <v>142275.78219999999</v>
      </c>
      <c r="K20" s="119">
        <v>127152.11841</v>
      </c>
      <c r="L20" s="119">
        <v>162803.94440000001</v>
      </c>
      <c r="M20" s="119">
        <v>154376.64614999999</v>
      </c>
      <c r="N20" s="119">
        <v>158438.24311000001</v>
      </c>
      <c r="O20" s="103">
        <f t="shared" si="0"/>
        <v>1815322.3121199997</v>
      </c>
    </row>
    <row r="21" spans="1:15" ht="15" x14ac:dyDescent="0.25">
      <c r="A21" s="35">
        <v>2014</v>
      </c>
      <c r="B21" s="36" t="s">
        <v>89</v>
      </c>
      <c r="C21" s="119">
        <v>209501.82248</v>
      </c>
      <c r="D21" s="119">
        <v>185581.57032999999</v>
      </c>
      <c r="E21" s="119">
        <v>193720.27377999999</v>
      </c>
      <c r="F21" s="119">
        <v>203888.59948</v>
      </c>
      <c r="G21" s="119">
        <v>186505.35902999999</v>
      </c>
      <c r="H21" s="119">
        <v>158084.99557</v>
      </c>
      <c r="I21" s="119">
        <v>175807.64163</v>
      </c>
      <c r="J21" s="119">
        <v>185391.33327999999</v>
      </c>
      <c r="K21" s="119">
        <v>192426.74778999999</v>
      </c>
      <c r="L21" s="119">
        <v>180876.82303</v>
      </c>
      <c r="M21" s="119">
        <v>195566.35055999999</v>
      </c>
      <c r="N21" s="119">
        <v>207235.30947000001</v>
      </c>
      <c r="O21" s="103">
        <f t="shared" si="0"/>
        <v>2274586.8264299999</v>
      </c>
    </row>
    <row r="22" spans="1:15" ht="15" x14ac:dyDescent="0.25">
      <c r="A22" s="33">
        <v>2015</v>
      </c>
      <c r="B22" s="36" t="s">
        <v>177</v>
      </c>
      <c r="C22" s="120">
        <v>316523.64117999998</v>
      </c>
      <c r="D22" s="120">
        <v>302168.27737000003</v>
      </c>
      <c r="E22" s="120">
        <v>347425.84661000001</v>
      </c>
      <c r="F22" s="120">
        <v>363009.75897999998</v>
      </c>
      <c r="G22" s="120">
        <v>329724.46055000002</v>
      </c>
      <c r="H22" s="119">
        <v>354627.42825</v>
      </c>
      <c r="I22" s="119">
        <v>348837.52681000001</v>
      </c>
      <c r="J22" s="119">
        <v>345854.32838999998</v>
      </c>
      <c r="K22" s="119">
        <v>312703.95165</v>
      </c>
      <c r="L22" s="119">
        <v>365964.24624000001</v>
      </c>
      <c r="M22" s="119">
        <v>343303.46012</v>
      </c>
      <c r="N22" s="119">
        <v>349258.93089999998</v>
      </c>
      <c r="O22" s="103">
        <f t="shared" si="0"/>
        <v>4079401.8570500007</v>
      </c>
    </row>
    <row r="23" spans="1:15" ht="15" x14ac:dyDescent="0.25">
      <c r="A23" s="35">
        <v>2014</v>
      </c>
      <c r="B23" s="36" t="s">
        <v>177</v>
      </c>
      <c r="C23" s="119">
        <v>361246.92152999999</v>
      </c>
      <c r="D23" s="120">
        <v>343962.77721999999</v>
      </c>
      <c r="E23" s="119">
        <v>369861.93463999999</v>
      </c>
      <c r="F23" s="119">
        <v>394698.18686999998</v>
      </c>
      <c r="G23" s="119">
        <v>416559.65106</v>
      </c>
      <c r="H23" s="119">
        <v>384157.80586999998</v>
      </c>
      <c r="I23" s="119">
        <v>374374.45</v>
      </c>
      <c r="J23" s="119">
        <v>345848.77266000002</v>
      </c>
      <c r="K23" s="119">
        <v>388845.37304999999</v>
      </c>
      <c r="L23" s="119">
        <v>348688.39013999997</v>
      </c>
      <c r="M23" s="119">
        <v>379158.72733000002</v>
      </c>
      <c r="N23" s="119">
        <v>410707.78009999997</v>
      </c>
      <c r="O23" s="103">
        <f t="shared" si="0"/>
        <v>4518110.7704699999</v>
      </c>
    </row>
    <row r="24" spans="1:15" ht="15" x14ac:dyDescent="0.25">
      <c r="A24" s="33">
        <v>2015</v>
      </c>
      <c r="B24" s="34" t="s">
        <v>14</v>
      </c>
      <c r="C24" s="121">
        <v>8663206.1267200001</v>
      </c>
      <c r="D24" s="121">
        <v>8524416.4518599994</v>
      </c>
      <c r="E24" s="121">
        <v>9127559.8984600008</v>
      </c>
      <c r="F24" s="121">
        <v>9713757.2999399994</v>
      </c>
      <c r="G24" s="121">
        <v>8809139.1953200009</v>
      </c>
      <c r="H24" s="121">
        <v>9654682.8507000022</v>
      </c>
      <c r="I24" s="121">
        <v>8905866.1633800007</v>
      </c>
      <c r="J24" s="121">
        <v>8639468.1739500016</v>
      </c>
      <c r="K24" s="121">
        <v>8705312.7910800017</v>
      </c>
      <c r="L24" s="121">
        <v>9896217.2130700015</v>
      </c>
      <c r="M24" s="121">
        <v>9135087.6513999999</v>
      </c>
      <c r="N24" s="121">
        <v>9237422.0264599994</v>
      </c>
      <c r="O24" s="103">
        <f t="shared" si="0"/>
        <v>109012135.84233999</v>
      </c>
    </row>
    <row r="25" spans="1:15" ht="15" x14ac:dyDescent="0.25">
      <c r="A25" s="35">
        <v>2014</v>
      </c>
      <c r="B25" s="34" t="s">
        <v>14</v>
      </c>
      <c r="C25" s="121">
        <v>9648900.1964499988</v>
      </c>
      <c r="D25" s="121">
        <v>9937642.9986700006</v>
      </c>
      <c r="E25" s="121">
        <v>10721892.682010001</v>
      </c>
      <c r="F25" s="121">
        <v>10843988.77633</v>
      </c>
      <c r="G25" s="121">
        <v>11089447.477739999</v>
      </c>
      <c r="H25" s="121">
        <v>10432193.4395</v>
      </c>
      <c r="I25" s="121">
        <v>10539153.380180001</v>
      </c>
      <c r="J25" s="121">
        <v>9039360.0589299984</v>
      </c>
      <c r="K25" s="121">
        <v>10951683.77421</v>
      </c>
      <c r="L25" s="121">
        <v>10188349.294019999</v>
      </c>
      <c r="M25" s="121">
        <v>10199204.12634</v>
      </c>
      <c r="N25" s="121">
        <v>10442420.745269999</v>
      </c>
      <c r="O25" s="103">
        <f t="shared" si="0"/>
        <v>124034236.94965</v>
      </c>
    </row>
    <row r="26" spans="1:15" ht="15" x14ac:dyDescent="0.25">
      <c r="A26" s="33">
        <v>2015</v>
      </c>
      <c r="B26" s="36" t="s">
        <v>90</v>
      </c>
      <c r="C26" s="119">
        <v>648322.94622000004</v>
      </c>
      <c r="D26" s="119">
        <v>609547.44498999999</v>
      </c>
      <c r="E26" s="119">
        <v>678568.65604000003</v>
      </c>
      <c r="F26" s="119">
        <v>724124.85097999999</v>
      </c>
      <c r="G26" s="119">
        <v>652449.85519999999</v>
      </c>
      <c r="H26" s="119">
        <v>678830.65992999997</v>
      </c>
      <c r="I26" s="119">
        <v>631194.81646</v>
      </c>
      <c r="J26" s="119">
        <v>639879.41442000004</v>
      </c>
      <c r="K26" s="119">
        <v>649658.08513000002</v>
      </c>
      <c r="L26" s="119">
        <v>755196.31356000004</v>
      </c>
      <c r="M26" s="119">
        <v>662739.57642000006</v>
      </c>
      <c r="N26" s="119">
        <v>628746.98985999997</v>
      </c>
      <c r="O26" s="103">
        <f t="shared" si="0"/>
        <v>7959259.6092099994</v>
      </c>
    </row>
    <row r="27" spans="1:15" ht="15" x14ac:dyDescent="0.25">
      <c r="A27" s="35">
        <v>2014</v>
      </c>
      <c r="B27" s="36" t="s">
        <v>90</v>
      </c>
      <c r="C27" s="119">
        <v>767869.66518000001</v>
      </c>
      <c r="D27" s="119">
        <v>715848.60364999995</v>
      </c>
      <c r="E27" s="119">
        <v>770268.37913999998</v>
      </c>
      <c r="F27" s="119">
        <v>790451.51827</v>
      </c>
      <c r="G27" s="119">
        <v>768619.98863000004</v>
      </c>
      <c r="H27" s="119">
        <v>706505.02492999996</v>
      </c>
      <c r="I27" s="119">
        <v>702427.18819000002</v>
      </c>
      <c r="J27" s="119">
        <v>681658.98228</v>
      </c>
      <c r="K27" s="119">
        <v>819587.09975000005</v>
      </c>
      <c r="L27" s="119">
        <v>756758.45693999995</v>
      </c>
      <c r="M27" s="119">
        <v>731785.88733000006</v>
      </c>
      <c r="N27" s="119">
        <v>673226.01341999997</v>
      </c>
      <c r="O27" s="103">
        <f t="shared" si="0"/>
        <v>8885006.8077100012</v>
      </c>
    </row>
    <row r="28" spans="1:15" ht="15" x14ac:dyDescent="0.25">
      <c r="A28" s="33">
        <v>2015</v>
      </c>
      <c r="B28" s="36" t="s">
        <v>91</v>
      </c>
      <c r="C28" s="119">
        <v>112829.9941</v>
      </c>
      <c r="D28" s="119">
        <v>115694.82902999999</v>
      </c>
      <c r="E28" s="119">
        <v>144240.39254</v>
      </c>
      <c r="F28" s="119">
        <v>146098.19626999999</v>
      </c>
      <c r="G28" s="119">
        <v>117698.29527</v>
      </c>
      <c r="H28" s="119">
        <v>115520.96206000001</v>
      </c>
      <c r="I28" s="119">
        <v>118478.24776</v>
      </c>
      <c r="J28" s="119">
        <v>134207.48965999999</v>
      </c>
      <c r="K28" s="119">
        <v>117245.68111</v>
      </c>
      <c r="L28" s="119">
        <v>126503.11852</v>
      </c>
      <c r="M28" s="119">
        <v>112719.64455</v>
      </c>
      <c r="N28" s="119">
        <v>97109.330249999999</v>
      </c>
      <c r="O28" s="103">
        <f t="shared" si="0"/>
        <v>1458346.1811199998</v>
      </c>
    </row>
    <row r="29" spans="1:15" ht="15" x14ac:dyDescent="0.25">
      <c r="A29" s="35">
        <v>2014</v>
      </c>
      <c r="B29" s="36" t="s">
        <v>91</v>
      </c>
      <c r="C29" s="119">
        <v>123675.78711</v>
      </c>
      <c r="D29" s="119">
        <v>144819.42416</v>
      </c>
      <c r="E29" s="119">
        <v>143824.89517999999</v>
      </c>
      <c r="F29" s="119">
        <v>154749.45623000001</v>
      </c>
      <c r="G29" s="119">
        <v>166261.82307000001</v>
      </c>
      <c r="H29" s="119">
        <v>149417.12593000001</v>
      </c>
      <c r="I29" s="119">
        <v>168805.08257</v>
      </c>
      <c r="J29" s="119">
        <v>160336.71197</v>
      </c>
      <c r="K29" s="119">
        <v>183071.55867999999</v>
      </c>
      <c r="L29" s="119">
        <v>144130.10629</v>
      </c>
      <c r="M29" s="119">
        <v>135234.51373000001</v>
      </c>
      <c r="N29" s="119">
        <v>178764.30781999999</v>
      </c>
      <c r="O29" s="103">
        <f t="shared" si="0"/>
        <v>1853090.7927400002</v>
      </c>
    </row>
    <row r="30" spans="1:15" s="60" customFormat="1" ht="15" x14ac:dyDescent="0.25">
      <c r="A30" s="33">
        <v>2015</v>
      </c>
      <c r="B30" s="36" t="s">
        <v>92</v>
      </c>
      <c r="C30" s="119">
        <v>143592.34104999999</v>
      </c>
      <c r="D30" s="119">
        <v>147034.17332999999</v>
      </c>
      <c r="E30" s="119">
        <v>167697.59656999999</v>
      </c>
      <c r="F30" s="119">
        <v>177976.82922000001</v>
      </c>
      <c r="G30" s="119">
        <v>169615.87656999999</v>
      </c>
      <c r="H30" s="119">
        <v>192780.13312000001</v>
      </c>
      <c r="I30" s="119">
        <v>146408.9761</v>
      </c>
      <c r="J30" s="119">
        <v>168540.44795</v>
      </c>
      <c r="K30" s="119">
        <v>165351.19420999999</v>
      </c>
      <c r="L30" s="119">
        <v>188791.91364000001</v>
      </c>
      <c r="M30" s="119">
        <v>175503.85800000001</v>
      </c>
      <c r="N30" s="119">
        <v>173300.98801999999</v>
      </c>
      <c r="O30" s="103">
        <f t="shared" si="0"/>
        <v>2016594.3277799999</v>
      </c>
    </row>
    <row r="31" spans="1:15" ht="15" x14ac:dyDescent="0.25">
      <c r="A31" s="35">
        <v>2014</v>
      </c>
      <c r="B31" s="36" t="s">
        <v>92</v>
      </c>
      <c r="C31" s="119">
        <v>178356.87951</v>
      </c>
      <c r="D31" s="119">
        <v>177087.6667</v>
      </c>
      <c r="E31" s="119">
        <v>190935.24841999999</v>
      </c>
      <c r="F31" s="119">
        <v>203831.74794</v>
      </c>
      <c r="G31" s="119">
        <v>194613.76462999999</v>
      </c>
      <c r="H31" s="119">
        <v>200165.09778000001</v>
      </c>
      <c r="I31" s="119">
        <v>181218.24234</v>
      </c>
      <c r="J31" s="119">
        <v>159444.41623999999</v>
      </c>
      <c r="K31" s="119">
        <v>221742.83643</v>
      </c>
      <c r="L31" s="119">
        <v>207599.22114000001</v>
      </c>
      <c r="M31" s="119">
        <v>224143.15599</v>
      </c>
      <c r="N31" s="119">
        <v>215403.10483</v>
      </c>
      <c r="O31" s="103">
        <f t="shared" si="0"/>
        <v>2354541.3819499998</v>
      </c>
    </row>
    <row r="32" spans="1:15" ht="15" x14ac:dyDescent="0.25">
      <c r="A32" s="33">
        <v>2015</v>
      </c>
      <c r="B32" s="36" t="s">
        <v>132</v>
      </c>
      <c r="C32" s="119">
        <v>1197787.07984</v>
      </c>
      <c r="D32" s="119">
        <v>1176438.2349</v>
      </c>
      <c r="E32" s="119">
        <v>1342971.7398699999</v>
      </c>
      <c r="F32" s="119">
        <v>1439486.1909</v>
      </c>
      <c r="G32" s="119">
        <v>1377785.85087</v>
      </c>
      <c r="H32" s="119">
        <v>1417155.51547</v>
      </c>
      <c r="I32" s="119">
        <v>1310800.03605</v>
      </c>
      <c r="J32" s="119">
        <v>1186413.75731</v>
      </c>
      <c r="K32" s="119">
        <v>1089878.12998</v>
      </c>
      <c r="L32" s="119">
        <v>1305476.0635599999</v>
      </c>
      <c r="M32" s="119">
        <v>1301023.86366</v>
      </c>
      <c r="N32" s="119">
        <v>1269761.7489199999</v>
      </c>
      <c r="O32" s="103">
        <f t="shared" si="0"/>
        <v>15414978.211329998</v>
      </c>
    </row>
    <row r="33" spans="1:15" ht="15" x14ac:dyDescent="0.25">
      <c r="A33" s="35">
        <v>2014</v>
      </c>
      <c r="B33" s="36" t="s">
        <v>132</v>
      </c>
      <c r="C33" s="119">
        <v>1394154.7825499999</v>
      </c>
      <c r="D33" s="119">
        <v>1444238.53189</v>
      </c>
      <c r="E33" s="119">
        <v>1460107.77244</v>
      </c>
      <c r="F33" s="119">
        <v>1481135.8917400001</v>
      </c>
      <c r="G33" s="119">
        <v>1585933.1035800001</v>
      </c>
      <c r="H33" s="119">
        <v>1517248.97126</v>
      </c>
      <c r="I33" s="119">
        <v>1570465.37044</v>
      </c>
      <c r="J33" s="119">
        <v>1427801.1700800001</v>
      </c>
      <c r="K33" s="119">
        <v>1504028.5900099999</v>
      </c>
      <c r="L33" s="119">
        <v>1493411.16016</v>
      </c>
      <c r="M33" s="119">
        <v>1492112.29266</v>
      </c>
      <c r="N33" s="119">
        <v>1408435.6916199999</v>
      </c>
      <c r="O33" s="103">
        <f t="shared" si="0"/>
        <v>17779073.328430001</v>
      </c>
    </row>
    <row r="34" spans="1:15" ht="15" x14ac:dyDescent="0.25">
      <c r="A34" s="33">
        <v>2015</v>
      </c>
      <c r="B34" s="36" t="s">
        <v>93</v>
      </c>
      <c r="C34" s="119">
        <v>1383319.07421</v>
      </c>
      <c r="D34" s="119">
        <v>1264233.20872</v>
      </c>
      <c r="E34" s="119">
        <v>1324731.4748</v>
      </c>
      <c r="F34" s="119">
        <v>1384804.02308</v>
      </c>
      <c r="G34" s="119">
        <v>1342615.3106500001</v>
      </c>
      <c r="H34" s="119">
        <v>1456970.0533700001</v>
      </c>
      <c r="I34" s="119">
        <v>1491271.33984</v>
      </c>
      <c r="J34" s="119">
        <v>1542685.89295</v>
      </c>
      <c r="K34" s="119">
        <v>1389429.74801</v>
      </c>
      <c r="L34" s="119">
        <v>1593138.39063</v>
      </c>
      <c r="M34" s="119">
        <v>1409702.0973199999</v>
      </c>
      <c r="N34" s="119">
        <v>1393469.0704900001</v>
      </c>
      <c r="O34" s="103">
        <f t="shared" ref="O34:O65" si="1">SUM(C34:N34)</f>
        <v>16976369.684069999</v>
      </c>
    </row>
    <row r="35" spans="1:15" ht="15" x14ac:dyDescent="0.25">
      <c r="A35" s="35">
        <v>2014</v>
      </c>
      <c r="B35" s="36" t="s">
        <v>93</v>
      </c>
      <c r="C35" s="119">
        <v>1586669.0286600001</v>
      </c>
      <c r="D35" s="119">
        <v>1485297.43933</v>
      </c>
      <c r="E35" s="119">
        <v>1599259.82299</v>
      </c>
      <c r="F35" s="119">
        <v>1543767.84669</v>
      </c>
      <c r="G35" s="119">
        <v>1612655.01731</v>
      </c>
      <c r="H35" s="119">
        <v>1595069.6103699999</v>
      </c>
      <c r="I35" s="119">
        <v>1720098.92041</v>
      </c>
      <c r="J35" s="119">
        <v>1552579.15298</v>
      </c>
      <c r="K35" s="119">
        <v>1664535.45575</v>
      </c>
      <c r="L35" s="119">
        <v>1498979.2886699999</v>
      </c>
      <c r="M35" s="119">
        <v>1504077.73413</v>
      </c>
      <c r="N35" s="119">
        <v>1366273.6264299999</v>
      </c>
      <c r="O35" s="103">
        <f t="shared" si="1"/>
        <v>18729262.943719998</v>
      </c>
    </row>
    <row r="36" spans="1:15" ht="15" x14ac:dyDescent="0.25">
      <c r="A36" s="33">
        <v>2015</v>
      </c>
      <c r="B36" s="36" t="s">
        <v>94</v>
      </c>
      <c r="C36" s="119">
        <v>1728185.6380799999</v>
      </c>
      <c r="D36" s="119">
        <v>1703300.46444</v>
      </c>
      <c r="E36" s="119">
        <v>1770557.5905200001</v>
      </c>
      <c r="F36" s="119">
        <v>1835810.5875500001</v>
      </c>
      <c r="G36" s="119">
        <v>1480147.3544999999</v>
      </c>
      <c r="H36" s="119">
        <v>1970824.7717800001</v>
      </c>
      <c r="I36" s="119">
        <v>1643158.9668099999</v>
      </c>
      <c r="J36" s="119">
        <v>1361782.78556</v>
      </c>
      <c r="K36" s="119">
        <v>1874021.70266</v>
      </c>
      <c r="L36" s="119">
        <v>2028533.4295999999</v>
      </c>
      <c r="M36" s="119">
        <v>1920562.84556</v>
      </c>
      <c r="N36" s="119">
        <v>1849791.56088</v>
      </c>
      <c r="O36" s="103">
        <f t="shared" si="1"/>
        <v>21166677.697939999</v>
      </c>
    </row>
    <row r="37" spans="1:15" ht="15" x14ac:dyDescent="0.25">
      <c r="A37" s="35">
        <v>2014</v>
      </c>
      <c r="B37" s="36" t="s">
        <v>94</v>
      </c>
      <c r="C37" s="119">
        <v>1585958.4298</v>
      </c>
      <c r="D37" s="119">
        <v>1832628.8006200001</v>
      </c>
      <c r="E37" s="119">
        <v>2126491.3872500001</v>
      </c>
      <c r="F37" s="119">
        <v>2085923.82119</v>
      </c>
      <c r="G37" s="119">
        <v>2040798.1582899999</v>
      </c>
      <c r="H37" s="119">
        <v>2029745.34375</v>
      </c>
      <c r="I37" s="119">
        <v>1988596.2838099999</v>
      </c>
      <c r="J37" s="119">
        <v>1266764.6727400001</v>
      </c>
      <c r="K37" s="119">
        <v>1958550.81874</v>
      </c>
      <c r="L37" s="119">
        <v>1712962.04938</v>
      </c>
      <c r="M37" s="119">
        <v>1839051.3269100001</v>
      </c>
      <c r="N37" s="119">
        <v>1802455.0501300001</v>
      </c>
      <c r="O37" s="103">
        <f t="shared" si="1"/>
        <v>22269926.142609999</v>
      </c>
    </row>
    <row r="38" spans="1:15" ht="15" x14ac:dyDescent="0.25">
      <c r="A38" s="33">
        <v>2015</v>
      </c>
      <c r="B38" s="36" t="s">
        <v>95</v>
      </c>
      <c r="C38" s="119">
        <v>43975.630740000001</v>
      </c>
      <c r="D38" s="119">
        <v>77870.873619999998</v>
      </c>
      <c r="E38" s="119">
        <v>46982.886599999998</v>
      </c>
      <c r="F38" s="119">
        <v>103764.36032000001</v>
      </c>
      <c r="G38" s="119">
        <v>117014.65793</v>
      </c>
      <c r="H38" s="119">
        <v>53595.19154</v>
      </c>
      <c r="I38" s="119">
        <v>148862.53343000001</v>
      </c>
      <c r="J38" s="119">
        <v>123107.68345</v>
      </c>
      <c r="K38" s="119">
        <v>75751.284390000001</v>
      </c>
      <c r="L38" s="119">
        <v>75632.592009999993</v>
      </c>
      <c r="M38" s="119">
        <v>102000.23428</v>
      </c>
      <c r="N38" s="119">
        <v>61359.293839999998</v>
      </c>
      <c r="O38" s="103">
        <f t="shared" si="1"/>
        <v>1029917.22215</v>
      </c>
    </row>
    <row r="39" spans="1:15" ht="15" x14ac:dyDescent="0.25">
      <c r="A39" s="35">
        <v>2014</v>
      </c>
      <c r="B39" s="36" t="s">
        <v>95</v>
      </c>
      <c r="C39" s="119">
        <v>54471.323920000003</v>
      </c>
      <c r="D39" s="119">
        <v>89236.716050000003</v>
      </c>
      <c r="E39" s="119">
        <v>97135.555219999995</v>
      </c>
      <c r="F39" s="119">
        <v>76354.087700000004</v>
      </c>
      <c r="G39" s="119">
        <v>131933.46765999999</v>
      </c>
      <c r="H39" s="119">
        <v>113595.98203</v>
      </c>
      <c r="I39" s="119">
        <v>122441.11932</v>
      </c>
      <c r="J39" s="119">
        <v>109592.9706</v>
      </c>
      <c r="K39" s="119">
        <v>82221.244529999996</v>
      </c>
      <c r="L39" s="119">
        <v>175946.58945</v>
      </c>
      <c r="M39" s="119">
        <v>63880.740189999997</v>
      </c>
      <c r="N39" s="119">
        <v>155056.15401999999</v>
      </c>
      <c r="O39" s="103">
        <f t="shared" si="1"/>
        <v>1271865.9506900001</v>
      </c>
    </row>
    <row r="40" spans="1:15" ht="15" x14ac:dyDescent="0.25">
      <c r="A40" s="33">
        <v>2015</v>
      </c>
      <c r="B40" s="36" t="s">
        <v>131</v>
      </c>
      <c r="C40" s="119">
        <v>732040.44850000006</v>
      </c>
      <c r="D40" s="119">
        <v>830885.28148999996</v>
      </c>
      <c r="E40" s="119">
        <v>838376.19932999997</v>
      </c>
      <c r="F40" s="119">
        <v>881106.12072999997</v>
      </c>
      <c r="G40" s="119">
        <v>826112.81857999996</v>
      </c>
      <c r="H40" s="119">
        <v>962560.30281000002</v>
      </c>
      <c r="I40" s="119">
        <v>819122.07421999995</v>
      </c>
      <c r="J40" s="119">
        <v>833226.86315999995</v>
      </c>
      <c r="K40" s="119">
        <v>854876.10881000001</v>
      </c>
      <c r="L40" s="119">
        <v>1045961.10246</v>
      </c>
      <c r="M40" s="119">
        <v>938357.75314000004</v>
      </c>
      <c r="N40" s="119">
        <v>941732.40012000001</v>
      </c>
      <c r="O40" s="103">
        <f t="shared" si="1"/>
        <v>10504357.473350001</v>
      </c>
    </row>
    <row r="41" spans="1:15" ht="15" x14ac:dyDescent="0.25">
      <c r="A41" s="35">
        <v>2014</v>
      </c>
      <c r="B41" s="36" t="s">
        <v>131</v>
      </c>
      <c r="C41" s="119">
        <v>902952.54943999997</v>
      </c>
      <c r="D41" s="119">
        <v>921008.47631000006</v>
      </c>
      <c r="E41" s="119">
        <v>1056370.57852</v>
      </c>
      <c r="F41" s="119">
        <v>1079057.3352000001</v>
      </c>
      <c r="G41" s="119">
        <v>1064518.9659500001</v>
      </c>
      <c r="H41" s="119">
        <v>970317.53755000001</v>
      </c>
      <c r="I41" s="119">
        <v>982480.10340999998</v>
      </c>
      <c r="J41" s="119">
        <v>851612.14129000006</v>
      </c>
      <c r="K41" s="119">
        <v>1086116.29987</v>
      </c>
      <c r="L41" s="119">
        <v>1046417.0345</v>
      </c>
      <c r="M41" s="119">
        <v>1003275.65518</v>
      </c>
      <c r="N41" s="119">
        <v>1140919.9407200001</v>
      </c>
      <c r="O41" s="103">
        <f t="shared" si="1"/>
        <v>12105046.617939997</v>
      </c>
    </row>
    <row r="42" spans="1:15" ht="15" x14ac:dyDescent="0.25">
      <c r="A42" s="33">
        <v>2015</v>
      </c>
      <c r="B42" s="36" t="s">
        <v>96</v>
      </c>
      <c r="C42" s="119">
        <v>465746.41954999999</v>
      </c>
      <c r="D42" s="119">
        <v>432354.75325000001</v>
      </c>
      <c r="E42" s="119">
        <v>450342.50517999998</v>
      </c>
      <c r="F42" s="119">
        <v>492683.55186000001</v>
      </c>
      <c r="G42" s="119">
        <v>411908.47483999998</v>
      </c>
      <c r="H42" s="119">
        <v>470045.59398000001</v>
      </c>
      <c r="I42" s="119">
        <v>482815.17670000001</v>
      </c>
      <c r="J42" s="119">
        <v>434474.98027</v>
      </c>
      <c r="K42" s="119">
        <v>438625.06690999999</v>
      </c>
      <c r="L42" s="119">
        <v>458779.35875999997</v>
      </c>
      <c r="M42" s="119">
        <v>489265.13744000002</v>
      </c>
      <c r="N42" s="119">
        <v>505010.13332000002</v>
      </c>
      <c r="O42" s="103">
        <f t="shared" si="1"/>
        <v>5532051.1520600002</v>
      </c>
    </row>
    <row r="43" spans="1:15" ht="15" x14ac:dyDescent="0.25">
      <c r="A43" s="35">
        <v>2014</v>
      </c>
      <c r="B43" s="36" t="s">
        <v>96</v>
      </c>
      <c r="C43" s="119">
        <v>476954.91437000001</v>
      </c>
      <c r="D43" s="119">
        <v>471697.59989999997</v>
      </c>
      <c r="E43" s="119">
        <v>503588.76209999999</v>
      </c>
      <c r="F43" s="119">
        <v>525173.96366000001</v>
      </c>
      <c r="G43" s="119">
        <v>544227.77720999997</v>
      </c>
      <c r="H43" s="119">
        <v>500227.13271999999</v>
      </c>
      <c r="I43" s="119">
        <v>513955.24125000002</v>
      </c>
      <c r="J43" s="119">
        <v>456634.76157999999</v>
      </c>
      <c r="K43" s="119">
        <v>531047.34517999995</v>
      </c>
      <c r="L43" s="119">
        <v>495849.09484999999</v>
      </c>
      <c r="M43" s="119">
        <v>470826.58597000001</v>
      </c>
      <c r="N43" s="119">
        <v>550123.16370000003</v>
      </c>
      <c r="O43" s="103">
        <f t="shared" si="1"/>
        <v>6040306.3424900007</v>
      </c>
    </row>
    <row r="44" spans="1:15" ht="15" x14ac:dyDescent="0.25">
      <c r="A44" s="33">
        <v>2015</v>
      </c>
      <c r="B44" s="36" t="s">
        <v>97</v>
      </c>
      <c r="C44" s="119">
        <v>487506.19637000002</v>
      </c>
      <c r="D44" s="119">
        <v>472961.28506999998</v>
      </c>
      <c r="E44" s="119">
        <v>531387.84941000002</v>
      </c>
      <c r="F44" s="119">
        <v>573363.50586000003</v>
      </c>
      <c r="G44" s="119">
        <v>518548.77912000002</v>
      </c>
      <c r="H44" s="119">
        <v>543306.30281000002</v>
      </c>
      <c r="I44" s="119">
        <v>528202.87552</v>
      </c>
      <c r="J44" s="119">
        <v>515375.60336000001</v>
      </c>
      <c r="K44" s="119">
        <v>481702.41558999999</v>
      </c>
      <c r="L44" s="119">
        <v>569771.24396999995</v>
      </c>
      <c r="M44" s="119">
        <v>506143.41834999999</v>
      </c>
      <c r="N44" s="119">
        <v>506845.31105000002</v>
      </c>
      <c r="O44" s="103">
        <f t="shared" si="1"/>
        <v>6235114.7864800002</v>
      </c>
    </row>
    <row r="45" spans="1:15" ht="15" x14ac:dyDescent="0.25">
      <c r="A45" s="35">
        <v>2014</v>
      </c>
      <c r="B45" s="36" t="s">
        <v>97</v>
      </c>
      <c r="C45" s="119">
        <v>591640.93646</v>
      </c>
      <c r="D45" s="119">
        <v>567770.65286999999</v>
      </c>
      <c r="E45" s="119">
        <v>599391.98187000002</v>
      </c>
      <c r="F45" s="119">
        <v>648813.57973999996</v>
      </c>
      <c r="G45" s="119">
        <v>650682.99806000001</v>
      </c>
      <c r="H45" s="119">
        <v>592547.32816000003</v>
      </c>
      <c r="I45" s="119">
        <v>585628.40803000005</v>
      </c>
      <c r="J45" s="119">
        <v>540780.78344000003</v>
      </c>
      <c r="K45" s="119">
        <v>609429.69863</v>
      </c>
      <c r="L45" s="119">
        <v>562722.65061000001</v>
      </c>
      <c r="M45" s="119">
        <v>566707.44088000001</v>
      </c>
      <c r="N45" s="119">
        <v>586715.68255000003</v>
      </c>
      <c r="O45" s="103">
        <f t="shared" si="1"/>
        <v>7102832.1413000012</v>
      </c>
    </row>
    <row r="46" spans="1:15" ht="15" x14ac:dyDescent="0.25">
      <c r="A46" s="33">
        <v>2015</v>
      </c>
      <c r="B46" s="36" t="s">
        <v>98</v>
      </c>
      <c r="C46" s="119">
        <v>851959.67770999996</v>
      </c>
      <c r="D46" s="119">
        <v>937971.25488999998</v>
      </c>
      <c r="E46" s="119">
        <v>954846.97916999995</v>
      </c>
      <c r="F46" s="119">
        <v>974773.18527000002</v>
      </c>
      <c r="G46" s="119">
        <v>790376.85615000001</v>
      </c>
      <c r="H46" s="119">
        <v>830201.83120000002</v>
      </c>
      <c r="I46" s="119">
        <v>799546.81232999999</v>
      </c>
      <c r="J46" s="119">
        <v>795899.89662000001</v>
      </c>
      <c r="K46" s="119">
        <v>759631.36257</v>
      </c>
      <c r="L46" s="119">
        <v>770384.39520999999</v>
      </c>
      <c r="M46" s="119">
        <v>662480.84300999995</v>
      </c>
      <c r="N46" s="119">
        <v>766536.32094000001</v>
      </c>
      <c r="O46" s="103">
        <f t="shared" si="1"/>
        <v>9894609.415070001</v>
      </c>
    </row>
    <row r="47" spans="1:15" ht="15" x14ac:dyDescent="0.25">
      <c r="A47" s="35">
        <v>2014</v>
      </c>
      <c r="B47" s="36" t="s">
        <v>98</v>
      </c>
      <c r="C47" s="119">
        <v>1105472.87668</v>
      </c>
      <c r="D47" s="119">
        <v>1189051.89802</v>
      </c>
      <c r="E47" s="119">
        <v>1173025.0535899999</v>
      </c>
      <c r="F47" s="119">
        <v>1200585.39041</v>
      </c>
      <c r="G47" s="119">
        <v>1272867.4811100001</v>
      </c>
      <c r="H47" s="119">
        <v>1063909.97597</v>
      </c>
      <c r="I47" s="119">
        <v>1042740.86714</v>
      </c>
      <c r="J47" s="119">
        <v>955619.92596000002</v>
      </c>
      <c r="K47" s="119">
        <v>1084684.17533</v>
      </c>
      <c r="L47" s="119">
        <v>1041110.74122</v>
      </c>
      <c r="M47" s="119">
        <v>892211.66625999997</v>
      </c>
      <c r="N47" s="119">
        <v>1182429.68921</v>
      </c>
      <c r="O47" s="103">
        <f t="shared" si="1"/>
        <v>13203709.740899999</v>
      </c>
    </row>
    <row r="48" spans="1:15" ht="15" x14ac:dyDescent="0.25">
      <c r="A48" s="33">
        <v>2015</v>
      </c>
      <c r="B48" s="36" t="s">
        <v>130</v>
      </c>
      <c r="C48" s="119">
        <v>201065.27963</v>
      </c>
      <c r="D48" s="119">
        <v>214556.04552000001</v>
      </c>
      <c r="E48" s="119">
        <v>255295.89115000001</v>
      </c>
      <c r="F48" s="119">
        <v>264134.79233999999</v>
      </c>
      <c r="G48" s="119">
        <v>243076.36335999999</v>
      </c>
      <c r="H48" s="119">
        <v>238478.82691999999</v>
      </c>
      <c r="I48" s="119">
        <v>230423.55862</v>
      </c>
      <c r="J48" s="119">
        <v>220953.85678</v>
      </c>
      <c r="K48" s="119">
        <v>213663.71030000001</v>
      </c>
      <c r="L48" s="119">
        <v>238874.90927999999</v>
      </c>
      <c r="M48" s="119">
        <v>215428.03060999999</v>
      </c>
      <c r="N48" s="119">
        <v>223153.06826</v>
      </c>
      <c r="O48" s="103">
        <f t="shared" si="1"/>
        <v>2759104.3327699997</v>
      </c>
    </row>
    <row r="49" spans="1:15" ht="15" x14ac:dyDescent="0.25">
      <c r="A49" s="35">
        <v>2014</v>
      </c>
      <c r="B49" s="36" t="s">
        <v>130</v>
      </c>
      <c r="C49" s="119">
        <v>243544.67791</v>
      </c>
      <c r="D49" s="119">
        <v>245731.01</v>
      </c>
      <c r="E49" s="119">
        <v>271914.17346000002</v>
      </c>
      <c r="F49" s="119">
        <v>308165.53119000001</v>
      </c>
      <c r="G49" s="119">
        <v>289412.99619999999</v>
      </c>
      <c r="H49" s="119">
        <v>278037.81880000001</v>
      </c>
      <c r="I49" s="119">
        <v>265000.48866999999</v>
      </c>
      <c r="J49" s="119">
        <v>245294.25552999999</v>
      </c>
      <c r="K49" s="119">
        <v>259554.49393</v>
      </c>
      <c r="L49" s="119">
        <v>245503.62023</v>
      </c>
      <c r="M49" s="119">
        <v>250694.55909</v>
      </c>
      <c r="N49" s="119">
        <v>253341.65255</v>
      </c>
      <c r="O49" s="103">
        <f t="shared" si="1"/>
        <v>3156195.2775600003</v>
      </c>
    </row>
    <row r="50" spans="1:15" ht="15" x14ac:dyDescent="0.25">
      <c r="A50" s="33">
        <v>2015</v>
      </c>
      <c r="B50" s="36" t="s">
        <v>99</v>
      </c>
      <c r="C50" s="119">
        <v>286982.08713</v>
      </c>
      <c r="D50" s="119">
        <v>143560.63148000001</v>
      </c>
      <c r="E50" s="119">
        <v>159554.72958000001</v>
      </c>
      <c r="F50" s="119">
        <v>248776.81318</v>
      </c>
      <c r="G50" s="119">
        <v>345339.91801000002</v>
      </c>
      <c r="H50" s="119">
        <v>233108.71335999999</v>
      </c>
      <c r="I50" s="119">
        <v>149065.32535999999</v>
      </c>
      <c r="J50" s="119">
        <v>246432.37009000001</v>
      </c>
      <c r="K50" s="119">
        <v>150051.19750000001</v>
      </c>
      <c r="L50" s="119">
        <v>270699.33412000001</v>
      </c>
      <c r="M50" s="119">
        <v>207082.89808000001</v>
      </c>
      <c r="N50" s="119">
        <v>214138.95334000001</v>
      </c>
      <c r="O50" s="103">
        <f t="shared" si="1"/>
        <v>2654792.9712300003</v>
      </c>
    </row>
    <row r="51" spans="1:15" ht="15" x14ac:dyDescent="0.25">
      <c r="A51" s="35">
        <v>2014</v>
      </c>
      <c r="B51" s="36" t="s">
        <v>99</v>
      </c>
      <c r="C51" s="119">
        <v>194304.87768000001</v>
      </c>
      <c r="D51" s="119">
        <v>181236.57511999999</v>
      </c>
      <c r="E51" s="119">
        <v>211926.39374999999</v>
      </c>
      <c r="F51" s="119">
        <v>206593.23436999999</v>
      </c>
      <c r="G51" s="119">
        <v>202434.68150999999</v>
      </c>
      <c r="H51" s="119">
        <v>147653.79143000001</v>
      </c>
      <c r="I51" s="119">
        <v>122825.19712</v>
      </c>
      <c r="J51" s="119">
        <v>196259.64757</v>
      </c>
      <c r="K51" s="119">
        <v>402554.60522000003</v>
      </c>
      <c r="L51" s="119">
        <v>328614.36498999997</v>
      </c>
      <c r="M51" s="119">
        <v>519561.15210000001</v>
      </c>
      <c r="N51" s="119">
        <v>388890.51610000001</v>
      </c>
      <c r="O51" s="103">
        <f t="shared" si="1"/>
        <v>3102855.0369600002</v>
      </c>
    </row>
    <row r="52" spans="1:15" ht="15" x14ac:dyDescent="0.25">
      <c r="A52" s="33">
        <v>2015</v>
      </c>
      <c r="B52" s="36" t="s">
        <v>100</v>
      </c>
      <c r="C52" s="119">
        <v>99405.476550000007</v>
      </c>
      <c r="D52" s="119">
        <v>97020.904750000002</v>
      </c>
      <c r="E52" s="119">
        <v>136118.54362000001</v>
      </c>
      <c r="F52" s="119">
        <v>127832.47478</v>
      </c>
      <c r="G52" s="119">
        <v>110824.95748</v>
      </c>
      <c r="H52" s="119">
        <v>159703.81526999999</v>
      </c>
      <c r="I52" s="119">
        <v>97948.048179999998</v>
      </c>
      <c r="J52" s="119">
        <v>142957.12294</v>
      </c>
      <c r="K52" s="119">
        <v>162049.91884999999</v>
      </c>
      <c r="L52" s="119">
        <v>129552.53593</v>
      </c>
      <c r="M52" s="119">
        <v>106033.68081000001</v>
      </c>
      <c r="N52" s="119">
        <v>284038.21065000002</v>
      </c>
      <c r="O52" s="103">
        <f t="shared" si="1"/>
        <v>1653485.6898100001</v>
      </c>
    </row>
    <row r="53" spans="1:15" ht="15" x14ac:dyDescent="0.25">
      <c r="A53" s="35">
        <v>2014</v>
      </c>
      <c r="B53" s="36" t="s">
        <v>100</v>
      </c>
      <c r="C53" s="119">
        <v>106122.3558</v>
      </c>
      <c r="D53" s="119">
        <v>107443.26114</v>
      </c>
      <c r="E53" s="119">
        <v>107438.48701</v>
      </c>
      <c r="F53" s="119">
        <v>133668.08908999999</v>
      </c>
      <c r="G53" s="119">
        <v>142827.79947</v>
      </c>
      <c r="H53" s="119">
        <v>180261.73568000001</v>
      </c>
      <c r="I53" s="119">
        <v>174457.04647999999</v>
      </c>
      <c r="J53" s="119">
        <v>98979.868499999997</v>
      </c>
      <c r="K53" s="119">
        <v>154825.14350000001</v>
      </c>
      <c r="L53" s="119">
        <v>118879.57255</v>
      </c>
      <c r="M53" s="119">
        <v>147785.28448</v>
      </c>
      <c r="N53" s="119">
        <v>175109.92168999999</v>
      </c>
      <c r="O53" s="103">
        <f t="shared" si="1"/>
        <v>1647798.5653899999</v>
      </c>
    </row>
    <row r="54" spans="1:15" ht="15" x14ac:dyDescent="0.25">
      <c r="A54" s="33">
        <v>2015</v>
      </c>
      <c r="B54" s="36" t="s">
        <v>115</v>
      </c>
      <c r="C54" s="119">
        <v>274713.80525999999</v>
      </c>
      <c r="D54" s="119">
        <v>295502.68774000002</v>
      </c>
      <c r="E54" s="119">
        <v>315256.79775999999</v>
      </c>
      <c r="F54" s="119">
        <v>327423.73417000001</v>
      </c>
      <c r="G54" s="119">
        <v>295736.90587999998</v>
      </c>
      <c r="H54" s="119">
        <v>321424.87826999999</v>
      </c>
      <c r="I54" s="119">
        <v>301376.77162000001</v>
      </c>
      <c r="J54" s="119">
        <v>285985.46953</v>
      </c>
      <c r="K54" s="119">
        <v>275638.90337999997</v>
      </c>
      <c r="L54" s="119">
        <v>333418.43718000001</v>
      </c>
      <c r="M54" s="119">
        <v>315493.00365999999</v>
      </c>
      <c r="N54" s="119">
        <v>313101.52188999997</v>
      </c>
      <c r="O54" s="103">
        <f t="shared" si="1"/>
        <v>3655072.9163399995</v>
      </c>
    </row>
    <row r="55" spans="1:15" ht="15" x14ac:dyDescent="0.25">
      <c r="A55" s="35">
        <v>2014</v>
      </c>
      <c r="B55" s="36" t="s">
        <v>115</v>
      </c>
      <c r="C55" s="119">
        <v>329790.54952</v>
      </c>
      <c r="D55" s="119">
        <v>355759.34454999998</v>
      </c>
      <c r="E55" s="119">
        <v>399030.64442999999</v>
      </c>
      <c r="F55" s="119">
        <v>393686.56098000001</v>
      </c>
      <c r="G55" s="119">
        <v>411021.45890999999</v>
      </c>
      <c r="H55" s="119">
        <v>376015.99783000001</v>
      </c>
      <c r="I55" s="119">
        <v>389896.02153999999</v>
      </c>
      <c r="J55" s="119">
        <v>328196.93328</v>
      </c>
      <c r="K55" s="119">
        <v>380868.53878</v>
      </c>
      <c r="L55" s="119">
        <v>350153.13173000002</v>
      </c>
      <c r="M55" s="119">
        <v>351212.39720000001</v>
      </c>
      <c r="N55" s="119">
        <v>357174.54381</v>
      </c>
      <c r="O55" s="103">
        <f t="shared" si="1"/>
        <v>4422806.12256</v>
      </c>
    </row>
    <row r="56" spans="1:15" ht="15" x14ac:dyDescent="0.25">
      <c r="A56" s="33">
        <v>2015</v>
      </c>
      <c r="B56" s="36" t="s">
        <v>101</v>
      </c>
      <c r="C56" s="119">
        <v>5774.0317800000003</v>
      </c>
      <c r="D56" s="119">
        <v>5484.3786399999999</v>
      </c>
      <c r="E56" s="119">
        <v>10630.06632</v>
      </c>
      <c r="F56" s="119">
        <v>11598.083430000001</v>
      </c>
      <c r="G56" s="119">
        <v>9886.9209100000007</v>
      </c>
      <c r="H56" s="119">
        <v>10175.29881</v>
      </c>
      <c r="I56" s="119">
        <v>7190.6043799999998</v>
      </c>
      <c r="J56" s="119">
        <v>7544.5398999999998</v>
      </c>
      <c r="K56" s="119">
        <v>7738.2816800000001</v>
      </c>
      <c r="L56" s="119">
        <v>5504.0746399999998</v>
      </c>
      <c r="M56" s="119">
        <v>10550.766509999999</v>
      </c>
      <c r="N56" s="119">
        <v>9327.1246300000003</v>
      </c>
      <c r="O56" s="103">
        <f t="shared" si="1"/>
        <v>101404.17163000001</v>
      </c>
    </row>
    <row r="57" spans="1:15" ht="15" x14ac:dyDescent="0.25">
      <c r="A57" s="35">
        <v>2014</v>
      </c>
      <c r="B57" s="36" t="s">
        <v>101</v>
      </c>
      <c r="C57" s="119">
        <v>6960.5618599999998</v>
      </c>
      <c r="D57" s="119">
        <v>8786.9983599999996</v>
      </c>
      <c r="E57" s="119">
        <v>11183.54664</v>
      </c>
      <c r="F57" s="119">
        <v>12030.72193</v>
      </c>
      <c r="G57" s="119">
        <v>10637.996150000001</v>
      </c>
      <c r="H57" s="119">
        <v>11474.96531</v>
      </c>
      <c r="I57" s="119">
        <v>8117.7994600000002</v>
      </c>
      <c r="J57" s="119">
        <v>7803.66489</v>
      </c>
      <c r="K57" s="119">
        <v>8865.8698800000002</v>
      </c>
      <c r="L57" s="119">
        <v>9312.2113100000006</v>
      </c>
      <c r="M57" s="119">
        <v>6643.7342399999998</v>
      </c>
      <c r="N57" s="119">
        <v>8101.68667</v>
      </c>
      <c r="O57" s="103">
        <f t="shared" si="1"/>
        <v>109919.7567</v>
      </c>
    </row>
    <row r="58" spans="1:15" ht="15" x14ac:dyDescent="0.25">
      <c r="A58" s="33">
        <v>2015</v>
      </c>
      <c r="B58" s="34" t="s">
        <v>31</v>
      </c>
      <c r="C58" s="121">
        <v>275912.26405</v>
      </c>
      <c r="D58" s="121">
        <v>281272.03094999999</v>
      </c>
      <c r="E58" s="121">
        <v>275414.29852999997</v>
      </c>
      <c r="F58" s="121">
        <v>348267.76831999997</v>
      </c>
      <c r="G58" s="121">
        <v>405337.12406</v>
      </c>
      <c r="H58" s="121">
        <v>393589.09748</v>
      </c>
      <c r="I58" s="121">
        <v>373661.46373999998</v>
      </c>
      <c r="J58" s="121">
        <v>343531.21889000002</v>
      </c>
      <c r="K58" s="121">
        <v>285231.30726999999</v>
      </c>
      <c r="L58" s="121">
        <v>316290.41135000001</v>
      </c>
      <c r="M58" s="121">
        <v>293236.56495999999</v>
      </c>
      <c r="N58" s="121">
        <v>309310.79496999999</v>
      </c>
      <c r="O58" s="103">
        <f t="shared" si="1"/>
        <v>3901054.3445700002</v>
      </c>
    </row>
    <row r="59" spans="1:15" ht="15" x14ac:dyDescent="0.25">
      <c r="A59" s="35">
        <v>2014</v>
      </c>
      <c r="B59" s="34" t="s">
        <v>31</v>
      </c>
      <c r="C59" s="121">
        <v>400841.50218000001</v>
      </c>
      <c r="D59" s="121">
        <v>327054.98823000002</v>
      </c>
      <c r="E59" s="121">
        <v>363215.16344999999</v>
      </c>
      <c r="F59" s="121">
        <v>412190.47875000001</v>
      </c>
      <c r="G59" s="121">
        <v>465269.18258999998</v>
      </c>
      <c r="H59" s="121">
        <v>404037.65432999999</v>
      </c>
      <c r="I59" s="121">
        <v>404536.06842000003</v>
      </c>
      <c r="J59" s="121">
        <v>381295.27629000001</v>
      </c>
      <c r="K59" s="121">
        <v>386343.80580999999</v>
      </c>
      <c r="L59" s="121">
        <v>340422.88920999999</v>
      </c>
      <c r="M59" s="121">
        <v>391401.33117000002</v>
      </c>
      <c r="N59" s="121">
        <v>364933.19361000002</v>
      </c>
      <c r="O59" s="103">
        <f t="shared" si="1"/>
        <v>4641541.5340400003</v>
      </c>
    </row>
    <row r="60" spans="1:15" ht="15" x14ac:dyDescent="0.25">
      <c r="A60" s="33">
        <v>2015</v>
      </c>
      <c r="B60" s="36" t="s">
        <v>102</v>
      </c>
      <c r="C60" s="119">
        <v>275912.26405</v>
      </c>
      <c r="D60" s="119">
        <v>281272.03094999999</v>
      </c>
      <c r="E60" s="119">
        <v>275414.29852999997</v>
      </c>
      <c r="F60" s="119">
        <v>348267.76831999997</v>
      </c>
      <c r="G60" s="119">
        <v>405337.12406</v>
      </c>
      <c r="H60" s="119">
        <v>393589.09748</v>
      </c>
      <c r="I60" s="119">
        <v>373661.46373999998</v>
      </c>
      <c r="J60" s="119">
        <v>343531.21889000002</v>
      </c>
      <c r="K60" s="119">
        <v>285231.30726999999</v>
      </c>
      <c r="L60" s="119">
        <v>316290.41135000001</v>
      </c>
      <c r="M60" s="119">
        <v>293236.56495999999</v>
      </c>
      <c r="N60" s="119">
        <v>309310.79496999999</v>
      </c>
      <c r="O60" s="103">
        <f t="shared" si="1"/>
        <v>3901054.3445700002</v>
      </c>
    </row>
    <row r="61" spans="1:15" ht="15.75" thickBot="1" x14ac:dyDescent="0.3">
      <c r="A61" s="35">
        <v>2014</v>
      </c>
      <c r="B61" s="36" t="s">
        <v>102</v>
      </c>
      <c r="C61" s="119">
        <v>400841.50218000001</v>
      </c>
      <c r="D61" s="119">
        <v>327054.98823000002</v>
      </c>
      <c r="E61" s="119">
        <v>363215.16344999999</v>
      </c>
      <c r="F61" s="119">
        <v>412190.47875000001</v>
      </c>
      <c r="G61" s="119">
        <v>465269.18258999998</v>
      </c>
      <c r="H61" s="119">
        <v>404037.65432999999</v>
      </c>
      <c r="I61" s="119">
        <v>404536.06842000003</v>
      </c>
      <c r="J61" s="119">
        <v>381295.27629000001</v>
      </c>
      <c r="K61" s="119">
        <v>386343.80580999999</v>
      </c>
      <c r="L61" s="119">
        <v>340422.88920999999</v>
      </c>
      <c r="M61" s="119">
        <v>391401.33117000002</v>
      </c>
      <c r="N61" s="119">
        <v>364933.19361000002</v>
      </c>
      <c r="O61" s="103">
        <f t="shared" si="1"/>
        <v>4641541.5340400003</v>
      </c>
    </row>
    <row r="62" spans="1:15" s="39" customFormat="1" ht="15" customHeight="1" thickBot="1" x14ac:dyDescent="0.25">
      <c r="A62" s="37">
        <v>2002</v>
      </c>
      <c r="B62" s="38" t="s">
        <v>40</v>
      </c>
      <c r="C62" s="104">
        <v>2607319.6610000003</v>
      </c>
      <c r="D62" s="104">
        <v>2383772.9540000013</v>
      </c>
      <c r="E62" s="104">
        <v>2918943.5210000011</v>
      </c>
      <c r="F62" s="104">
        <v>2742857.9220000007</v>
      </c>
      <c r="G62" s="104">
        <v>3000325.2429999989</v>
      </c>
      <c r="H62" s="104">
        <v>2770693.8810000005</v>
      </c>
      <c r="I62" s="104">
        <v>3103851.8620000011</v>
      </c>
      <c r="J62" s="104">
        <v>2975888.9740000009</v>
      </c>
      <c r="K62" s="104">
        <v>3218206.861000001</v>
      </c>
      <c r="L62" s="104">
        <v>3501128.02</v>
      </c>
      <c r="M62" s="104">
        <v>3593604.8959999993</v>
      </c>
      <c r="N62" s="104">
        <v>3242495.2339999988</v>
      </c>
      <c r="O62" s="105">
        <f t="shared" si="1"/>
        <v>36059089.028999999</v>
      </c>
    </row>
    <row r="63" spans="1:15" s="39" customFormat="1" ht="15" customHeight="1" thickBot="1" x14ac:dyDescent="0.25">
      <c r="A63" s="37">
        <v>2003</v>
      </c>
      <c r="B63" s="38" t="s">
        <v>40</v>
      </c>
      <c r="C63" s="104">
        <v>3533705.5820000004</v>
      </c>
      <c r="D63" s="104">
        <v>2923460.39</v>
      </c>
      <c r="E63" s="104">
        <v>3908255.9910000004</v>
      </c>
      <c r="F63" s="104">
        <v>3662183.4490000019</v>
      </c>
      <c r="G63" s="104">
        <v>3860471.3</v>
      </c>
      <c r="H63" s="104">
        <v>3796113.5220000003</v>
      </c>
      <c r="I63" s="104">
        <v>4236114.2640000004</v>
      </c>
      <c r="J63" s="104">
        <v>3828726.17</v>
      </c>
      <c r="K63" s="104">
        <v>4114677.5230000005</v>
      </c>
      <c r="L63" s="104">
        <v>4824388.2590000024</v>
      </c>
      <c r="M63" s="104">
        <v>3969697.458000001</v>
      </c>
      <c r="N63" s="104">
        <v>4595042.3939999985</v>
      </c>
      <c r="O63" s="105">
        <f t="shared" si="1"/>
        <v>47252836.302000016</v>
      </c>
    </row>
    <row r="64" spans="1:15" s="39" customFormat="1" ht="15" customHeight="1" thickBot="1" x14ac:dyDescent="0.25">
      <c r="A64" s="37">
        <v>2004</v>
      </c>
      <c r="B64" s="38" t="s">
        <v>40</v>
      </c>
      <c r="C64" s="104">
        <v>4619660.84</v>
      </c>
      <c r="D64" s="104">
        <v>3664503.0430000005</v>
      </c>
      <c r="E64" s="104">
        <v>5218042.1769999983</v>
      </c>
      <c r="F64" s="104">
        <v>5072462.9939999972</v>
      </c>
      <c r="G64" s="104">
        <v>5170061.6049999986</v>
      </c>
      <c r="H64" s="104">
        <v>5284383.2859999994</v>
      </c>
      <c r="I64" s="104">
        <v>5632138.7980000004</v>
      </c>
      <c r="J64" s="104">
        <v>4707491.2839999991</v>
      </c>
      <c r="K64" s="104">
        <v>5656283.5209999988</v>
      </c>
      <c r="L64" s="104">
        <v>5867342.1210000003</v>
      </c>
      <c r="M64" s="104">
        <v>5733908.9759999998</v>
      </c>
      <c r="N64" s="104">
        <v>6540874.1749999989</v>
      </c>
      <c r="O64" s="105">
        <f t="shared" si="1"/>
        <v>63167152.819999993</v>
      </c>
    </row>
    <row r="65" spans="1:15" s="39" customFormat="1" ht="15" customHeight="1" thickBot="1" x14ac:dyDescent="0.25">
      <c r="A65" s="37">
        <v>2005</v>
      </c>
      <c r="B65" s="38" t="s">
        <v>40</v>
      </c>
      <c r="C65" s="104">
        <v>4997279.7240000004</v>
      </c>
      <c r="D65" s="104">
        <v>5651741.2519999975</v>
      </c>
      <c r="E65" s="104">
        <v>6591859.2179999994</v>
      </c>
      <c r="F65" s="104">
        <v>6128131.8779999986</v>
      </c>
      <c r="G65" s="104">
        <v>5977226.2170000002</v>
      </c>
      <c r="H65" s="104">
        <v>6038534.3669999996</v>
      </c>
      <c r="I65" s="104">
        <v>5763466.3530000011</v>
      </c>
      <c r="J65" s="104">
        <v>5552867.2119999984</v>
      </c>
      <c r="K65" s="104">
        <v>6814268.9409999987</v>
      </c>
      <c r="L65" s="104">
        <v>6772178.5690000001</v>
      </c>
      <c r="M65" s="104">
        <v>5942575.7820000006</v>
      </c>
      <c r="N65" s="104">
        <v>7246278.6300000018</v>
      </c>
      <c r="O65" s="105">
        <f t="shared" si="1"/>
        <v>73476408.142999992</v>
      </c>
    </row>
    <row r="66" spans="1:15" s="39" customFormat="1" ht="15" customHeight="1" thickBot="1" x14ac:dyDescent="0.25">
      <c r="A66" s="37">
        <v>2006</v>
      </c>
      <c r="B66" s="38" t="s">
        <v>40</v>
      </c>
      <c r="C66" s="104">
        <v>5133048.8809999982</v>
      </c>
      <c r="D66" s="104">
        <v>6058251.2790000001</v>
      </c>
      <c r="E66" s="104">
        <v>7411101.6589999972</v>
      </c>
      <c r="F66" s="104">
        <v>6456090.2610000009</v>
      </c>
      <c r="G66" s="104">
        <v>7041543.2469999986</v>
      </c>
      <c r="H66" s="104">
        <v>7815434.6219999995</v>
      </c>
      <c r="I66" s="104">
        <v>7067411.4789999994</v>
      </c>
      <c r="J66" s="104">
        <v>6811202.4100000011</v>
      </c>
      <c r="K66" s="104">
        <v>7606551.0949999997</v>
      </c>
      <c r="L66" s="104">
        <v>6888812.5490000006</v>
      </c>
      <c r="M66" s="104">
        <v>8641474.5560000036</v>
      </c>
      <c r="N66" s="104">
        <v>8603753.4799999986</v>
      </c>
      <c r="O66" s="105">
        <f t="shared" ref="O66:O74" si="2">SUM(C66:N66)</f>
        <v>85534675.518000007</v>
      </c>
    </row>
    <row r="67" spans="1:15" s="39" customFormat="1" ht="15" customHeight="1" thickBot="1" x14ac:dyDescent="0.25">
      <c r="A67" s="37">
        <v>2007</v>
      </c>
      <c r="B67" s="38" t="s">
        <v>40</v>
      </c>
      <c r="C67" s="104">
        <v>6564559.7930000005</v>
      </c>
      <c r="D67" s="104">
        <v>7656951.608</v>
      </c>
      <c r="E67" s="104">
        <v>8957851.6210000049</v>
      </c>
      <c r="F67" s="104">
        <v>8313312.004999998</v>
      </c>
      <c r="G67" s="104">
        <v>9147620.0420000013</v>
      </c>
      <c r="H67" s="104">
        <v>8980247.4370000008</v>
      </c>
      <c r="I67" s="104">
        <v>8937741.5910000019</v>
      </c>
      <c r="J67" s="104">
        <v>8736689.092000002</v>
      </c>
      <c r="K67" s="104">
        <v>9038743.8959999997</v>
      </c>
      <c r="L67" s="104">
        <v>9895216.6219999995</v>
      </c>
      <c r="M67" s="104">
        <v>11318798.219999997</v>
      </c>
      <c r="N67" s="104">
        <v>9724017.9770000037</v>
      </c>
      <c r="O67" s="105">
        <f t="shared" si="2"/>
        <v>107271749.904</v>
      </c>
    </row>
    <row r="68" spans="1:15" s="39" customFormat="1" ht="15" customHeight="1" thickBot="1" x14ac:dyDescent="0.25">
      <c r="A68" s="37">
        <v>2008</v>
      </c>
      <c r="B68" s="38" t="s">
        <v>40</v>
      </c>
      <c r="C68" s="104">
        <v>10632207.040999999</v>
      </c>
      <c r="D68" s="104">
        <v>11077899.120000005</v>
      </c>
      <c r="E68" s="104">
        <v>11428587.234000001</v>
      </c>
      <c r="F68" s="104">
        <v>11363963.502999999</v>
      </c>
      <c r="G68" s="104">
        <v>12477968.699999999</v>
      </c>
      <c r="H68" s="104">
        <v>11770634.384000003</v>
      </c>
      <c r="I68" s="104">
        <v>12595426.862999996</v>
      </c>
      <c r="J68" s="104">
        <v>11046830.085999999</v>
      </c>
      <c r="K68" s="104">
        <v>12793148.033999996</v>
      </c>
      <c r="L68" s="104">
        <v>9722708.7899999991</v>
      </c>
      <c r="M68" s="104">
        <v>9395872.8970000036</v>
      </c>
      <c r="N68" s="104">
        <v>7721948.9740000013</v>
      </c>
      <c r="O68" s="105">
        <f t="shared" si="2"/>
        <v>132027195.626</v>
      </c>
    </row>
    <row r="69" spans="1:15" s="39" customFormat="1" ht="15" customHeight="1" thickBot="1" x14ac:dyDescent="0.25">
      <c r="A69" s="37">
        <v>2009</v>
      </c>
      <c r="B69" s="38" t="s">
        <v>40</v>
      </c>
      <c r="C69" s="104">
        <v>7884493.5240000021</v>
      </c>
      <c r="D69" s="104">
        <v>8435115.8340000007</v>
      </c>
      <c r="E69" s="104">
        <v>8155485.0810000002</v>
      </c>
      <c r="F69" s="104">
        <v>7561696.282999998</v>
      </c>
      <c r="G69" s="104">
        <v>7346407.5280000027</v>
      </c>
      <c r="H69" s="104">
        <v>8329692.782999998</v>
      </c>
      <c r="I69" s="104">
        <v>9055733.6709999945</v>
      </c>
      <c r="J69" s="104">
        <v>7839908.8419999983</v>
      </c>
      <c r="K69" s="104">
        <v>8480708.3870000001</v>
      </c>
      <c r="L69" s="104">
        <v>10095768.030000005</v>
      </c>
      <c r="M69" s="104">
        <v>8903010.773</v>
      </c>
      <c r="N69" s="104">
        <v>10054591.867000001</v>
      </c>
      <c r="O69" s="105">
        <f t="shared" si="2"/>
        <v>102142612.603</v>
      </c>
    </row>
    <row r="70" spans="1:15" s="39" customFormat="1" ht="15" customHeight="1" thickBot="1" x14ac:dyDescent="0.25">
      <c r="A70" s="37">
        <v>2010</v>
      </c>
      <c r="B70" s="38" t="s">
        <v>40</v>
      </c>
      <c r="C70" s="104">
        <v>7828748.0580000002</v>
      </c>
      <c r="D70" s="104">
        <v>8263237.8140000002</v>
      </c>
      <c r="E70" s="104">
        <v>9886488.1710000001</v>
      </c>
      <c r="F70" s="104">
        <v>9396006.6539999992</v>
      </c>
      <c r="G70" s="104">
        <v>9799958.1170000006</v>
      </c>
      <c r="H70" s="104">
        <v>9542907.6439999994</v>
      </c>
      <c r="I70" s="104">
        <v>9564682.5449999999</v>
      </c>
      <c r="J70" s="104">
        <v>8523451.9729999993</v>
      </c>
      <c r="K70" s="104">
        <v>8909230.5209999997</v>
      </c>
      <c r="L70" s="104">
        <v>10963586.27</v>
      </c>
      <c r="M70" s="104">
        <v>9382369.7180000003</v>
      </c>
      <c r="N70" s="104">
        <v>11822551.698999999</v>
      </c>
      <c r="O70" s="105">
        <f t="shared" si="2"/>
        <v>113883219.18399999</v>
      </c>
    </row>
    <row r="71" spans="1:15" s="39" customFormat="1" ht="15" customHeight="1" thickBot="1" x14ac:dyDescent="0.25">
      <c r="A71" s="37">
        <v>2011</v>
      </c>
      <c r="B71" s="38" t="s">
        <v>40</v>
      </c>
      <c r="C71" s="104">
        <v>9551084.6390000004</v>
      </c>
      <c r="D71" s="104">
        <v>10059126.307</v>
      </c>
      <c r="E71" s="104">
        <v>11811085.16</v>
      </c>
      <c r="F71" s="104">
        <v>11873269.447000001</v>
      </c>
      <c r="G71" s="104">
        <v>10943364.372</v>
      </c>
      <c r="H71" s="104">
        <v>11349953.558</v>
      </c>
      <c r="I71" s="104">
        <v>11860004.271</v>
      </c>
      <c r="J71" s="104">
        <v>11245124.657</v>
      </c>
      <c r="K71" s="104">
        <v>10750626.098999999</v>
      </c>
      <c r="L71" s="104">
        <v>11907219.297</v>
      </c>
      <c r="M71" s="104">
        <v>11078524.743000001</v>
      </c>
      <c r="N71" s="104">
        <v>12477486.279999999</v>
      </c>
      <c r="O71" s="105">
        <f t="shared" si="2"/>
        <v>134906868.83000001</v>
      </c>
    </row>
    <row r="72" spans="1:15" ht="13.5" thickBot="1" x14ac:dyDescent="0.25">
      <c r="A72" s="37">
        <v>2012</v>
      </c>
      <c r="B72" s="38" t="s">
        <v>40</v>
      </c>
      <c r="C72" s="104">
        <v>10348187.165999999</v>
      </c>
      <c r="D72" s="104">
        <v>11748000.124</v>
      </c>
      <c r="E72" s="104">
        <v>13208572.977</v>
      </c>
      <c r="F72" s="104">
        <v>12630226.718</v>
      </c>
      <c r="G72" s="104">
        <v>13131530.960999999</v>
      </c>
      <c r="H72" s="104">
        <v>13231198.687999999</v>
      </c>
      <c r="I72" s="104">
        <v>12830675.307</v>
      </c>
      <c r="J72" s="104">
        <v>12831394.572000001</v>
      </c>
      <c r="K72" s="104">
        <v>12952651.721999999</v>
      </c>
      <c r="L72" s="104">
        <v>13190769.654999999</v>
      </c>
      <c r="M72" s="104">
        <v>13753052.493000001</v>
      </c>
      <c r="N72" s="104">
        <v>12605476.173</v>
      </c>
      <c r="O72" s="105">
        <f t="shared" si="2"/>
        <v>152461736.55599999</v>
      </c>
    </row>
    <row r="73" spans="1:15" ht="13.5" thickBot="1" x14ac:dyDescent="0.25">
      <c r="A73" s="37">
        <v>2013</v>
      </c>
      <c r="B73" s="38" t="s">
        <v>40</v>
      </c>
      <c r="C73" s="104">
        <v>11481521.079</v>
      </c>
      <c r="D73" s="104">
        <v>12385690.909</v>
      </c>
      <c r="E73" s="104">
        <v>13122058.141000001</v>
      </c>
      <c r="F73" s="104">
        <v>12468202.903000001</v>
      </c>
      <c r="G73" s="104">
        <v>13277209.017000001</v>
      </c>
      <c r="H73" s="104">
        <v>12399973.961999999</v>
      </c>
      <c r="I73" s="104">
        <v>13059519.685000001</v>
      </c>
      <c r="J73" s="104">
        <v>11118300.903000001</v>
      </c>
      <c r="K73" s="104">
        <v>13060371.039000001</v>
      </c>
      <c r="L73" s="104">
        <v>12053704.638</v>
      </c>
      <c r="M73" s="104">
        <v>14201227.351</v>
      </c>
      <c r="N73" s="104">
        <v>13174857.460000001</v>
      </c>
      <c r="O73" s="105">
        <f t="shared" si="2"/>
        <v>151802637.08700001</v>
      </c>
    </row>
    <row r="74" spans="1:15" ht="13.5" thickBot="1" x14ac:dyDescent="0.25">
      <c r="A74" s="37">
        <v>2014</v>
      </c>
      <c r="B74" s="38" t="s">
        <v>40</v>
      </c>
      <c r="C74" s="104">
        <v>12399761.948000001</v>
      </c>
      <c r="D74" s="104">
        <v>13053292.493000001</v>
      </c>
      <c r="E74" s="104">
        <v>14680110.779999999</v>
      </c>
      <c r="F74" s="104">
        <v>13371185.664000001</v>
      </c>
      <c r="G74" s="104">
        <v>13681906.159</v>
      </c>
      <c r="H74" s="104">
        <v>12880924.245999999</v>
      </c>
      <c r="I74" s="104">
        <v>13344776.958000001</v>
      </c>
      <c r="J74" s="104">
        <v>11386828.925000001</v>
      </c>
      <c r="K74" s="104">
        <v>13583120.905999999</v>
      </c>
      <c r="L74" s="104">
        <v>12891630.102</v>
      </c>
      <c r="M74" s="104">
        <v>13067348.107000001</v>
      </c>
      <c r="N74" s="104">
        <v>13269271.402000001</v>
      </c>
      <c r="O74" s="105">
        <f t="shared" si="2"/>
        <v>157610157.69</v>
      </c>
    </row>
    <row r="75" spans="1:15" ht="13.5" thickBot="1" x14ac:dyDescent="0.25">
      <c r="A75" s="37">
        <v>2015</v>
      </c>
      <c r="B75" s="38" t="s">
        <v>40</v>
      </c>
      <c r="C75" s="104">
        <v>12302631.574999999</v>
      </c>
      <c r="D75" s="104">
        <v>12232519.506999999</v>
      </c>
      <c r="E75" s="104">
        <v>12522480.848999999</v>
      </c>
      <c r="F75" s="104">
        <v>13350958.114</v>
      </c>
      <c r="G75" s="104">
        <v>11081341.402000001</v>
      </c>
      <c r="H75" s="104">
        <v>11954606.699999999</v>
      </c>
      <c r="I75" s="104">
        <v>11132949.566</v>
      </c>
      <c r="J75" s="104">
        <v>11028296.473999999</v>
      </c>
      <c r="K75" s="104">
        <v>11590349.097999999</v>
      </c>
      <c r="L75" s="104">
        <v>13260718.15</v>
      </c>
      <c r="M75" s="104">
        <v>11737551.534</v>
      </c>
      <c r="N75" s="104">
        <v>11535338.05363</v>
      </c>
      <c r="O75" s="105">
        <f>SUM(C75:N75)</f>
        <v>143729741.02263001</v>
      </c>
    </row>
    <row r="76" spans="1:15" x14ac:dyDescent="0.2">
      <c r="B76" s="40" t="s">
        <v>205</v>
      </c>
    </row>
    <row r="77" spans="1:15" x14ac:dyDescent="0.2"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41"/>
    </row>
    <row r="78" spans="1:15" x14ac:dyDescent="0.2">
      <c r="C78" s="43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1"/>
  <sheetViews>
    <sheetView showGridLines="0" workbookViewId="0">
      <selection activeCell="F81" sqref="F81"/>
    </sheetView>
  </sheetViews>
  <sheetFormatPr defaultColWidth="9.140625" defaultRowHeight="12.75" x14ac:dyDescent="0.2"/>
  <cols>
    <col min="1" max="1" width="33.140625" customWidth="1"/>
    <col min="2" max="3" width="16" style="58" bestFit="1" customWidth="1"/>
    <col min="4" max="4" width="9.28515625" bestFit="1" customWidth="1"/>
  </cols>
  <sheetData>
    <row r="2" spans="1:4" ht="24.6" customHeight="1" x14ac:dyDescent="0.3">
      <c r="A2" s="154" t="s">
        <v>103</v>
      </c>
      <c r="B2" s="154"/>
      <c r="C2" s="154"/>
      <c r="D2" s="154"/>
    </row>
    <row r="3" spans="1:4" ht="15.75" x14ac:dyDescent="0.25">
      <c r="A3" s="153" t="s">
        <v>104</v>
      </c>
      <c r="B3" s="153"/>
      <c r="C3" s="153"/>
      <c r="D3" s="153"/>
    </row>
    <row r="5" spans="1:4" x14ac:dyDescent="0.2">
      <c r="A5" s="52" t="s">
        <v>105</v>
      </c>
      <c r="B5" s="53" t="s">
        <v>207</v>
      </c>
      <c r="C5" s="53" t="s">
        <v>208</v>
      </c>
      <c r="D5" s="54" t="s">
        <v>106</v>
      </c>
    </row>
    <row r="6" spans="1:4" x14ac:dyDescent="0.2">
      <c r="A6" s="55" t="s">
        <v>214</v>
      </c>
      <c r="B6" s="106">
        <v>61.068899999999999</v>
      </c>
      <c r="C6" s="106">
        <v>11100.93763</v>
      </c>
      <c r="D6" s="107">
        <v>180.77726518735398</v>
      </c>
    </row>
    <row r="7" spans="1:4" x14ac:dyDescent="0.2">
      <c r="A7" s="55" t="s">
        <v>215</v>
      </c>
      <c r="B7" s="106">
        <v>1586.2799500000001</v>
      </c>
      <c r="C7" s="106">
        <v>24970.644199999999</v>
      </c>
      <c r="D7" s="107">
        <v>14.741637659859471</v>
      </c>
    </row>
    <row r="8" spans="1:4" x14ac:dyDescent="0.2">
      <c r="A8" s="55" t="s">
        <v>216</v>
      </c>
      <c r="B8" s="106">
        <v>3190.07233</v>
      </c>
      <c r="C8" s="106">
        <v>10677.87189</v>
      </c>
      <c r="D8" s="107">
        <v>2.3472193685338789</v>
      </c>
    </row>
    <row r="9" spans="1:4" x14ac:dyDescent="0.2">
      <c r="A9" s="55" t="s">
        <v>217</v>
      </c>
      <c r="B9" s="106">
        <v>4511.7581099999998</v>
      </c>
      <c r="C9" s="106">
        <v>11038.31626</v>
      </c>
      <c r="D9" s="107">
        <v>1.4465665026532197</v>
      </c>
    </row>
    <row r="10" spans="1:4" x14ac:dyDescent="0.2">
      <c r="A10" s="55" t="s">
        <v>218</v>
      </c>
      <c r="B10" s="106">
        <v>13066.69572</v>
      </c>
      <c r="C10" s="106">
        <v>21847.931410000001</v>
      </c>
      <c r="D10" s="107">
        <v>0.67203184938020444</v>
      </c>
    </row>
    <row r="11" spans="1:4" x14ac:dyDescent="0.2">
      <c r="A11" s="55" t="s">
        <v>219</v>
      </c>
      <c r="B11" s="106">
        <v>28482.169440000001</v>
      </c>
      <c r="C11" s="106">
        <v>46127.851269999999</v>
      </c>
      <c r="D11" s="107">
        <v>0.61953433242408229</v>
      </c>
    </row>
    <row r="12" spans="1:4" x14ac:dyDescent="0.2">
      <c r="A12" s="55" t="s">
        <v>220</v>
      </c>
      <c r="B12" s="106">
        <v>27514.535599999999</v>
      </c>
      <c r="C12" s="106">
        <v>43113.404470000001</v>
      </c>
      <c r="D12" s="107">
        <v>0.56693193360675886</v>
      </c>
    </row>
    <row r="13" spans="1:4" x14ac:dyDescent="0.2">
      <c r="A13" s="55" t="s">
        <v>221</v>
      </c>
      <c r="B13" s="106">
        <v>22533.248970000001</v>
      </c>
      <c r="C13" s="106">
        <v>35300.454510000003</v>
      </c>
      <c r="D13" s="107">
        <v>0.56659408312568793</v>
      </c>
    </row>
    <row r="14" spans="1:4" x14ac:dyDescent="0.2">
      <c r="A14" s="55" t="s">
        <v>222</v>
      </c>
      <c r="B14" s="106">
        <v>8525.44319</v>
      </c>
      <c r="C14" s="106">
        <v>12297.06565</v>
      </c>
      <c r="D14" s="107">
        <v>0.44239605800481563</v>
      </c>
    </row>
    <row r="15" spans="1:4" x14ac:dyDescent="0.2">
      <c r="A15" s="55" t="s">
        <v>223</v>
      </c>
      <c r="B15" s="106">
        <v>33988.73287</v>
      </c>
      <c r="C15" s="106">
        <v>48550.565569999999</v>
      </c>
      <c r="D15" s="107">
        <v>0.42843117322720015</v>
      </c>
    </row>
    <row r="16" spans="1:4" x14ac:dyDescent="0.2">
      <c r="A16" s="57" t="s">
        <v>107</v>
      </c>
      <c r="D16" s="90"/>
    </row>
    <row r="17" spans="1:4" x14ac:dyDescent="0.2">
      <c r="A17" s="59"/>
    </row>
    <row r="18" spans="1:4" ht="19.5" x14ac:dyDescent="0.3">
      <c r="A18" s="154" t="s">
        <v>108</v>
      </c>
      <c r="B18" s="154"/>
      <c r="C18" s="154"/>
      <c r="D18" s="154"/>
    </row>
    <row r="19" spans="1:4" ht="15.75" x14ac:dyDescent="0.25">
      <c r="A19" s="153" t="s">
        <v>109</v>
      </c>
      <c r="B19" s="153"/>
      <c r="C19" s="153"/>
      <c r="D19" s="153"/>
    </row>
    <row r="20" spans="1:4" x14ac:dyDescent="0.2">
      <c r="A20" s="27"/>
    </row>
    <row r="21" spans="1:4" x14ac:dyDescent="0.2">
      <c r="A21" s="52" t="s">
        <v>105</v>
      </c>
      <c r="B21" s="53" t="s">
        <v>207</v>
      </c>
      <c r="C21" s="53" t="s">
        <v>208</v>
      </c>
      <c r="D21" s="54" t="s">
        <v>106</v>
      </c>
    </row>
    <row r="22" spans="1:4" x14ac:dyDescent="0.2">
      <c r="A22" s="55" t="s">
        <v>66</v>
      </c>
      <c r="B22" s="106">
        <v>1133754.25667</v>
      </c>
      <c r="C22" s="106">
        <v>1131328.74315</v>
      </c>
      <c r="D22" s="107">
        <v>-2.1393644219904751E-3</v>
      </c>
    </row>
    <row r="23" spans="1:4" x14ac:dyDescent="0.2">
      <c r="A23" s="55" t="s">
        <v>68</v>
      </c>
      <c r="B23" s="106">
        <v>754512.85267000005</v>
      </c>
      <c r="C23" s="106">
        <v>761605.78058999998</v>
      </c>
      <c r="D23" s="107">
        <v>9.4006720957768852E-3</v>
      </c>
    </row>
    <row r="24" spans="1:4" x14ac:dyDescent="0.2">
      <c r="A24" s="55" t="s">
        <v>70</v>
      </c>
      <c r="B24" s="106">
        <v>586568.40393000003</v>
      </c>
      <c r="C24" s="106">
        <v>620984.73994</v>
      </c>
      <c r="D24" s="107">
        <v>5.8674036616038316E-2</v>
      </c>
    </row>
    <row r="25" spans="1:4" x14ac:dyDescent="0.2">
      <c r="A25" s="55" t="s">
        <v>72</v>
      </c>
      <c r="B25" s="106">
        <v>713119.79232999997</v>
      </c>
      <c r="C25" s="106">
        <v>578475.03642999998</v>
      </c>
      <c r="D25" s="107">
        <v>-0.18881085246571361</v>
      </c>
    </row>
    <row r="26" spans="1:4" x14ac:dyDescent="0.2">
      <c r="A26" s="55" t="s">
        <v>71</v>
      </c>
      <c r="B26" s="106">
        <v>584998.07507999998</v>
      </c>
      <c r="C26" s="106">
        <v>542858.38648999995</v>
      </c>
      <c r="D26" s="107">
        <v>-7.203389273415528E-2</v>
      </c>
    </row>
    <row r="27" spans="1:4" x14ac:dyDescent="0.2">
      <c r="A27" s="55" t="s">
        <v>67</v>
      </c>
      <c r="B27" s="106">
        <v>1081386.7372399999</v>
      </c>
      <c r="C27" s="106">
        <v>463919.93422</v>
      </c>
      <c r="D27" s="107">
        <v>-0.57099535416528879</v>
      </c>
    </row>
    <row r="28" spans="1:4" x14ac:dyDescent="0.2">
      <c r="A28" s="55" t="s">
        <v>73</v>
      </c>
      <c r="B28" s="106">
        <v>381282.45624000003</v>
      </c>
      <c r="C28" s="106">
        <v>381230.68974</v>
      </c>
      <c r="D28" s="107">
        <v>-1.3576942540316495E-4</v>
      </c>
    </row>
    <row r="29" spans="1:4" x14ac:dyDescent="0.2">
      <c r="A29" s="55" t="s">
        <v>150</v>
      </c>
      <c r="B29" s="106">
        <v>518908.18940999999</v>
      </c>
      <c r="C29" s="106">
        <v>363920.85444999998</v>
      </c>
      <c r="D29" s="107">
        <v>-0.29867968577682502</v>
      </c>
    </row>
    <row r="30" spans="1:4" x14ac:dyDescent="0.2">
      <c r="A30" s="55" t="s">
        <v>148</v>
      </c>
      <c r="B30" s="106">
        <v>296642.16950000002</v>
      </c>
      <c r="C30" s="106">
        <v>345953.08085000003</v>
      </c>
      <c r="D30" s="107">
        <v>0.16623028153116315</v>
      </c>
    </row>
    <row r="31" spans="1:4" x14ac:dyDescent="0.2">
      <c r="A31" s="55" t="s">
        <v>138</v>
      </c>
      <c r="B31" s="106">
        <v>307963.54097999999</v>
      </c>
      <c r="C31" s="106">
        <v>343933.54251</v>
      </c>
      <c r="D31" s="107">
        <v>0.11679954521738667</v>
      </c>
    </row>
    <row r="33" spans="1:5" ht="19.5" x14ac:dyDescent="0.3">
      <c r="A33" s="154" t="s">
        <v>110</v>
      </c>
      <c r="B33" s="154"/>
      <c r="C33" s="154"/>
      <c r="D33" s="154"/>
    </row>
    <row r="34" spans="1:5" ht="15.75" x14ac:dyDescent="0.25">
      <c r="A34" s="153" t="s">
        <v>111</v>
      </c>
      <c r="B34" s="153"/>
      <c r="C34" s="153"/>
      <c r="D34" s="153"/>
    </row>
    <row r="36" spans="1:5" x14ac:dyDescent="0.2">
      <c r="A36" s="52" t="s">
        <v>112</v>
      </c>
      <c r="B36" s="53" t="s">
        <v>207</v>
      </c>
      <c r="C36" s="53" t="s">
        <v>208</v>
      </c>
      <c r="D36" s="54" t="s">
        <v>106</v>
      </c>
    </row>
    <row r="37" spans="1:5" x14ac:dyDescent="0.2">
      <c r="A37" s="55" t="s">
        <v>190</v>
      </c>
      <c r="B37" s="106">
        <v>1802455.0501300001</v>
      </c>
      <c r="C37" s="106">
        <v>1849791.56088</v>
      </c>
      <c r="D37" s="107">
        <v>2.6262242016291015E-2</v>
      </c>
      <c r="E37" s="112"/>
    </row>
    <row r="38" spans="1:5" x14ac:dyDescent="0.2">
      <c r="A38" s="55" t="s">
        <v>191</v>
      </c>
      <c r="B38" s="106">
        <v>1366293.8888399999</v>
      </c>
      <c r="C38" s="106">
        <v>1393469.0704900001</v>
      </c>
      <c r="D38" s="107">
        <v>1.9889704456683255E-2</v>
      </c>
      <c r="E38" s="112"/>
    </row>
    <row r="39" spans="1:5" x14ac:dyDescent="0.2">
      <c r="A39" s="55" t="s">
        <v>192</v>
      </c>
      <c r="B39" s="106">
        <v>1408430.48621</v>
      </c>
      <c r="C39" s="106">
        <v>1269761.7489199999</v>
      </c>
      <c r="D39" s="107">
        <v>-9.845621679430494E-2</v>
      </c>
      <c r="E39" s="112"/>
    </row>
    <row r="40" spans="1:5" x14ac:dyDescent="0.2">
      <c r="A40" s="55" t="s">
        <v>193</v>
      </c>
      <c r="B40" s="106">
        <v>1141135.55746</v>
      </c>
      <c r="C40" s="106">
        <v>941732.40012000001</v>
      </c>
      <c r="D40" s="107">
        <v>-0.17474099026748591</v>
      </c>
      <c r="E40" s="112"/>
    </row>
    <row r="41" spans="1:5" x14ac:dyDescent="0.2">
      <c r="A41" s="55" t="s">
        <v>195</v>
      </c>
      <c r="B41" s="106">
        <v>1182429.68921</v>
      </c>
      <c r="C41" s="106">
        <v>766536.32094000001</v>
      </c>
      <c r="D41" s="107">
        <v>-0.351727778882028</v>
      </c>
      <c r="E41" s="112"/>
    </row>
    <row r="42" spans="1:5" x14ac:dyDescent="0.2">
      <c r="A42" s="55" t="s">
        <v>194</v>
      </c>
      <c r="B42" s="106">
        <v>673221.29214000003</v>
      </c>
      <c r="C42" s="106">
        <v>628746.98985999997</v>
      </c>
      <c r="D42" s="107">
        <v>-6.6061936541887301E-2</v>
      </c>
      <c r="E42" s="112"/>
    </row>
    <row r="43" spans="1:5" x14ac:dyDescent="0.2">
      <c r="A43" s="55" t="s">
        <v>196</v>
      </c>
      <c r="B43" s="106">
        <v>650912.27839999995</v>
      </c>
      <c r="C43" s="106">
        <v>542892.53789000004</v>
      </c>
      <c r="D43" s="107">
        <v>-0.16595130264791136</v>
      </c>
      <c r="E43" s="112"/>
    </row>
    <row r="44" spans="1:5" x14ac:dyDescent="0.2">
      <c r="A44" s="55" t="s">
        <v>197</v>
      </c>
      <c r="B44" s="106">
        <v>586715.68255000003</v>
      </c>
      <c r="C44" s="106">
        <v>506845.31105000002</v>
      </c>
      <c r="D44" s="107">
        <v>-0.13613130494972481</v>
      </c>
      <c r="E44" s="112"/>
    </row>
    <row r="45" spans="1:5" x14ac:dyDescent="0.2">
      <c r="A45" s="55" t="s">
        <v>198</v>
      </c>
      <c r="B45" s="106">
        <v>550123.16370000003</v>
      </c>
      <c r="C45" s="106">
        <v>505010.13332000002</v>
      </c>
      <c r="D45" s="107">
        <v>-8.2005327818920226E-2</v>
      </c>
      <c r="E45" s="112"/>
    </row>
    <row r="46" spans="1:5" x14ac:dyDescent="0.2">
      <c r="A46" s="55" t="s">
        <v>199</v>
      </c>
      <c r="B46" s="106">
        <v>410707.78009999997</v>
      </c>
      <c r="C46" s="106">
        <v>349258.93089999998</v>
      </c>
      <c r="D46" s="107">
        <v>-0.14961695925272778</v>
      </c>
      <c r="E46" s="112"/>
    </row>
    <row r="48" spans="1:5" ht="19.5" x14ac:dyDescent="0.3">
      <c r="A48" s="154" t="s">
        <v>113</v>
      </c>
      <c r="B48" s="154"/>
      <c r="C48" s="154"/>
      <c r="D48" s="154"/>
    </row>
    <row r="49" spans="1:4" ht="15.75" x14ac:dyDescent="0.25">
      <c r="A49" s="153" t="s">
        <v>114</v>
      </c>
      <c r="B49" s="153"/>
      <c r="C49" s="153"/>
      <c r="D49" s="153"/>
    </row>
    <row r="51" spans="1:4" x14ac:dyDescent="0.2">
      <c r="A51" s="52" t="s">
        <v>112</v>
      </c>
      <c r="B51" s="53" t="s">
        <v>207</v>
      </c>
      <c r="C51" s="53" t="s">
        <v>208</v>
      </c>
      <c r="D51" s="54" t="s">
        <v>106</v>
      </c>
    </row>
    <row r="52" spans="1:4" x14ac:dyDescent="0.2">
      <c r="A52" s="55" t="s">
        <v>224</v>
      </c>
      <c r="B52" s="106">
        <v>175109.92168999999</v>
      </c>
      <c r="C52" s="106">
        <v>284038.21065000002</v>
      </c>
      <c r="D52" s="107">
        <v>0.6220566368183158</v>
      </c>
    </row>
    <row r="53" spans="1:4" x14ac:dyDescent="0.2">
      <c r="A53" s="55" t="s">
        <v>225</v>
      </c>
      <c r="B53" s="106">
        <v>8101.68667</v>
      </c>
      <c r="C53" s="106">
        <v>9327.1246300000003</v>
      </c>
      <c r="D53" s="107">
        <v>0.15125714063192719</v>
      </c>
    </row>
    <row r="54" spans="1:4" x14ac:dyDescent="0.2">
      <c r="A54" s="55" t="s">
        <v>190</v>
      </c>
      <c r="B54" s="106">
        <v>1802455.0501300001</v>
      </c>
      <c r="C54" s="106">
        <v>1849791.56088</v>
      </c>
      <c r="D54" s="107">
        <v>2.6262242016291015E-2</v>
      </c>
    </row>
    <row r="55" spans="1:4" x14ac:dyDescent="0.2">
      <c r="A55" s="55" t="s">
        <v>191</v>
      </c>
      <c r="B55" s="106">
        <v>1366293.8888399999</v>
      </c>
      <c r="C55" s="106">
        <v>1393469.0704900001</v>
      </c>
      <c r="D55" s="107">
        <v>1.9889704456683255E-2</v>
      </c>
    </row>
    <row r="56" spans="1:4" x14ac:dyDescent="0.2">
      <c r="A56" s="55" t="s">
        <v>202</v>
      </c>
      <c r="B56" s="106">
        <v>94615.249290000007</v>
      </c>
      <c r="C56" s="106">
        <v>94158.054529999994</v>
      </c>
      <c r="D56" s="107">
        <v>-4.8321466511036526E-3</v>
      </c>
    </row>
    <row r="57" spans="1:4" x14ac:dyDescent="0.2">
      <c r="A57" s="55" t="s">
        <v>201</v>
      </c>
      <c r="B57" s="106">
        <v>134964.88094999999</v>
      </c>
      <c r="C57" s="106">
        <v>131691.79172000001</v>
      </c>
      <c r="D57" s="107">
        <v>-2.4251414197242527E-2</v>
      </c>
    </row>
    <row r="58" spans="1:4" x14ac:dyDescent="0.2">
      <c r="A58" s="55" t="s">
        <v>200</v>
      </c>
      <c r="B58" s="106">
        <v>6948.33565</v>
      </c>
      <c r="C58" s="106">
        <v>6767.9074099999998</v>
      </c>
      <c r="D58" s="107">
        <v>-2.5967116312235139E-2</v>
      </c>
    </row>
    <row r="59" spans="1:4" x14ac:dyDescent="0.2">
      <c r="A59" s="55" t="s">
        <v>194</v>
      </c>
      <c r="B59" s="106">
        <v>673221.29214000003</v>
      </c>
      <c r="C59" s="106">
        <v>628746.98985999997</v>
      </c>
      <c r="D59" s="107">
        <v>-6.6061936541887301E-2</v>
      </c>
    </row>
    <row r="60" spans="1:4" x14ac:dyDescent="0.2">
      <c r="A60" s="55" t="s">
        <v>226</v>
      </c>
      <c r="B60" s="106">
        <v>337593.83848999999</v>
      </c>
      <c r="C60" s="106">
        <v>310530.55988000002</v>
      </c>
      <c r="D60" s="107">
        <v>-8.0165203047097733E-2</v>
      </c>
    </row>
    <row r="61" spans="1:4" x14ac:dyDescent="0.2">
      <c r="A61" s="55" t="s">
        <v>198</v>
      </c>
      <c r="B61" s="106">
        <v>550123.16370000003</v>
      </c>
      <c r="C61" s="106">
        <v>505010.13332000002</v>
      </c>
      <c r="D61" s="107">
        <v>-8.2005327818920226E-2</v>
      </c>
    </row>
    <row r="63" spans="1:4" ht="19.5" x14ac:dyDescent="0.3">
      <c r="A63" s="154" t="s">
        <v>116</v>
      </c>
      <c r="B63" s="154"/>
      <c r="C63" s="154"/>
      <c r="D63" s="154"/>
    </row>
    <row r="64" spans="1:4" ht="15.75" x14ac:dyDescent="0.25">
      <c r="A64" s="153" t="s">
        <v>117</v>
      </c>
      <c r="B64" s="153"/>
      <c r="C64" s="153"/>
      <c r="D64" s="153"/>
    </row>
    <row r="66" spans="1:4" x14ac:dyDescent="0.2">
      <c r="A66" s="52" t="s">
        <v>118</v>
      </c>
      <c r="B66" s="53" t="s">
        <v>207</v>
      </c>
      <c r="C66" s="53" t="s">
        <v>208</v>
      </c>
      <c r="D66" s="54" t="s">
        <v>106</v>
      </c>
    </row>
    <row r="67" spans="1:4" x14ac:dyDescent="0.2">
      <c r="A67" s="55" t="s">
        <v>119</v>
      </c>
      <c r="B67" s="56">
        <v>5940928.8205199996</v>
      </c>
      <c r="C67" s="56">
        <v>5023881.8299399996</v>
      </c>
      <c r="D67" s="107">
        <v>-0.1543608782876702</v>
      </c>
    </row>
    <row r="68" spans="1:4" x14ac:dyDescent="0.2">
      <c r="A68" s="55" t="s">
        <v>120</v>
      </c>
      <c r="B68" s="56">
        <v>1027735.67301</v>
      </c>
      <c r="C68" s="56">
        <v>1034530.0345</v>
      </c>
      <c r="D68" s="107">
        <v>6.611000929938271E-3</v>
      </c>
    </row>
    <row r="69" spans="1:4" x14ac:dyDescent="0.2">
      <c r="A69" s="55" t="s">
        <v>121</v>
      </c>
      <c r="B69" s="56">
        <v>976755.76266000001</v>
      </c>
      <c r="C69" s="56">
        <v>940428.37910000002</v>
      </c>
      <c r="D69" s="107">
        <v>-3.719188045645061E-2</v>
      </c>
    </row>
    <row r="70" spans="1:4" x14ac:dyDescent="0.2">
      <c r="A70" s="55" t="s">
        <v>122</v>
      </c>
      <c r="B70" s="56">
        <v>756771.10294999997</v>
      </c>
      <c r="C70" s="56">
        <v>692423.19342000003</v>
      </c>
      <c r="D70" s="107">
        <v>-8.502955421944991E-2</v>
      </c>
    </row>
    <row r="71" spans="1:4" x14ac:dyDescent="0.2">
      <c r="A71" s="55" t="s">
        <v>123</v>
      </c>
      <c r="B71" s="56">
        <v>687010.67706000002</v>
      </c>
      <c r="C71" s="56">
        <v>675222.11201000004</v>
      </c>
      <c r="D71" s="107">
        <v>-1.7159216652131382E-2</v>
      </c>
    </row>
    <row r="72" spans="1:4" x14ac:dyDescent="0.2">
      <c r="A72" s="55" t="s">
        <v>124</v>
      </c>
      <c r="B72" s="56">
        <v>615528.25772999995</v>
      </c>
      <c r="C72" s="56">
        <v>501063.22201000003</v>
      </c>
      <c r="D72" s="107">
        <v>-0.18596227595160997</v>
      </c>
    </row>
    <row r="73" spans="1:4" x14ac:dyDescent="0.2">
      <c r="A73" s="55" t="s">
        <v>125</v>
      </c>
      <c r="B73" s="56">
        <v>403722.89405</v>
      </c>
      <c r="C73" s="56">
        <v>379950.28418000002</v>
      </c>
      <c r="D73" s="107">
        <v>-5.8883482260621567E-2</v>
      </c>
    </row>
    <row r="74" spans="1:4" x14ac:dyDescent="0.2">
      <c r="A74" s="55" t="s">
        <v>126</v>
      </c>
      <c r="B74" s="56">
        <v>219508.08048999999</v>
      </c>
      <c r="C74" s="56">
        <v>210713.11550000001</v>
      </c>
      <c r="D74" s="107">
        <v>-4.0066702648792196E-2</v>
      </c>
    </row>
    <row r="75" spans="1:4" x14ac:dyDescent="0.2">
      <c r="A75" s="55" t="s">
        <v>227</v>
      </c>
      <c r="B75" s="56">
        <v>167866.64157000001</v>
      </c>
      <c r="C75" s="56">
        <v>201870.26955999999</v>
      </c>
      <c r="D75" s="107">
        <v>0.20256334237687446</v>
      </c>
    </row>
    <row r="76" spans="1:4" x14ac:dyDescent="0.2">
      <c r="A76" s="55" t="s">
        <v>203</v>
      </c>
      <c r="B76" s="56">
        <v>201519.68784999999</v>
      </c>
      <c r="C76" s="56">
        <v>172230.37366000001</v>
      </c>
      <c r="D76" s="107">
        <v>-0.1453421970949127</v>
      </c>
    </row>
    <row r="78" spans="1:4" ht="19.5" x14ac:dyDescent="0.3">
      <c r="A78" s="154" t="s">
        <v>127</v>
      </c>
      <c r="B78" s="154"/>
      <c r="C78" s="154"/>
      <c r="D78" s="154"/>
    </row>
    <row r="79" spans="1:4" ht="15.75" x14ac:dyDescent="0.25">
      <c r="A79" s="153" t="s">
        <v>128</v>
      </c>
      <c r="B79" s="153"/>
      <c r="C79" s="153"/>
      <c r="D79" s="153"/>
    </row>
    <row r="81" spans="1:4" x14ac:dyDescent="0.2">
      <c r="A81" s="52" t="s">
        <v>118</v>
      </c>
      <c r="B81" s="53" t="s">
        <v>207</v>
      </c>
      <c r="C81" s="53" t="s">
        <v>208</v>
      </c>
      <c r="D81" s="54" t="s">
        <v>106</v>
      </c>
    </row>
    <row r="82" spans="1:4" x14ac:dyDescent="0.2">
      <c r="A82" s="55" t="s">
        <v>186</v>
      </c>
      <c r="B82" s="56">
        <v>0</v>
      </c>
      <c r="C82" s="56">
        <v>598.93538000000001</v>
      </c>
      <c r="D82" s="108" t="s">
        <v>228</v>
      </c>
    </row>
    <row r="83" spans="1:4" x14ac:dyDescent="0.2">
      <c r="A83" s="55" t="s">
        <v>229</v>
      </c>
      <c r="B83" s="56">
        <v>75.776679999999999</v>
      </c>
      <c r="C83" s="56">
        <v>2068.6435799999999</v>
      </c>
      <c r="D83" s="108">
        <v>26.299211050154216</v>
      </c>
    </row>
    <row r="84" spans="1:4" x14ac:dyDescent="0.2">
      <c r="A84" s="55" t="s">
        <v>187</v>
      </c>
      <c r="B84" s="56">
        <v>5041.0643300000002</v>
      </c>
      <c r="C84" s="56">
        <v>16628.910820000001</v>
      </c>
      <c r="D84" s="108">
        <v>2.2986904612661432</v>
      </c>
    </row>
    <row r="85" spans="1:4" x14ac:dyDescent="0.2">
      <c r="A85" s="55" t="s">
        <v>188</v>
      </c>
      <c r="B85" s="56">
        <v>3724.6588099999999</v>
      </c>
      <c r="C85" s="56">
        <v>7986.7042099999999</v>
      </c>
      <c r="D85" s="108">
        <v>1.1442780714725385</v>
      </c>
    </row>
    <row r="86" spans="1:4" x14ac:dyDescent="0.2">
      <c r="A86" s="55" t="s">
        <v>230</v>
      </c>
      <c r="B86" s="56">
        <v>14495.12923</v>
      </c>
      <c r="C86" s="56">
        <v>25542.51658</v>
      </c>
      <c r="D86" s="108">
        <v>0.76214479876010044</v>
      </c>
    </row>
    <row r="87" spans="1:4" x14ac:dyDescent="0.2">
      <c r="A87" s="55" t="s">
        <v>204</v>
      </c>
      <c r="B87" s="56">
        <v>205.02573000000001</v>
      </c>
      <c r="C87" s="56">
        <v>357.20294000000001</v>
      </c>
      <c r="D87" s="108">
        <v>0.74223469415277776</v>
      </c>
    </row>
    <row r="88" spans="1:4" x14ac:dyDescent="0.2">
      <c r="A88" s="55" t="s">
        <v>231</v>
      </c>
      <c r="B88" s="56">
        <v>3011.28087</v>
      </c>
      <c r="C88" s="56">
        <v>4872.8443399999996</v>
      </c>
      <c r="D88" s="108">
        <v>0.61819655833034259</v>
      </c>
    </row>
    <row r="89" spans="1:4" x14ac:dyDescent="0.2">
      <c r="A89" s="55" t="s">
        <v>232</v>
      </c>
      <c r="B89" s="56">
        <v>616.60972000000004</v>
      </c>
      <c r="C89" s="56">
        <v>876.94628</v>
      </c>
      <c r="D89" s="108">
        <v>0.42220638364247631</v>
      </c>
    </row>
    <row r="90" spans="1:4" x14ac:dyDescent="0.2">
      <c r="A90" s="55" t="s">
        <v>233</v>
      </c>
      <c r="B90" s="56">
        <v>25552.244129999999</v>
      </c>
      <c r="C90" s="56">
        <v>35411.243589999998</v>
      </c>
      <c r="D90" s="108">
        <v>0.38583693118464257</v>
      </c>
    </row>
    <row r="91" spans="1:4" x14ac:dyDescent="0.2">
      <c r="A91" s="55" t="s">
        <v>234</v>
      </c>
      <c r="B91" s="56">
        <v>5313.0717699999996</v>
      </c>
      <c r="C91" s="56">
        <v>7357.2769099999996</v>
      </c>
      <c r="D91" s="108">
        <v>0.38475014614756464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zoomScale="85" zoomScaleNormal="85" workbookViewId="0">
      <selection activeCell="M15" activeCellId="1" sqref="N43 M15"/>
    </sheetView>
  </sheetViews>
  <sheetFormatPr defaultColWidth="9.140625" defaultRowHeight="12.75" x14ac:dyDescent="0.2"/>
  <cols>
    <col min="1" max="1" width="44.7109375" style="15" customWidth="1"/>
    <col min="2" max="2" width="16" style="17" customWidth="1"/>
    <col min="3" max="3" width="16" style="15" customWidth="1"/>
    <col min="4" max="4" width="10.28515625" style="15" customWidth="1"/>
    <col min="5" max="5" width="13.85546875" style="15" bestFit="1" customWidth="1"/>
    <col min="6" max="7" width="14.85546875" style="15" bestFit="1" customWidth="1"/>
    <col min="8" max="8" width="9.5703125" style="15" bestFit="1" customWidth="1"/>
    <col min="9" max="9" width="13.5703125" style="15" bestFit="1" customWidth="1"/>
    <col min="10" max="16384" width="9.140625" style="15"/>
  </cols>
  <sheetData>
    <row r="1" spans="1:9" ht="26.25" x14ac:dyDescent="0.4">
      <c r="B1" s="152" t="s">
        <v>236</v>
      </c>
      <c r="C1" s="152"/>
      <c r="D1" s="152"/>
      <c r="E1" s="152"/>
      <c r="F1" s="152"/>
      <c r="G1" s="152"/>
      <c r="H1" s="152"/>
      <c r="I1" s="152"/>
    </row>
    <row r="2" spans="1:9" x14ac:dyDescent="0.2">
      <c r="D2" s="16"/>
    </row>
    <row r="3" spans="1:9" ht="19.5" x14ac:dyDescent="0.3">
      <c r="B3" s="113"/>
      <c r="D3" s="16"/>
    </row>
    <row r="4" spans="1:9" x14ac:dyDescent="0.2">
      <c r="B4" s="18"/>
      <c r="C4" s="16"/>
      <c r="D4" s="16"/>
      <c r="E4" s="16"/>
      <c r="F4" s="16"/>
      <c r="G4" s="16"/>
      <c r="H4" s="16"/>
      <c r="I4" s="16"/>
    </row>
    <row r="5" spans="1:9" ht="26.25" x14ac:dyDescent="0.2">
      <c r="A5" s="155" t="s">
        <v>180</v>
      </c>
      <c r="B5" s="156"/>
      <c r="C5" s="156"/>
      <c r="D5" s="156"/>
      <c r="E5" s="156"/>
      <c r="F5" s="156"/>
      <c r="G5" s="156"/>
      <c r="H5" s="156"/>
      <c r="I5" s="157"/>
    </row>
    <row r="6" spans="1:9" ht="18" x14ac:dyDescent="0.2">
      <c r="A6" s="63"/>
      <c r="B6" s="148" t="s">
        <v>65</v>
      </c>
      <c r="C6" s="148"/>
      <c r="D6" s="148"/>
      <c r="E6" s="148"/>
      <c r="F6" s="148" t="s">
        <v>206</v>
      </c>
      <c r="G6" s="148"/>
      <c r="H6" s="148"/>
      <c r="I6" s="148"/>
    </row>
    <row r="7" spans="1:9" ht="30" x14ac:dyDescent="0.25">
      <c r="A7" s="64" t="s">
        <v>1</v>
      </c>
      <c r="B7" s="145">
        <v>2014</v>
      </c>
      <c r="C7" s="146">
        <v>2015</v>
      </c>
      <c r="D7" s="7" t="s">
        <v>173</v>
      </c>
      <c r="E7" s="7" t="s">
        <v>174</v>
      </c>
      <c r="F7" s="145">
        <v>2014</v>
      </c>
      <c r="G7" s="146">
        <v>2015</v>
      </c>
      <c r="H7" s="7" t="s">
        <v>173</v>
      </c>
      <c r="I7" s="7" t="s">
        <v>174</v>
      </c>
    </row>
    <row r="8" spans="1:9" ht="16.5" x14ac:dyDescent="0.25">
      <c r="A8" s="65" t="s">
        <v>2</v>
      </c>
      <c r="B8" s="142">
        <f>'SEKTÖR (U S D)'!B8*2.2877</f>
        <v>5271615.4864933752</v>
      </c>
      <c r="C8" s="142">
        <f>'SEKTÖR (U S D)'!C8*2.9172</f>
        <v>5801159.1833738405</v>
      </c>
      <c r="D8" s="147">
        <f t="shared" ref="D8:D43" si="0">(C8-B8)/B8*100</f>
        <v>10.04518820155285</v>
      </c>
      <c r="E8" s="147">
        <f t="shared" ref="E8:E43" si="1">C8/C$46*100</f>
        <v>17.239245377591821</v>
      </c>
      <c r="F8" s="142">
        <f>'SEKTÖR (U S D)'!F8*2.1879</f>
        <v>49177750.509101205</v>
      </c>
      <c r="G8" s="142">
        <f>'SEKTÖR (U S D)'!G8*2.72</f>
        <v>56572094.179687999</v>
      </c>
      <c r="H8" s="147">
        <f t="shared" ref="H8:H43" si="2">(G8-F8)/F8*100</f>
        <v>15.035953442438043</v>
      </c>
      <c r="I8" s="147">
        <f t="shared" ref="I8:I46" si="3">G8/G$46*100</f>
        <v>14.470605658000386</v>
      </c>
    </row>
    <row r="9" spans="1:9" s="19" customFormat="1" ht="15.75" x14ac:dyDescent="0.25">
      <c r="A9" s="66" t="s">
        <v>3</v>
      </c>
      <c r="B9" s="142">
        <f>'SEKTÖR (U S D)'!B9*2.2877</f>
        <v>3857947.0804840857</v>
      </c>
      <c r="C9" s="142">
        <f>'SEKTÖR (U S D)'!C9*2.9172</f>
        <v>4320104.9873518683</v>
      </c>
      <c r="D9" s="165">
        <f t="shared" si="0"/>
        <v>11.979373931946007</v>
      </c>
      <c r="E9" s="165">
        <f t="shared" si="1"/>
        <v>12.838011780018707</v>
      </c>
      <c r="F9" s="142">
        <f>'SEKTÖR (U S D)'!F9*2.1879</f>
        <v>34316021.636314698</v>
      </c>
      <c r="G9" s="142">
        <f>'SEKTÖR (U S D)'!G9*2.72</f>
        <v>40544887.872080006</v>
      </c>
      <c r="H9" s="165">
        <f t="shared" si="2"/>
        <v>18.151481257878835</v>
      </c>
      <c r="I9" s="165">
        <f t="shared" si="3"/>
        <v>10.370998145855591</v>
      </c>
    </row>
    <row r="10" spans="1:9" ht="14.25" x14ac:dyDescent="0.2">
      <c r="A10" s="12" t="s">
        <v>4</v>
      </c>
      <c r="B10" s="144">
        <f>'SEKTÖR (U S D)'!B10*2.2877</f>
        <v>1489092.0192956799</v>
      </c>
      <c r="C10" s="144">
        <f>'SEKTÖR (U S D)'!C10*2.9172</f>
        <v>1583726.1115327079</v>
      </c>
      <c r="D10" s="123">
        <f t="shared" si="0"/>
        <v>6.3551540811956464</v>
      </c>
      <c r="E10" s="123">
        <f t="shared" si="1"/>
        <v>4.7063426781771671</v>
      </c>
      <c r="F10" s="144">
        <f>'SEKTÖR (U S D)'!F10*2.1879</f>
        <v>14691318.658120962</v>
      </c>
      <c r="G10" s="144">
        <f>'SEKTÖR (U S D)'!G10*2.72</f>
        <v>16678642.363390401</v>
      </c>
      <c r="H10" s="123">
        <f t="shared" si="2"/>
        <v>13.527197602312576</v>
      </c>
      <c r="I10" s="123">
        <f t="shared" si="3"/>
        <v>4.2662386827125438</v>
      </c>
    </row>
    <row r="11" spans="1:9" ht="14.25" x14ac:dyDescent="0.2">
      <c r="A11" s="12" t="s">
        <v>5</v>
      </c>
      <c r="B11" s="144">
        <f>'SEKTÖR (U S D)'!B11*2.2877</f>
        <v>772313.42431357305</v>
      </c>
      <c r="C11" s="144">
        <f>'SEKTÖR (U S D)'!C11*2.9172</f>
        <v>905879.74928193598</v>
      </c>
      <c r="D11" s="123">
        <f t="shared" si="0"/>
        <v>17.294316110985093</v>
      </c>
      <c r="E11" s="123">
        <f t="shared" si="1"/>
        <v>2.6919935803899619</v>
      </c>
      <c r="F11" s="144">
        <f>'SEKTÖR (U S D)'!F11*2.1879</f>
        <v>5238521.2812353848</v>
      </c>
      <c r="G11" s="144">
        <f>'SEKTÖR (U S D)'!G11*2.72</f>
        <v>5680829.4700992005</v>
      </c>
      <c r="H11" s="123">
        <f t="shared" si="2"/>
        <v>8.4433786772649615</v>
      </c>
      <c r="I11" s="123">
        <f t="shared" si="3"/>
        <v>1.4531023513297521</v>
      </c>
    </row>
    <row r="12" spans="1:9" ht="14.25" x14ac:dyDescent="0.2">
      <c r="A12" s="12" t="s">
        <v>6</v>
      </c>
      <c r="B12" s="144">
        <f>'SEKTÖR (U S D)'!B12*2.2877</f>
        <v>269641.1651478</v>
      </c>
      <c r="C12" s="144">
        <f>'SEKTÖR (U S D)'!C12*2.9172</f>
        <v>302220.34223237995</v>
      </c>
      <c r="D12" s="123">
        <f t="shared" si="0"/>
        <v>12.082419636008519</v>
      </c>
      <c r="E12" s="123">
        <f t="shared" si="1"/>
        <v>0.89810509816310724</v>
      </c>
      <c r="F12" s="144">
        <f>'SEKTÖR (U S D)'!F12*2.1879</f>
        <v>3097223.7815337391</v>
      </c>
      <c r="G12" s="144">
        <f>'SEKTÖR (U S D)'!G12*2.72</f>
        <v>3590695.1170080001</v>
      </c>
      <c r="H12" s="123">
        <f t="shared" si="2"/>
        <v>15.932698774187221</v>
      </c>
      <c r="I12" s="123">
        <f t="shared" si="3"/>
        <v>0.91846578829648839</v>
      </c>
    </row>
    <row r="13" spans="1:9" ht="14.25" x14ac:dyDescent="0.2">
      <c r="A13" s="12" t="s">
        <v>7</v>
      </c>
      <c r="B13" s="144">
        <f>'SEKTÖR (U S D)'!B13*2.2877</f>
        <v>308759.15814931499</v>
      </c>
      <c r="C13" s="144">
        <f>'SEKTÖR (U S D)'!C13*2.9172</f>
        <v>384171.29480558401</v>
      </c>
      <c r="D13" s="123">
        <f t="shared" si="0"/>
        <v>24.424259059483493</v>
      </c>
      <c r="E13" s="123">
        <f t="shared" si="1"/>
        <v>1.1416379052589494</v>
      </c>
      <c r="F13" s="144">
        <f>'SEKTÖR (U S D)'!F13*2.1879</f>
        <v>3191362.867659681</v>
      </c>
      <c r="G13" s="144">
        <f>'SEKTÖR (U S D)'!G13*2.72</f>
        <v>3662455.9004464005</v>
      </c>
      <c r="H13" s="123">
        <f t="shared" si="2"/>
        <v>14.76150009642074</v>
      </c>
      <c r="I13" s="123">
        <f t="shared" si="3"/>
        <v>0.9368215167506615</v>
      </c>
    </row>
    <row r="14" spans="1:9" ht="14.25" x14ac:dyDescent="0.2">
      <c r="A14" s="12" t="s">
        <v>8</v>
      </c>
      <c r="B14" s="144">
        <f>'SEKTÖR (U S D)'!B14*2.2877</f>
        <v>730444.94957367901</v>
      </c>
      <c r="C14" s="144">
        <f>'SEKTÖR (U S D)'!C14*2.9172</f>
        <v>798725.13840319193</v>
      </c>
      <c r="D14" s="123">
        <f t="shared" si="0"/>
        <v>9.3477528825908589</v>
      </c>
      <c r="E14" s="123">
        <f t="shared" si="1"/>
        <v>2.3735633198356041</v>
      </c>
      <c r="F14" s="144">
        <f>'SEKTÖR (U S D)'!F14*2.1879</f>
        <v>5061130.415447535</v>
      </c>
      <c r="G14" s="144">
        <f>'SEKTÖR (U S D)'!G14*2.72</f>
        <v>7707666.7765760003</v>
      </c>
      <c r="H14" s="123">
        <f t="shared" si="2"/>
        <v>52.29140812200238</v>
      </c>
      <c r="I14" s="123">
        <f t="shared" si="3"/>
        <v>1.9715481295926349</v>
      </c>
    </row>
    <row r="15" spans="1:9" ht="14.25" x14ac:dyDescent="0.2">
      <c r="A15" s="12" t="s">
        <v>9</v>
      </c>
      <c r="B15" s="144">
        <f>'SEKTÖR (U S D)'!B15*2.2877</f>
        <v>55349.350736801003</v>
      </c>
      <c r="C15" s="144">
        <f>'SEKTÖR (U S D)'!C15*2.9172</f>
        <v>50961.134924699996</v>
      </c>
      <c r="D15" s="123">
        <f t="shared" si="0"/>
        <v>-7.9282155141584054</v>
      </c>
      <c r="E15" s="123">
        <f t="shared" si="1"/>
        <v>0.15144068313197551</v>
      </c>
      <c r="F15" s="144">
        <f>'SEKTÖR (U S D)'!F15*2.1879</f>
        <v>498923.08318581298</v>
      </c>
      <c r="G15" s="144">
        <f>'SEKTÖR (U S D)'!G15*2.72</f>
        <v>515415.38797120005</v>
      </c>
      <c r="H15" s="123">
        <f t="shared" si="2"/>
        <v>3.3055806277948596</v>
      </c>
      <c r="I15" s="123">
        <f t="shared" si="3"/>
        <v>0.13183837256769632</v>
      </c>
    </row>
    <row r="16" spans="1:9" ht="14.25" x14ac:dyDescent="0.2">
      <c r="A16" s="12" t="s">
        <v>10</v>
      </c>
      <c r="B16" s="144">
        <f>'SEKTÖR (U S D)'!B16*2.2877</f>
        <v>216451.30580073301</v>
      </c>
      <c r="C16" s="144">
        <f>'SEKTÖR (U S D)'!C16*2.9172</f>
        <v>274677.87667491595</v>
      </c>
      <c r="D16" s="123">
        <f t="shared" si="0"/>
        <v>26.900540358849508</v>
      </c>
      <c r="E16" s="123">
        <f t="shared" si="1"/>
        <v>0.81625743512882876</v>
      </c>
      <c r="F16" s="144">
        <f>'SEKTÖR (U S D)'!F16*2.1879</f>
        <v>2355871.1053916607</v>
      </c>
      <c r="G16" s="144">
        <f>'SEKTÖR (U S D)'!G16*2.72</f>
        <v>2497931.5271792002</v>
      </c>
      <c r="H16" s="123">
        <f t="shared" si="2"/>
        <v>6.0300591769396537</v>
      </c>
      <c r="I16" s="123">
        <f t="shared" si="3"/>
        <v>0.63894721619612904</v>
      </c>
    </row>
    <row r="17" spans="1:9" ht="14.25" x14ac:dyDescent="0.2">
      <c r="A17" s="10" t="s">
        <v>11</v>
      </c>
      <c r="B17" s="144">
        <f>'SEKTÖR (U S D)'!B17*2.2877</f>
        <v>15895.707466505</v>
      </c>
      <c r="C17" s="144">
        <f>'SEKTÖR (U S D)'!C17*2.9172</f>
        <v>19743.339496451998</v>
      </c>
      <c r="D17" s="123">
        <f t="shared" si="0"/>
        <v>24.205478353540553</v>
      </c>
      <c r="E17" s="123">
        <f t="shared" si="1"/>
        <v>5.8671079933112491E-2</v>
      </c>
      <c r="F17" s="144">
        <f>'SEKTÖR (U S D)'!F17*2.1879</f>
        <v>181670.44373992801</v>
      </c>
      <c r="G17" s="144">
        <f>'SEKTÖR (U S D)'!G17*2.72</f>
        <v>211251.3294096</v>
      </c>
      <c r="H17" s="123">
        <f t="shared" si="2"/>
        <v>16.28271779421576</v>
      </c>
      <c r="I17" s="123">
        <f t="shared" si="3"/>
        <v>5.4036088409685254E-2</v>
      </c>
    </row>
    <row r="18" spans="1:9" s="19" customFormat="1" ht="15.75" x14ac:dyDescent="0.25">
      <c r="A18" s="66" t="s">
        <v>12</v>
      </c>
      <c r="B18" s="142">
        <f>'SEKTÖR (U S D)'!B18*2.2877</f>
        <v>474092.21747451904</v>
      </c>
      <c r="C18" s="142">
        <f>'SEKTÖR (U S D)'!C18*2.9172</f>
        <v>462196.04280049202</v>
      </c>
      <c r="D18" s="165">
        <f t="shared" si="0"/>
        <v>-2.5092533130785677</v>
      </c>
      <c r="E18" s="165">
        <f t="shared" si="1"/>
        <v>1.3735032503892839</v>
      </c>
      <c r="F18" s="142">
        <f>'SEKTÖR (U S D)'!F18*2.1879</f>
        <v>4976568.5175461965</v>
      </c>
      <c r="G18" s="142">
        <f>'SEKTÖR (U S D)'!G18*2.72</f>
        <v>4936546.0729312003</v>
      </c>
      <c r="H18" s="165">
        <f t="shared" si="2"/>
        <v>-0.80421769486115957</v>
      </c>
      <c r="I18" s="165">
        <f t="shared" si="3"/>
        <v>1.2627217105847606</v>
      </c>
    </row>
    <row r="19" spans="1:9" ht="14.25" x14ac:dyDescent="0.2">
      <c r="A19" s="12" t="s">
        <v>13</v>
      </c>
      <c r="B19" s="144">
        <f>'SEKTÖR (U S D)'!B19*2.2877</f>
        <v>474092.21747451904</v>
      </c>
      <c r="C19" s="144">
        <f>'SEKTÖR (U S D)'!C19*2.9172</f>
        <v>462196.04280049202</v>
      </c>
      <c r="D19" s="123">
        <f t="shared" si="0"/>
        <v>-2.5092533130785677</v>
      </c>
      <c r="E19" s="123">
        <f t="shared" si="1"/>
        <v>1.3735032503892839</v>
      </c>
      <c r="F19" s="144">
        <f>'SEKTÖR (U S D)'!F19*2.1879</f>
        <v>4976568.5175461965</v>
      </c>
      <c r="G19" s="144">
        <f>'SEKTÖR (U S D)'!G19*2.72</f>
        <v>4936546.0729312003</v>
      </c>
      <c r="H19" s="123">
        <f t="shared" si="2"/>
        <v>-0.80421769486115957</v>
      </c>
      <c r="I19" s="123">
        <f t="shared" si="3"/>
        <v>1.2627217105847606</v>
      </c>
    </row>
    <row r="20" spans="1:9" s="19" customFormat="1" ht="15.75" x14ac:dyDescent="0.25">
      <c r="A20" s="66" t="s">
        <v>178</v>
      </c>
      <c r="B20" s="142">
        <f>'SEKTÖR (U S D)'!B20*2.2877</f>
        <v>939576.18853476993</v>
      </c>
      <c r="C20" s="142">
        <f>'SEKTÖR (U S D)'!C20*2.9172</f>
        <v>1018858.1532214798</v>
      </c>
      <c r="D20" s="165">
        <f t="shared" si="0"/>
        <v>8.4380559718469286</v>
      </c>
      <c r="E20" s="165">
        <f t="shared" si="1"/>
        <v>3.0277303471838288</v>
      </c>
      <c r="F20" s="142">
        <f>'SEKTÖR (U S D)'!F20*2.1879</f>
        <v>9885160.3552403115</v>
      </c>
      <c r="G20" s="142">
        <f>'SEKTÖR (U S D)'!G20*2.72</f>
        <v>11090660.234676801</v>
      </c>
      <c r="H20" s="165">
        <f t="shared" si="2"/>
        <v>12.195046272541555</v>
      </c>
      <c r="I20" s="165">
        <f t="shared" si="3"/>
        <v>2.8368858015600349</v>
      </c>
    </row>
    <row r="21" spans="1:9" ht="14.25" x14ac:dyDescent="0.2">
      <c r="A21" s="12" t="s">
        <v>176</v>
      </c>
      <c r="B21" s="144">
        <f>'SEKTÖR (U S D)'!B21*2.2877</f>
        <v>939576.18853476993</v>
      </c>
      <c r="C21" s="144">
        <f>'SEKTÖR (U S D)'!C21*2.9172</f>
        <v>1018858.1532214798</v>
      </c>
      <c r="D21" s="123">
        <f t="shared" si="0"/>
        <v>8.4380559718469286</v>
      </c>
      <c r="E21" s="123">
        <f t="shared" si="1"/>
        <v>3.0277303471838288</v>
      </c>
      <c r="F21" s="144">
        <f>'SEKTÖR (U S D)'!F21*2.1879</f>
        <v>9885160.3552403115</v>
      </c>
      <c r="G21" s="144">
        <f>'SEKTÖR (U S D)'!G21*2.72</f>
        <v>11090660.234676801</v>
      </c>
      <c r="H21" s="123">
        <f t="shared" si="2"/>
        <v>12.195046272541555</v>
      </c>
      <c r="I21" s="123">
        <f t="shared" si="3"/>
        <v>2.8368858015600349</v>
      </c>
    </row>
    <row r="22" spans="1:9" ht="16.5" x14ac:dyDescent="0.25">
      <c r="A22" s="65" t="s">
        <v>14</v>
      </c>
      <c r="B22" s="142">
        <f>'SEKTÖR (U S D)'!B22*2.2877</f>
        <v>23889557.581869897</v>
      </c>
      <c r="C22" s="142">
        <f>'SEKTÖR (U S D)'!C22*2.9172</f>
        <v>26947407.53558911</v>
      </c>
      <c r="D22" s="147">
        <f t="shared" si="0"/>
        <v>12.799943838390112</v>
      </c>
      <c r="E22" s="147">
        <f t="shared" si="1"/>
        <v>80.079335200350883</v>
      </c>
      <c r="F22" s="142">
        <f>'SEKTÖR (U S D)'!F22*2.1879</f>
        <v>271374252.66419274</v>
      </c>
      <c r="G22" s="142">
        <f>'SEKTÖR (U S D)'!G22*2.72</f>
        <v>296385561.89661604</v>
      </c>
      <c r="H22" s="147">
        <f t="shared" si="2"/>
        <v>9.2165373048021273</v>
      </c>
      <c r="I22" s="147">
        <f t="shared" si="3"/>
        <v>75.812618414092597</v>
      </c>
    </row>
    <row r="23" spans="1:9" s="19" customFormat="1" ht="15.75" x14ac:dyDescent="0.25">
      <c r="A23" s="66" t="s">
        <v>15</v>
      </c>
      <c r="B23" s="142">
        <f>'SEKTÖR (U S D)'!B23*2.2877</f>
        <v>2441865.1399480831</v>
      </c>
      <c r="C23" s="142">
        <f>'SEKTÖR (U S D)'!C23*2.9172</f>
        <v>2623021.6992768357</v>
      </c>
      <c r="D23" s="165">
        <f t="shared" si="0"/>
        <v>7.4187782267371309</v>
      </c>
      <c r="E23" s="165">
        <f t="shared" si="1"/>
        <v>7.7948067403802561</v>
      </c>
      <c r="F23" s="142">
        <f>'SEKTÖR (U S D)'!F23*2.1879</f>
        <v>28645384.996114027</v>
      </c>
      <c r="G23" s="142">
        <f>'SEKTÖR (U S D)'!G23*2.72</f>
        <v>31091624.574961603</v>
      </c>
      <c r="H23" s="165">
        <f t="shared" si="2"/>
        <v>8.5397336400939547</v>
      </c>
      <c r="I23" s="165">
        <f t="shared" si="3"/>
        <v>7.9529429662231488</v>
      </c>
    </row>
    <row r="24" spans="1:9" ht="14.25" x14ac:dyDescent="0.2">
      <c r="A24" s="12" t="s">
        <v>16</v>
      </c>
      <c r="B24" s="144">
        <f>'SEKTÖR (U S D)'!B24*2.2877</f>
        <v>1540128.3500286781</v>
      </c>
      <c r="C24" s="144">
        <f>'SEKTÖR (U S D)'!C24*2.9172</f>
        <v>1834180.7188195917</v>
      </c>
      <c r="D24" s="123">
        <f t="shared" si="0"/>
        <v>19.092718394894696</v>
      </c>
      <c r="E24" s="123">
        <f t="shared" si="1"/>
        <v>5.4506160715605771</v>
      </c>
      <c r="F24" s="144">
        <f>'SEKTÖR (U S D)'!F24*2.1879</f>
        <v>19439506.561109778</v>
      </c>
      <c r="G24" s="144">
        <f>'SEKTÖR (U S D)'!G24*2.72</f>
        <v>21642344.104238402</v>
      </c>
      <c r="H24" s="123">
        <f t="shared" si="2"/>
        <v>11.331756473364246</v>
      </c>
      <c r="I24" s="123">
        <f t="shared" si="3"/>
        <v>5.5359065558444334</v>
      </c>
    </row>
    <row r="25" spans="1:9" ht="14.25" x14ac:dyDescent="0.2">
      <c r="A25" s="12" t="s">
        <v>17</v>
      </c>
      <c r="B25" s="144">
        <f>'SEKTÖR (U S D)'!B25*2.2877</f>
        <v>408959.10699981399</v>
      </c>
      <c r="C25" s="144">
        <f>'SEKTÖR (U S D)'!C25*2.9172</f>
        <v>283287.33820529998</v>
      </c>
      <c r="D25" s="123">
        <f t="shared" si="0"/>
        <v>-30.729666277995655</v>
      </c>
      <c r="E25" s="123">
        <f t="shared" si="1"/>
        <v>0.84184208385155324</v>
      </c>
      <c r="F25" s="144">
        <f>'SEKTÖR (U S D)'!F25*2.1879</f>
        <v>4054377.3454358457</v>
      </c>
      <c r="G25" s="144">
        <f>'SEKTÖR (U S D)'!G25*2.72</f>
        <v>3964434.1262896005</v>
      </c>
      <c r="H25" s="123">
        <f t="shared" si="2"/>
        <v>-2.2184224970450117</v>
      </c>
      <c r="I25" s="123">
        <f t="shared" si="3"/>
        <v>1.0140646856105566</v>
      </c>
    </row>
    <row r="26" spans="1:9" ht="14.25" x14ac:dyDescent="0.2">
      <c r="A26" s="12" t="s">
        <v>18</v>
      </c>
      <c r="B26" s="144">
        <f>'SEKTÖR (U S D)'!B26*2.2877</f>
        <v>492777.68291959102</v>
      </c>
      <c r="C26" s="144">
        <f>'SEKTÖR (U S D)'!C26*2.9172</f>
        <v>505553.64225194394</v>
      </c>
      <c r="D26" s="123">
        <f t="shared" si="0"/>
        <v>2.5926416262721923</v>
      </c>
      <c r="E26" s="123">
        <f t="shared" si="1"/>
        <v>1.5023485849681253</v>
      </c>
      <c r="F26" s="144">
        <f>'SEKTÖR (U S D)'!F26*2.1879</f>
        <v>5151501.0895684045</v>
      </c>
      <c r="G26" s="144">
        <f>'SEKTÖR (U S D)'!G26*2.72</f>
        <v>5484846.344433601</v>
      </c>
      <c r="H26" s="123">
        <f t="shared" si="2"/>
        <v>6.4708373165291198</v>
      </c>
      <c r="I26" s="123">
        <f t="shared" si="3"/>
        <v>1.402971724768159</v>
      </c>
    </row>
    <row r="27" spans="1:9" s="19" customFormat="1" ht="15.75" x14ac:dyDescent="0.25">
      <c r="A27" s="66" t="s">
        <v>19</v>
      </c>
      <c r="B27" s="142">
        <f>'SEKTÖR (U S D)'!B27*2.2877</f>
        <v>3222066.4233026169</v>
      </c>
      <c r="C27" s="142">
        <f>'SEKTÖR (U S D)'!C27*2.9172</f>
        <v>3704148.9739494235</v>
      </c>
      <c r="D27" s="165">
        <f t="shared" si="0"/>
        <v>14.961906035216746</v>
      </c>
      <c r="E27" s="165">
        <f t="shared" si="1"/>
        <v>11.007581598533427</v>
      </c>
      <c r="F27" s="142">
        <f>'SEKTÖR (U S D)'!F27*2.1879</f>
        <v>38898754.068904586</v>
      </c>
      <c r="G27" s="142">
        <f>'SEKTÖR (U S D)'!G27*2.72</f>
        <v>41918007.840523206</v>
      </c>
      <c r="H27" s="165">
        <f t="shared" si="2"/>
        <v>7.7618264232071938</v>
      </c>
      <c r="I27" s="165">
        <f t="shared" si="3"/>
        <v>10.722229223166527</v>
      </c>
    </row>
    <row r="28" spans="1:9" ht="14.25" x14ac:dyDescent="0.2">
      <c r="A28" s="12" t="s">
        <v>20</v>
      </c>
      <c r="B28" s="144">
        <f>'SEKTÖR (U S D)'!B28*2.2877</f>
        <v>3222066.4233026169</v>
      </c>
      <c r="C28" s="144">
        <f>'SEKTÖR (U S D)'!C28*2.9172</f>
        <v>3704148.9739494235</v>
      </c>
      <c r="D28" s="123">
        <f t="shared" si="0"/>
        <v>14.961906035216746</v>
      </c>
      <c r="E28" s="123">
        <f t="shared" si="1"/>
        <v>11.007581598533427</v>
      </c>
      <c r="F28" s="144">
        <f>'SEKTÖR (U S D)'!F28*2.1879</f>
        <v>38898754.068904586</v>
      </c>
      <c r="G28" s="144">
        <f>'SEKTÖR (U S D)'!G28*2.72</f>
        <v>41918007.840523206</v>
      </c>
      <c r="H28" s="123">
        <f t="shared" si="2"/>
        <v>7.7618264232071938</v>
      </c>
      <c r="I28" s="123">
        <f t="shared" si="3"/>
        <v>10.722229223166527</v>
      </c>
    </row>
    <row r="29" spans="1:9" s="19" customFormat="1" ht="15.75" x14ac:dyDescent="0.25">
      <c r="A29" s="66" t="s">
        <v>21</v>
      </c>
      <c r="B29" s="142">
        <f>'SEKTÖR (U S D)'!B29*2.2877</f>
        <v>18225626.018619198</v>
      </c>
      <c r="C29" s="142">
        <f>'SEKTÖR (U S D)'!C29*2.9172</f>
        <v>20620236.86236285</v>
      </c>
      <c r="D29" s="165">
        <f t="shared" si="0"/>
        <v>13.138702842345888</v>
      </c>
      <c r="E29" s="165">
        <f t="shared" si="1"/>
        <v>61.276946861437196</v>
      </c>
      <c r="F29" s="142">
        <f>'SEKTÖR (U S D)'!F29*2.1879</f>
        <v>203830113.59917417</v>
      </c>
      <c r="G29" s="142">
        <f>'SEKTÖR (U S D)'!G29*2.72</f>
        <v>223375929.48113126</v>
      </c>
      <c r="H29" s="165">
        <f t="shared" si="2"/>
        <v>9.5892680118862845</v>
      </c>
      <c r="I29" s="165">
        <f t="shared" si="3"/>
        <v>57.137446224702934</v>
      </c>
    </row>
    <row r="30" spans="1:9" ht="14.25" x14ac:dyDescent="0.2">
      <c r="A30" s="12" t="s">
        <v>22</v>
      </c>
      <c r="B30" s="144">
        <f>'SEKTÖR (U S D)'!B30*2.2877</f>
        <v>3125670.5294992677</v>
      </c>
      <c r="C30" s="144">
        <f>'SEKTÖR (U S D)'!C30*2.9172</f>
        <v>4065027.9724334278</v>
      </c>
      <c r="D30" s="123">
        <f t="shared" si="0"/>
        <v>30.052989720725463</v>
      </c>
      <c r="E30" s="123">
        <f t="shared" si="1"/>
        <v>12.080002025181185</v>
      </c>
      <c r="F30" s="144">
        <f>'SEKTÖR (U S D)'!F30*2.1879</f>
        <v>40977798.726691827</v>
      </c>
      <c r="G30" s="144">
        <f>'SEKTÖR (U S D)'!G30*2.72</f>
        <v>46157244.056902409</v>
      </c>
      <c r="H30" s="123">
        <f t="shared" si="2"/>
        <v>12.639637782292173</v>
      </c>
      <c r="I30" s="123">
        <f t="shared" si="3"/>
        <v>11.806585679611132</v>
      </c>
    </row>
    <row r="31" spans="1:9" ht="14.25" x14ac:dyDescent="0.2">
      <c r="A31" s="12" t="s">
        <v>23</v>
      </c>
      <c r="B31" s="144">
        <f>'SEKTÖR (U S D)'!B31*2.2877</f>
        <v>4123476.4181824015</v>
      </c>
      <c r="C31" s="144">
        <f>'SEKTÖR (U S D)'!C31*2.9172</f>
        <v>5396211.9413991356</v>
      </c>
      <c r="D31" s="123">
        <f t="shared" si="0"/>
        <v>30.865594807445191</v>
      </c>
      <c r="E31" s="123">
        <f t="shared" si="1"/>
        <v>16.035867802746342</v>
      </c>
      <c r="F31" s="144">
        <f>'SEKTÖR (U S D)'!F31*2.1879</f>
        <v>48724371.407416418</v>
      </c>
      <c r="G31" s="144">
        <f>'SEKTÖR (U S D)'!G31*2.72</f>
        <v>57545158.613508806</v>
      </c>
      <c r="H31" s="123">
        <f t="shared" si="2"/>
        <v>18.103439718772361</v>
      </c>
      <c r="I31" s="123">
        <f t="shared" si="3"/>
        <v>14.719506320170003</v>
      </c>
    </row>
    <row r="32" spans="1:9" ht="14.25" x14ac:dyDescent="0.2">
      <c r="A32" s="12" t="s">
        <v>24</v>
      </c>
      <c r="B32" s="144">
        <f>'SEKTÖR (U S D)'!B32*2.2877</f>
        <v>354721.96355155396</v>
      </c>
      <c r="C32" s="144">
        <f>'SEKTÖR (U S D)'!C32*2.9172</f>
        <v>178997.33199004797</v>
      </c>
      <c r="D32" s="123">
        <f t="shared" si="0"/>
        <v>-49.538694982998095</v>
      </c>
      <c r="E32" s="123">
        <f t="shared" si="1"/>
        <v>0.53192453966003306</v>
      </c>
      <c r="F32" s="144">
        <f>'SEKTÖR (U S D)'!F32*2.1879</f>
        <v>2782715.513514651</v>
      </c>
      <c r="G32" s="144">
        <f>'SEKTÖR (U S D)'!G32*2.72</f>
        <v>2801227.7901408002</v>
      </c>
      <c r="H32" s="123">
        <f t="shared" si="2"/>
        <v>0.66525940349423807</v>
      </c>
      <c r="I32" s="123">
        <f t="shared" si="3"/>
        <v>0.71652752646221618</v>
      </c>
    </row>
    <row r="33" spans="1:9" ht="14.25" x14ac:dyDescent="0.2">
      <c r="A33" s="12" t="s">
        <v>169</v>
      </c>
      <c r="B33" s="144">
        <f>'SEKTÖR (U S D)'!B33*2.2877</f>
        <v>2610575.8148012422</v>
      </c>
      <c r="C33" s="144">
        <f>'SEKTÖR (U S D)'!C33*2.9172</f>
        <v>2747221.7576300637</v>
      </c>
      <c r="D33" s="123">
        <f t="shared" si="0"/>
        <v>5.2343219474445757</v>
      </c>
      <c r="E33" s="123">
        <f t="shared" si="1"/>
        <v>8.1638907827556082</v>
      </c>
      <c r="F33" s="144">
        <f>'SEKTÖR (U S D)'!F33*2.1879</f>
        <v>26485103.243256371</v>
      </c>
      <c r="G33" s="144">
        <f>'SEKTÖR (U S D)'!G33*2.72</f>
        <v>28548352.653945602</v>
      </c>
      <c r="H33" s="123">
        <f t="shared" si="2"/>
        <v>7.7902260441992981</v>
      </c>
      <c r="I33" s="123">
        <f t="shared" si="3"/>
        <v>7.3023981068938735</v>
      </c>
    </row>
    <row r="34" spans="1:9" ht="14.25" x14ac:dyDescent="0.2">
      <c r="A34" s="12" t="s">
        <v>25</v>
      </c>
      <c r="B34" s="144">
        <f>'SEKTÖR (U S D)'!B34*2.2877</f>
        <v>1258516.7615964902</v>
      </c>
      <c r="C34" s="144">
        <f>'SEKTÖR (U S D)'!C34*2.9172</f>
        <v>1473215.5609211039</v>
      </c>
      <c r="D34" s="123">
        <f t="shared" si="0"/>
        <v>17.059669435968246</v>
      </c>
      <c r="E34" s="123">
        <f t="shared" si="1"/>
        <v>4.3779396058625322</v>
      </c>
      <c r="F34" s="144">
        <f>'SEKTÖR (U S D)'!F34*2.1879</f>
        <v>13215586.24673387</v>
      </c>
      <c r="G34" s="144">
        <f>'SEKTÖR (U S D)'!G34*2.72</f>
        <v>15038573.317769602</v>
      </c>
      <c r="H34" s="123">
        <f t="shared" si="2"/>
        <v>13.794220226032492</v>
      </c>
      <c r="I34" s="123">
        <f t="shared" si="3"/>
        <v>3.8467245608614058</v>
      </c>
    </row>
    <row r="35" spans="1:9" ht="14.25" x14ac:dyDescent="0.2">
      <c r="A35" s="12" t="s">
        <v>26</v>
      </c>
      <c r="B35" s="144">
        <f>'SEKTÖR (U S D)'!B35*2.2877</f>
        <v>1342229.4669696351</v>
      </c>
      <c r="C35" s="144">
        <f>'SEKTÖR (U S D)'!C35*2.9172</f>
        <v>1478569.1413950599</v>
      </c>
      <c r="D35" s="123">
        <f t="shared" si="0"/>
        <v>10.157702373591917</v>
      </c>
      <c r="E35" s="123">
        <f t="shared" si="1"/>
        <v>4.3938487861697579</v>
      </c>
      <c r="F35" s="144">
        <f>'SEKTÖR (U S D)'!F35*2.1879</f>
        <v>15540184.493489798</v>
      </c>
      <c r="G35" s="144">
        <f>'SEKTÖR (U S D)'!G35*2.72</f>
        <v>16952776.824584</v>
      </c>
      <c r="H35" s="123">
        <f t="shared" si="2"/>
        <v>9.0899328234228793</v>
      </c>
      <c r="I35" s="123">
        <f t="shared" si="3"/>
        <v>4.3363596804009283</v>
      </c>
    </row>
    <row r="36" spans="1:9" ht="14.25" x14ac:dyDescent="0.2">
      <c r="A36" s="12" t="s">
        <v>27</v>
      </c>
      <c r="B36" s="144">
        <f>'SEKTÖR (U S D)'!B36*2.2877</f>
        <v>2705044.4000057168</v>
      </c>
      <c r="C36" s="144">
        <f>'SEKTÖR (U S D)'!C36*2.9172</f>
        <v>2236139.7554461677</v>
      </c>
      <c r="D36" s="123">
        <f t="shared" si="0"/>
        <v>-17.334452793401773</v>
      </c>
      <c r="E36" s="123">
        <f t="shared" si="1"/>
        <v>6.6451136271535818</v>
      </c>
      <c r="F36" s="144">
        <f>'SEKTÖR (U S D)'!F36*2.1879</f>
        <v>28888366.959519211</v>
      </c>
      <c r="G36" s="144">
        <f>'SEKTÖR (U S D)'!G36*2.72</f>
        <v>26904979.223233603</v>
      </c>
      <c r="H36" s="123">
        <f t="shared" si="2"/>
        <v>-6.8656969743734448</v>
      </c>
      <c r="I36" s="123">
        <f t="shared" si="3"/>
        <v>6.8820387546461896</v>
      </c>
    </row>
    <row r="37" spans="1:9" ht="14.25" x14ac:dyDescent="0.2">
      <c r="A37" s="12" t="s">
        <v>170</v>
      </c>
      <c r="B37" s="144">
        <f>'SEKTÖR (U S D)'!B37*2.2877</f>
        <v>579569.69853863504</v>
      </c>
      <c r="C37" s="144">
        <f>'SEKTÖR (U S D)'!C37*2.9172</f>
        <v>650982.1307280719</v>
      </c>
      <c r="D37" s="123">
        <f t="shared" si="0"/>
        <v>12.321629714165672</v>
      </c>
      <c r="E37" s="123">
        <f t="shared" si="1"/>
        <v>1.9345169358931533</v>
      </c>
      <c r="F37" s="144">
        <f>'SEKTÖR (U S D)'!F37*2.1879</f>
        <v>6905429.6669894252</v>
      </c>
      <c r="G37" s="144">
        <f>'SEKTÖR (U S D)'!G37*2.72</f>
        <v>7502693.8032272011</v>
      </c>
      <c r="H37" s="123">
        <f t="shared" si="2"/>
        <v>8.649195850808896</v>
      </c>
      <c r="I37" s="123">
        <f t="shared" si="3"/>
        <v>1.9191179851744837</v>
      </c>
    </row>
    <row r="38" spans="1:9" ht="14.25" x14ac:dyDescent="0.2">
      <c r="A38" s="12" t="s">
        <v>28</v>
      </c>
      <c r="B38" s="144">
        <f>'SEKTÖR (U S D)'!B38*2.2877</f>
        <v>889579.56515495002</v>
      </c>
      <c r="C38" s="144">
        <f>'SEKTÖR (U S D)'!C38*2.9172</f>
        <v>624686.15468344803</v>
      </c>
      <c r="D38" s="123">
        <f t="shared" si="0"/>
        <v>-29.777371338938295</v>
      </c>
      <c r="E38" s="123">
        <f t="shared" si="1"/>
        <v>1.8563734529879135</v>
      </c>
      <c r="F38" s="144">
        <f>'SEKTÖR (U S D)'!F38*2.1879</f>
        <v>6788188.5176116442</v>
      </c>
      <c r="G38" s="144">
        <f>'SEKTÖR (U S D)'!G38*2.72</f>
        <v>7207471.8221584009</v>
      </c>
      <c r="H38" s="123">
        <f t="shared" si="2"/>
        <v>6.17665970028595</v>
      </c>
      <c r="I38" s="123">
        <f t="shared" si="3"/>
        <v>1.8436029997109593</v>
      </c>
    </row>
    <row r="39" spans="1:9" ht="14.25" x14ac:dyDescent="0.2">
      <c r="A39" s="12" t="s">
        <v>171</v>
      </c>
      <c r="B39" s="144">
        <f>'SEKTÖR (U S D)'!B39*2.2877</f>
        <v>400598.967850213</v>
      </c>
      <c r="C39" s="144">
        <f>'SEKTÖR (U S D)'!C39*2.9172</f>
        <v>828596.26810818003</v>
      </c>
      <c r="D39" s="123">
        <f t="shared" si="0"/>
        <v>106.8393417373952</v>
      </c>
      <c r="E39" s="123">
        <f t="shared" si="1"/>
        <v>2.4623310502861022</v>
      </c>
      <c r="F39" s="144">
        <f>'SEKTÖR (U S D)'!F39*2.1879</f>
        <v>3605218.4812167808</v>
      </c>
      <c r="G39" s="144">
        <f>'SEKTÖR (U S D)'!G39*2.72</f>
        <v>4503645.2585216006</v>
      </c>
      <c r="H39" s="123">
        <f t="shared" si="2"/>
        <v>24.920175628346268</v>
      </c>
      <c r="I39" s="123">
        <f t="shared" si="3"/>
        <v>1.1519897840902007</v>
      </c>
    </row>
    <row r="40" spans="1:9" ht="14.25" x14ac:dyDescent="0.2">
      <c r="A40" s="10" t="s">
        <v>29</v>
      </c>
      <c r="B40" s="144">
        <f>'SEKTÖR (U S D)'!B40*2.2877</f>
        <v>817108.20387413702</v>
      </c>
      <c r="C40" s="144">
        <f>'SEKTÖR (U S D)'!C40*2.9172</f>
        <v>913379.75965750788</v>
      </c>
      <c r="D40" s="123">
        <f t="shared" si="0"/>
        <v>11.781983747919879</v>
      </c>
      <c r="E40" s="123">
        <f t="shared" si="1"/>
        <v>2.7142812844697826</v>
      </c>
      <c r="F40" s="144">
        <f>'SEKTÖR (U S D)'!F40*2.1879</f>
        <v>9676656.9070502762</v>
      </c>
      <c r="G40" s="144">
        <f>'SEKTÖR (U S D)'!G40*2.72</f>
        <v>9938017.6700768005</v>
      </c>
      <c r="H40" s="123">
        <f t="shared" si="2"/>
        <v>2.7009406816531909</v>
      </c>
      <c r="I40" s="123">
        <f t="shared" si="3"/>
        <v>2.5420507550797953</v>
      </c>
    </row>
    <row r="41" spans="1:9" ht="14.25" x14ac:dyDescent="0.2">
      <c r="A41" s="12" t="s">
        <v>30</v>
      </c>
      <c r="B41" s="144">
        <f>'SEKTÖR (U S D)'!B41*2.2877</f>
        <v>18534.228594959</v>
      </c>
      <c r="C41" s="144">
        <f>'SEKTÖR (U S D)'!C41*2.9172</f>
        <v>27209.087970635999</v>
      </c>
      <c r="D41" s="123">
        <f t="shared" si="0"/>
        <v>46.804534276848273</v>
      </c>
      <c r="E41" s="123">
        <f t="shared" si="1"/>
        <v>8.0856968271206336E-2</v>
      </c>
      <c r="F41" s="144">
        <f>'SEKTÖR (U S D)'!F41*2.1879</f>
        <v>240493.43568393</v>
      </c>
      <c r="G41" s="144">
        <f>'SEKTÖR (U S D)'!G41*2.72</f>
        <v>275788.4470624</v>
      </c>
      <c r="H41" s="123">
        <f t="shared" si="2"/>
        <v>14.676080982458368</v>
      </c>
      <c r="I41" s="123">
        <f t="shared" si="3"/>
        <v>7.0544071601740296E-2</v>
      </c>
    </row>
    <row r="42" spans="1:9" ht="16.5" x14ac:dyDescent="0.25">
      <c r="A42" s="65" t="s">
        <v>31</v>
      </c>
      <c r="B42" s="142">
        <f>'SEKTÖR (U S D)'!B42*2.2877</f>
        <v>834857.66702159704</v>
      </c>
      <c r="C42" s="142">
        <f>'SEKTÖR (U S D)'!C42*2.9172</f>
        <v>902321.4510864839</v>
      </c>
      <c r="D42" s="147">
        <f t="shared" si="0"/>
        <v>8.0808725522720302</v>
      </c>
      <c r="E42" s="147">
        <f t="shared" si="1"/>
        <v>2.6814194220572878</v>
      </c>
      <c r="F42" s="142">
        <f>'SEKTÖR (U S D)'!F42*2.1879</f>
        <v>10155169.824758245</v>
      </c>
      <c r="G42" s="142">
        <f>'SEKTÖR (U S D)'!G42*2.72</f>
        <v>10609857.046924802</v>
      </c>
      <c r="H42" s="147">
        <f t="shared" si="2"/>
        <v>4.4773965380473708</v>
      </c>
      <c r="I42" s="147">
        <f t="shared" si="3"/>
        <v>2.7139009018501219</v>
      </c>
    </row>
    <row r="43" spans="1:9" ht="14.25" x14ac:dyDescent="0.2">
      <c r="A43" s="12" t="s">
        <v>32</v>
      </c>
      <c r="B43" s="144">
        <f>'SEKTÖR (U S D)'!B43*2.2877</f>
        <v>834857.66702159704</v>
      </c>
      <c r="C43" s="144">
        <f>'SEKTÖR (U S D)'!C43*2.9172</f>
        <v>902321.4510864839</v>
      </c>
      <c r="D43" s="123">
        <f t="shared" si="0"/>
        <v>8.0808725522720302</v>
      </c>
      <c r="E43" s="123">
        <f t="shared" si="1"/>
        <v>2.6814194220572878</v>
      </c>
      <c r="F43" s="144">
        <f>'SEKTÖR (U S D)'!F43*2.1879</f>
        <v>10155169.824758245</v>
      </c>
      <c r="G43" s="144">
        <f>'SEKTÖR (U S D)'!G43*2.72</f>
        <v>10609857.046924802</v>
      </c>
      <c r="H43" s="123">
        <f t="shared" si="2"/>
        <v>4.4773965380473708</v>
      </c>
      <c r="I43" s="123">
        <f t="shared" si="3"/>
        <v>2.7139009018501219</v>
      </c>
    </row>
    <row r="44" spans="1:9" ht="18" x14ac:dyDescent="0.25">
      <c r="A44" s="68" t="s">
        <v>33</v>
      </c>
      <c r="B44" s="142">
        <f>'SEKTÖR (U S D)'!B44*2.2877</f>
        <v>29996030.73538487</v>
      </c>
      <c r="C44" s="142">
        <f>'SEKTÖR (U S D)'!C44*2.9172</f>
        <v>33650888.170049436</v>
      </c>
      <c r="D44" s="165">
        <f>(C44-B44)/B44*100</f>
        <v>12.184470228432948</v>
      </c>
      <c r="E44" s="165">
        <f>C44/C$46*100</f>
        <v>100</v>
      </c>
      <c r="F44" s="142">
        <f>'SEKTÖR (U S D)'!F44*2.1879</f>
        <v>330707172.99805224</v>
      </c>
      <c r="G44" s="142">
        <f>'SEKTÖR (U S D)'!G44*2.72</f>
        <v>363567513.12322885</v>
      </c>
      <c r="H44" s="165">
        <f>(G44-F44)/F44*100</f>
        <v>9.936385663267771</v>
      </c>
      <c r="I44" s="165">
        <f t="shared" si="3"/>
        <v>92.997124973943116</v>
      </c>
    </row>
    <row r="45" spans="1:9" ht="15" x14ac:dyDescent="0.25">
      <c r="A45" s="69" t="s">
        <v>34</v>
      </c>
      <c r="B45" s="143">
        <f>'SEKTÖR (U S D)'!B45*2.2877</f>
        <v>0</v>
      </c>
      <c r="C45" s="143">
        <f>'SEKTÖR (U S D)'!C45*2.9172</f>
        <v>0</v>
      </c>
      <c r="D45" s="141"/>
      <c r="E45" s="141"/>
      <c r="F45" s="144">
        <f>'SEKTÖR (U S D)'!F45*2.1879</f>
        <v>13783717.970600309</v>
      </c>
      <c r="G45" s="144">
        <f>'SEKTÖR (U S D)'!G45*2.72</f>
        <v>27377382.458324805</v>
      </c>
      <c r="H45" s="123">
        <f>(G45-F45)/F45*100</f>
        <v>98.621174030974927</v>
      </c>
      <c r="I45" s="123">
        <f t="shared" si="3"/>
        <v>7.0028750260568904</v>
      </c>
    </row>
    <row r="46" spans="1:9" s="20" customFormat="1" ht="18" x14ac:dyDescent="0.25">
      <c r="A46" s="70" t="s">
        <v>35</v>
      </c>
      <c r="B46" s="142">
        <f>'SEKTÖR (U S D)'!B46*2.2877</f>
        <v>29996030.73538487</v>
      </c>
      <c r="C46" s="142">
        <f>'SEKTÖR (U S D)'!C46*2.9172</f>
        <v>33650888.170049436</v>
      </c>
      <c r="D46" s="165">
        <f>(C46-B46)/B46*100</f>
        <v>12.184470228432948</v>
      </c>
      <c r="E46" s="166">
        <f>C46/C$46*100</f>
        <v>100</v>
      </c>
      <c r="F46" s="142">
        <f>'SEKTÖR (U S D)'!F46*2.1879</f>
        <v>344490890.96865255</v>
      </c>
      <c r="G46" s="142">
        <f>'SEKTÖR (U S D)'!G46*2.72</f>
        <v>390944895.58155364</v>
      </c>
      <c r="H46" s="165">
        <f>(G46-F46)/F46*100</f>
        <v>13.484828142271036</v>
      </c>
      <c r="I46" s="166">
        <f t="shared" si="3"/>
        <v>100</v>
      </c>
    </row>
    <row r="47" spans="1:9" s="20" customFormat="1" ht="18" x14ac:dyDescent="0.25">
      <c r="A47" s="21"/>
      <c r="B47" s="22"/>
      <c r="C47" s="22"/>
      <c r="D47" s="23"/>
      <c r="E47" s="24"/>
      <c r="F47" s="24"/>
      <c r="G47" s="24"/>
      <c r="H47" s="24"/>
      <c r="I47" s="24"/>
    </row>
    <row r="48" spans="1:9" x14ac:dyDescent="0.2">
      <c r="A48" s="1" t="s">
        <v>213</v>
      </c>
    </row>
    <row r="49" spans="1:1" x14ac:dyDescent="0.2">
      <c r="A49" s="1"/>
    </row>
    <row r="51" spans="1:1" x14ac:dyDescent="0.2">
      <c r="A51" s="25" t="s">
        <v>36</v>
      </c>
    </row>
  </sheetData>
  <mergeCells count="4">
    <mergeCell ref="B6:E6"/>
    <mergeCell ref="F6:I6"/>
    <mergeCell ref="A5:I5"/>
    <mergeCell ref="B1:I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GridLines="0" tabSelected="1" topLeftCell="A28" zoomScale="80" zoomScaleNormal="80" workbookViewId="0">
      <selection activeCell="B37" sqref="B37:C38"/>
    </sheetView>
  </sheetViews>
  <sheetFormatPr defaultColWidth="9.140625" defaultRowHeight="12.75" x14ac:dyDescent="0.2"/>
  <cols>
    <col min="1" max="1" width="51" style="15" customWidth="1"/>
    <col min="2" max="2" width="14.42578125" style="15" customWidth="1"/>
    <col min="3" max="3" width="17.85546875" style="15" bestFit="1" customWidth="1"/>
    <col min="4" max="4" width="14.42578125" style="15" customWidth="1"/>
    <col min="5" max="5" width="17.85546875" style="15" bestFit="1" customWidth="1"/>
    <col min="6" max="16384" width="9.140625" style="15"/>
  </cols>
  <sheetData>
    <row r="1" spans="1:5" x14ac:dyDescent="0.2">
      <c r="B1" s="16"/>
    </row>
    <row r="2" spans="1:5" x14ac:dyDescent="0.2">
      <c r="B2" s="16"/>
    </row>
    <row r="3" spans="1:5" x14ac:dyDescent="0.2">
      <c r="B3" s="16"/>
    </row>
    <row r="4" spans="1:5" x14ac:dyDescent="0.2">
      <c r="B4" s="16"/>
      <c r="C4" s="16"/>
    </row>
    <row r="5" spans="1:5" ht="26.25" x14ac:dyDescent="0.2">
      <c r="A5" s="155" t="s">
        <v>37</v>
      </c>
      <c r="B5" s="156"/>
      <c r="C5" s="156"/>
      <c r="D5" s="156"/>
      <c r="E5" s="157"/>
    </row>
    <row r="6" spans="1:5" ht="50.25" customHeight="1" x14ac:dyDescent="0.2">
      <c r="A6" s="63"/>
      <c r="B6" s="158" t="s">
        <v>211</v>
      </c>
      <c r="C6" s="158"/>
      <c r="D6" s="158" t="s">
        <v>212</v>
      </c>
      <c r="E6" s="158"/>
    </row>
    <row r="7" spans="1:5" ht="30" x14ac:dyDescent="0.25">
      <c r="A7" s="64" t="s">
        <v>1</v>
      </c>
      <c r="B7" s="71" t="s">
        <v>38</v>
      </c>
      <c r="C7" s="71" t="s">
        <v>39</v>
      </c>
      <c r="D7" s="71" t="s">
        <v>38</v>
      </c>
      <c r="E7" s="71" t="s">
        <v>39</v>
      </c>
    </row>
    <row r="8" spans="1:5" ht="16.5" x14ac:dyDescent="0.25">
      <c r="A8" s="65" t="s">
        <v>2</v>
      </c>
      <c r="B8" s="124">
        <f>'SEKTÖR (U S D)'!D8</f>
        <v>-13.70136533364443</v>
      </c>
      <c r="C8" s="124">
        <f>'SEKTÖR (TL)'!D8</f>
        <v>10.04518820155285</v>
      </c>
      <c r="D8" s="124">
        <f>'SEKTÖR (U S D)'!H8</f>
        <v>-7.4679549497389139</v>
      </c>
      <c r="E8" s="124">
        <f>'SEKTÖR (TL)'!H8</f>
        <v>15.035953442438043</v>
      </c>
    </row>
    <row r="9" spans="1:5" s="19" customFormat="1" ht="15.75" x14ac:dyDescent="0.25">
      <c r="A9" s="66" t="s">
        <v>3</v>
      </c>
      <c r="B9" s="125">
        <f>'SEKTÖR (U S D)'!D9</f>
        <v>-12.184555826095945</v>
      </c>
      <c r="C9" s="125">
        <f>'SEKTÖR (TL)'!D9</f>
        <v>11.979373931946007</v>
      </c>
      <c r="D9" s="125">
        <f>'SEKTÖR (U S D)'!H9</f>
        <v>-4.9619022631937373</v>
      </c>
      <c r="E9" s="125">
        <f>'SEKTÖR (TL)'!H9</f>
        <v>18.151481257878835</v>
      </c>
    </row>
    <row r="10" spans="1:5" ht="14.25" x14ac:dyDescent="0.2">
      <c r="A10" s="12" t="s">
        <v>4</v>
      </c>
      <c r="B10" s="67">
        <f>'SEKTÖR (U S D)'!D10</f>
        <v>-16.595130264791134</v>
      </c>
      <c r="C10" s="67">
        <f>'SEKTÖR (TL)'!D10</f>
        <v>6.3551540811956464</v>
      </c>
      <c r="D10" s="67">
        <f>'SEKTÖR (U S D)'!H10</f>
        <v>-8.6815604286398287</v>
      </c>
      <c r="E10" s="67">
        <f>'SEKTÖR (TL)'!H10</f>
        <v>13.527197602312576</v>
      </c>
    </row>
    <row r="11" spans="1:5" ht="14.25" x14ac:dyDescent="0.2">
      <c r="A11" s="12" t="s">
        <v>5</v>
      </c>
      <c r="B11" s="67">
        <f>'SEKTÖR (U S D)'!D11</f>
        <v>-8.0165203047097773</v>
      </c>
      <c r="C11" s="67">
        <f>'SEKTÖR (TL)'!D11</f>
        <v>17.294316110985093</v>
      </c>
      <c r="D11" s="67">
        <f>'SEKTÖR (U S D)'!H11</f>
        <v>-12.770857276475006</v>
      </c>
      <c r="E11" s="67">
        <f>'SEKTÖR (TL)'!H11</f>
        <v>8.4433786772649615</v>
      </c>
    </row>
    <row r="12" spans="1:5" ht="14.25" x14ac:dyDescent="0.2">
      <c r="A12" s="12" t="s">
        <v>6</v>
      </c>
      <c r="B12" s="67">
        <f>'SEKTÖR (U S D)'!D12</f>
        <v>-12.103746263095873</v>
      </c>
      <c r="C12" s="67">
        <f>'SEKTÖR (TL)'!D12</f>
        <v>12.082419636008519</v>
      </c>
      <c r="D12" s="67">
        <f>'SEKTÖR (U S D)'!H12</f>
        <v>-6.7466354235131574</v>
      </c>
      <c r="E12" s="67">
        <f>'SEKTÖR (TL)'!H12</f>
        <v>15.932698774187221</v>
      </c>
    </row>
    <row r="13" spans="1:5" ht="14.25" x14ac:dyDescent="0.2">
      <c r="A13" s="12" t="s">
        <v>7</v>
      </c>
      <c r="B13" s="67">
        <f>'SEKTÖR (U S D)'!D13</f>
        <v>-2.4251414197242571</v>
      </c>
      <c r="C13" s="67">
        <f>'SEKTÖR (TL)'!D13</f>
        <v>24.424259059483493</v>
      </c>
      <c r="D13" s="67">
        <f>'SEKTÖR (U S D)'!H13</f>
        <v>-7.6887183599415749</v>
      </c>
      <c r="E13" s="67">
        <f>'SEKTÖR (TL)'!H13</f>
        <v>14.76150009642074</v>
      </c>
    </row>
    <row r="14" spans="1:5" ht="14.25" x14ac:dyDescent="0.2">
      <c r="A14" s="12" t="s">
        <v>8</v>
      </c>
      <c r="B14" s="67">
        <f>'SEKTÖR (U S D)'!D14</f>
        <v>-14.24830170385879</v>
      </c>
      <c r="C14" s="67">
        <f>'SEKTÖR (TL)'!D14</f>
        <v>9.3477528825908589</v>
      </c>
      <c r="D14" s="67">
        <f>'SEKTÖR (U S D)'!H14</f>
        <v>22.499401408135668</v>
      </c>
      <c r="E14" s="67">
        <f>'SEKTÖR (TL)'!H14</f>
        <v>52.29140812200238</v>
      </c>
    </row>
    <row r="15" spans="1:5" ht="14.25" x14ac:dyDescent="0.2">
      <c r="A15" s="12" t="s">
        <v>9</v>
      </c>
      <c r="B15" s="67">
        <f>'SEKTÖR (U S D)'!D15</f>
        <v>-27.796304206684553</v>
      </c>
      <c r="C15" s="67">
        <f>'SEKTÖR (TL)'!D15</f>
        <v>-7.9282155141584054</v>
      </c>
      <c r="D15" s="67">
        <f>'SEKTÖR (U S D)'!H15</f>
        <v>-16.903573582517513</v>
      </c>
      <c r="E15" s="67">
        <f>'SEKTÖR (TL)'!H15</f>
        <v>3.3055806277948596</v>
      </c>
    </row>
    <row r="16" spans="1:5" ht="14.25" x14ac:dyDescent="0.2">
      <c r="A16" s="12" t="s">
        <v>10</v>
      </c>
      <c r="B16" s="67">
        <f>'SEKTÖR (U S D)'!D16</f>
        <v>-0.4832146651103677</v>
      </c>
      <c r="C16" s="67">
        <f>'SEKTÖR (TL)'!D16</f>
        <v>26.900540358849508</v>
      </c>
      <c r="D16" s="67">
        <f>'SEKTÖR (U S D)'!H16</f>
        <v>-14.712071149549175</v>
      </c>
      <c r="E16" s="67">
        <f>'SEKTÖR (TL)'!H16</f>
        <v>6.0300591769396537</v>
      </c>
    </row>
    <row r="17" spans="1:5" ht="14.25" x14ac:dyDescent="0.2">
      <c r="A17" s="10" t="s">
        <v>11</v>
      </c>
      <c r="B17" s="67">
        <f>'SEKTÖR (U S D)'!D17</f>
        <v>-2.5967116312235174</v>
      </c>
      <c r="C17" s="67">
        <f>'SEKTÖR (TL)'!D17</f>
        <v>24.205478353540553</v>
      </c>
      <c r="D17" s="67">
        <f>'SEKTÖR (U S D)'!H17</f>
        <v>-6.465088874277698</v>
      </c>
      <c r="E17" s="67">
        <f>'SEKTÖR (TL)'!H17</f>
        <v>16.28271779421576</v>
      </c>
    </row>
    <row r="18" spans="1:5" s="19" customFormat="1" ht="15.75" x14ac:dyDescent="0.25">
      <c r="A18" s="66" t="s">
        <v>12</v>
      </c>
      <c r="B18" s="125">
        <f>'SEKTÖR (U S D)'!D18</f>
        <v>-23.546695051532232</v>
      </c>
      <c r="C18" s="125">
        <f>'SEKTÖR (TL)'!D18</f>
        <v>-2.5092533130785677</v>
      </c>
      <c r="D18" s="125">
        <f>'SEKTÖR (U S D)'!H18</f>
        <v>-20.209392608303951</v>
      </c>
      <c r="E18" s="125">
        <f>'SEKTÖR (TL)'!H18</f>
        <v>-0.80421769486115957</v>
      </c>
    </row>
    <row r="19" spans="1:5" ht="14.25" x14ac:dyDescent="0.2">
      <c r="A19" s="12" t="s">
        <v>13</v>
      </c>
      <c r="B19" s="67">
        <f>'SEKTÖR (U S D)'!D19</f>
        <v>-23.546695051532232</v>
      </c>
      <c r="C19" s="67">
        <f>'SEKTÖR (TL)'!D19</f>
        <v>-2.5092533130785677</v>
      </c>
      <c r="D19" s="67">
        <f>'SEKTÖR (U S D)'!H19</f>
        <v>-20.209392608303951</v>
      </c>
      <c r="E19" s="67">
        <f>'SEKTÖR (TL)'!H19</f>
        <v>-0.80421769486115957</v>
      </c>
    </row>
    <row r="20" spans="1:5" s="19" customFormat="1" ht="15.75" x14ac:dyDescent="0.25">
      <c r="A20" s="66" t="s">
        <v>178</v>
      </c>
      <c r="B20" s="125">
        <f>'SEKTÖR (U S D)'!D20</f>
        <v>-14.961695925272783</v>
      </c>
      <c r="C20" s="125">
        <f>'SEKTÖR (TL)'!D20</f>
        <v>8.4380559718469286</v>
      </c>
      <c r="D20" s="125">
        <f>'SEKTÖR (U S D)'!H20</f>
        <v>-9.7531096545244012</v>
      </c>
      <c r="E20" s="125">
        <f>'SEKTÖR (TL)'!H20</f>
        <v>12.195046272541555</v>
      </c>
    </row>
    <row r="21" spans="1:5" ht="14.25" x14ac:dyDescent="0.2">
      <c r="A21" s="12" t="s">
        <v>176</v>
      </c>
      <c r="B21" s="67">
        <f>'SEKTÖR (U S D)'!D21</f>
        <v>-14.961695925272783</v>
      </c>
      <c r="C21" s="67">
        <f>'SEKTÖR (TL)'!D21</f>
        <v>8.4380559718469286</v>
      </c>
      <c r="D21" s="67">
        <f>'SEKTÖR (U S D)'!H21</f>
        <v>-9.7531096545244012</v>
      </c>
      <c r="E21" s="67">
        <f>'SEKTÖR (TL)'!H21</f>
        <v>12.195046272541555</v>
      </c>
    </row>
    <row r="22" spans="1:5" ht="16.5" x14ac:dyDescent="0.25">
      <c r="A22" s="65" t="s">
        <v>14</v>
      </c>
      <c r="B22" s="124">
        <f>'SEKTÖR (U S D)'!D22</f>
        <v>-11.54105597179314</v>
      </c>
      <c r="C22" s="124">
        <f>'SEKTÖR (TL)'!D22</f>
        <v>12.799943838390112</v>
      </c>
      <c r="D22" s="124">
        <f>'SEKTÖR (U S D)'!H22</f>
        <v>-12.148947805449806</v>
      </c>
      <c r="E22" s="124">
        <f>'SEKTÖR (TL)'!H22</f>
        <v>9.2165373048021273</v>
      </c>
    </row>
    <row r="23" spans="1:5" s="19" customFormat="1" ht="15.75" x14ac:dyDescent="0.25">
      <c r="A23" s="66" t="s">
        <v>15</v>
      </c>
      <c r="B23" s="125">
        <f>'SEKTÖR (U S D)'!D23</f>
        <v>-15.761024630019691</v>
      </c>
      <c r="C23" s="125">
        <f>'SEKTÖR (TL)'!D23</f>
        <v>7.4187782267371309</v>
      </c>
      <c r="D23" s="125">
        <f>'SEKTÖR (U S D)'!H23</f>
        <v>-12.693351753249441</v>
      </c>
      <c r="E23" s="125">
        <f>'SEKTÖR (TL)'!H23</f>
        <v>8.5397336400939547</v>
      </c>
    </row>
    <row r="24" spans="1:5" ht="14.25" x14ac:dyDescent="0.2">
      <c r="A24" s="12" t="s">
        <v>16</v>
      </c>
      <c r="B24" s="67">
        <f>'SEKTÖR (U S D)'!D24</f>
        <v>-6.6061936541887318</v>
      </c>
      <c r="C24" s="67">
        <f>'SEKTÖR (TL)'!D24</f>
        <v>19.092718394894696</v>
      </c>
      <c r="D24" s="67">
        <f>'SEKTÖR (U S D)'!H24</f>
        <v>-10.44751838673764</v>
      </c>
      <c r="E24" s="67">
        <f>'SEKTÖR (TL)'!H24</f>
        <v>11.331756473364246</v>
      </c>
    </row>
    <row r="25" spans="1:5" ht="14.25" x14ac:dyDescent="0.2">
      <c r="A25" s="12" t="s">
        <v>17</v>
      </c>
      <c r="B25" s="67">
        <f>'SEKTÖR (U S D)'!D25</f>
        <v>-45.677450138547457</v>
      </c>
      <c r="C25" s="67">
        <f>'SEKTÖR (TL)'!D25</f>
        <v>-30.729666277995655</v>
      </c>
      <c r="D25" s="67">
        <f>'SEKTÖR (U S D)'!H25</f>
        <v>-21.346943596060591</v>
      </c>
      <c r="E25" s="67">
        <f>'SEKTÖR (TL)'!H25</f>
        <v>-2.2184224970450117</v>
      </c>
    </row>
    <row r="26" spans="1:5" ht="14.25" x14ac:dyDescent="0.2">
      <c r="A26" s="12" t="s">
        <v>18</v>
      </c>
      <c r="B26" s="67">
        <f>'SEKTÖR (U S D)'!D26</f>
        <v>-19.545733494987342</v>
      </c>
      <c r="C26" s="67">
        <f>'SEKTÖR (TL)'!D26</f>
        <v>2.5926416262721923</v>
      </c>
      <c r="D26" s="67">
        <f>'SEKTÖR (U S D)'!H26</f>
        <v>-14.357520233516905</v>
      </c>
      <c r="E26" s="67">
        <f>'SEKTÖR (TL)'!H26</f>
        <v>6.4708373165291198</v>
      </c>
    </row>
    <row r="27" spans="1:5" s="19" customFormat="1" ht="15.75" x14ac:dyDescent="0.25">
      <c r="A27" s="66" t="s">
        <v>19</v>
      </c>
      <c r="B27" s="125">
        <f>'SEKTÖR (U S D)'!D27</f>
        <v>-9.8456216794304936</v>
      </c>
      <c r="C27" s="125">
        <f>'SEKTÖR (TL)'!D27</f>
        <v>14.961906035216746</v>
      </c>
      <c r="D27" s="125">
        <f>'SEKTÖR (U S D)'!H27</f>
        <v>-13.319080870832737</v>
      </c>
      <c r="E27" s="125">
        <f>'SEKTÖR (TL)'!H27</f>
        <v>7.7618264232071938</v>
      </c>
    </row>
    <row r="28" spans="1:5" ht="14.25" x14ac:dyDescent="0.2">
      <c r="A28" s="12" t="s">
        <v>20</v>
      </c>
      <c r="B28" s="67">
        <f>'SEKTÖR (U S D)'!D28</f>
        <v>-9.8456216794304936</v>
      </c>
      <c r="C28" s="67">
        <f>'SEKTÖR (TL)'!D28</f>
        <v>14.961906035216746</v>
      </c>
      <c r="D28" s="67">
        <f>'SEKTÖR (U S D)'!H28</f>
        <v>-13.319080870832737</v>
      </c>
      <c r="E28" s="67">
        <f>'SEKTÖR (TL)'!H28</f>
        <v>7.7618264232071938</v>
      </c>
    </row>
    <row r="29" spans="1:5" s="19" customFormat="1" ht="15.75" x14ac:dyDescent="0.25">
      <c r="A29" s="66" t="s">
        <v>21</v>
      </c>
      <c r="B29" s="125">
        <f>'SEKTÖR (U S D)'!D29</f>
        <v>-11.275397472770218</v>
      </c>
      <c r="C29" s="125">
        <f>'SEKTÖR (TL)'!D29</f>
        <v>13.138702842345888</v>
      </c>
      <c r="D29" s="125">
        <f>'SEKTÖR (U S D)'!H29</f>
        <v>-11.84913254293898</v>
      </c>
      <c r="E29" s="125">
        <f>'SEKTÖR (TL)'!H29</f>
        <v>9.5892680118862845</v>
      </c>
    </row>
    <row r="30" spans="1:5" ht="14.25" x14ac:dyDescent="0.2">
      <c r="A30" s="12" t="s">
        <v>22</v>
      </c>
      <c r="B30" s="67">
        <f>'SEKTÖR (U S D)'!D30</f>
        <v>1.9889704456683341</v>
      </c>
      <c r="C30" s="67">
        <f>'SEKTÖR (TL)'!D30</f>
        <v>30.052989720725463</v>
      </c>
      <c r="D30" s="67">
        <f>'SEKTÖR (U S D)'!H30</f>
        <v>-9.3954913588687532</v>
      </c>
      <c r="E30" s="67">
        <f>'SEKTÖR (TL)'!H30</f>
        <v>12.639637782292173</v>
      </c>
    </row>
    <row r="31" spans="1:5" ht="14.25" x14ac:dyDescent="0.2">
      <c r="A31" s="12" t="s">
        <v>23</v>
      </c>
      <c r="B31" s="67">
        <f>'SEKTÖR (U S D)'!D31</f>
        <v>2.6262242016290949</v>
      </c>
      <c r="C31" s="67">
        <f>'SEKTÖR (TL)'!D31</f>
        <v>30.865594807445191</v>
      </c>
      <c r="D31" s="67">
        <f>'SEKTÖR (U S D)'!H31</f>
        <v>-5.0005456762124822</v>
      </c>
      <c r="E31" s="67">
        <f>'SEKTÖR (TL)'!H31</f>
        <v>18.103439718772361</v>
      </c>
    </row>
    <row r="32" spans="1:5" ht="14.25" x14ac:dyDescent="0.2">
      <c r="A32" s="12" t="s">
        <v>24</v>
      </c>
      <c r="B32" s="67">
        <f>'SEKTÖR (U S D)'!D32</f>
        <v>-60.427695225766051</v>
      </c>
      <c r="C32" s="67">
        <f>'SEKTÖR (TL)'!D32</f>
        <v>-49.538694982998095</v>
      </c>
      <c r="D32" s="67">
        <f>'SEKTÖR (U S D)'!H32</f>
        <v>-19.027381967314337</v>
      </c>
      <c r="E32" s="67">
        <f>'SEKTÖR (TL)'!H32</f>
        <v>0.66525940349423807</v>
      </c>
    </row>
    <row r="33" spans="1:5" ht="14.25" x14ac:dyDescent="0.2">
      <c r="A33" s="12" t="s">
        <v>169</v>
      </c>
      <c r="B33" s="67">
        <f>'SEKTÖR (U S D)'!D33</f>
        <v>-17.474099026748597</v>
      </c>
      <c r="C33" s="67">
        <f>'SEKTÖR (TL)'!D33</f>
        <v>5.2343219474445757</v>
      </c>
      <c r="D33" s="67">
        <f>'SEKTÖR (U S D)'!H33</f>
        <v>-13.296236925697203</v>
      </c>
      <c r="E33" s="67">
        <f>'SEKTÖR (TL)'!H33</f>
        <v>7.7902260441992981</v>
      </c>
    </row>
    <row r="34" spans="1:5" ht="14.25" x14ac:dyDescent="0.2">
      <c r="A34" s="12" t="s">
        <v>25</v>
      </c>
      <c r="B34" s="67">
        <f>'SEKTÖR (U S D)'!D34</f>
        <v>-8.2005327818920204</v>
      </c>
      <c r="C34" s="67">
        <f>'SEKTÖR (TL)'!D34</f>
        <v>17.059669435968246</v>
      </c>
      <c r="D34" s="67">
        <f>'SEKTÖR (U S D)'!H34</f>
        <v>-8.4667741056851238</v>
      </c>
      <c r="E34" s="67">
        <f>'SEKTÖR (TL)'!H34</f>
        <v>13.794220226032492</v>
      </c>
    </row>
    <row r="35" spans="1:5" ht="14.25" x14ac:dyDescent="0.2">
      <c r="A35" s="12" t="s">
        <v>26</v>
      </c>
      <c r="B35" s="67">
        <f>'SEKTÖR (U S D)'!D35</f>
        <v>-13.613130494972484</v>
      </c>
      <c r="C35" s="67">
        <f>'SEKTÖR (TL)'!D35</f>
        <v>10.157702373591917</v>
      </c>
      <c r="D35" s="67">
        <f>'SEKTÖR (U S D)'!H35</f>
        <v>-12.250785285159225</v>
      </c>
      <c r="E35" s="67">
        <f>'SEKTÖR (TL)'!H35</f>
        <v>9.0899328234228793</v>
      </c>
    </row>
    <row r="36" spans="1:5" ht="14.25" x14ac:dyDescent="0.2">
      <c r="A36" s="12" t="s">
        <v>27</v>
      </c>
      <c r="B36" s="67">
        <f>'SEKTÖR (U S D)'!D36</f>
        <v>-35.172777888202802</v>
      </c>
      <c r="C36" s="67">
        <f>'SEKTÖR (TL)'!D36</f>
        <v>-17.334452793401773</v>
      </c>
      <c r="D36" s="67">
        <f>'SEKTÖR (U S D)'!H36</f>
        <v>-25.085095003761648</v>
      </c>
      <c r="E36" s="67">
        <f>'SEKTÖR (TL)'!H36</f>
        <v>-6.8656969743734448</v>
      </c>
    </row>
    <row r="37" spans="1:5" ht="14.25" x14ac:dyDescent="0.2">
      <c r="A37" s="12" t="s">
        <v>170</v>
      </c>
      <c r="B37" s="67">
        <f>'SEKTÖR (U S D)'!D37</f>
        <v>-11.916155115488529</v>
      </c>
      <c r="C37" s="67">
        <f>'SEKTÖR (TL)'!D37</f>
        <v>12.321629714165672</v>
      </c>
      <c r="D37" s="67">
        <f>'SEKTÖR (U S D)'!H37</f>
        <v>-12.6053030875056</v>
      </c>
      <c r="E37" s="67">
        <f>'SEKTÖR (TL)'!H37</f>
        <v>8.649195850808896</v>
      </c>
    </row>
    <row r="38" spans="1:5" ht="14.25" x14ac:dyDescent="0.2">
      <c r="A38" s="10" t="s">
        <v>28</v>
      </c>
      <c r="B38" s="67">
        <f>'SEKTÖR (U S D)'!D38</f>
        <v>-44.930650079558866</v>
      </c>
      <c r="C38" s="67">
        <f>'SEKTÖR (TL)'!D38</f>
        <v>-29.777371338938295</v>
      </c>
      <c r="D38" s="67">
        <f>'SEKTÖR (U S D)'!H38</f>
        <v>-14.594149353582495</v>
      </c>
      <c r="E38" s="67">
        <f>'SEKTÖR (TL)'!H38</f>
        <v>6.17665970028595</v>
      </c>
    </row>
    <row r="39" spans="1:5" ht="14.25" x14ac:dyDescent="0.2">
      <c r="A39" s="10" t="s">
        <v>171</v>
      </c>
      <c r="B39" s="67">
        <f>'SEKTÖR (U S D)'!D39</f>
        <v>62.205663681831581</v>
      </c>
      <c r="C39" s="67">
        <f>'SEKTÖR (TL)'!D39</f>
        <v>106.8393417373952</v>
      </c>
      <c r="D39" s="67">
        <f>'SEKTÖR (U S D)'!H39</f>
        <v>0.48266627105101967</v>
      </c>
      <c r="E39" s="67">
        <f>'SEKTÖR (TL)'!H39</f>
        <v>24.920175628346268</v>
      </c>
    </row>
    <row r="40" spans="1:5" ht="14.25" x14ac:dyDescent="0.2">
      <c r="A40" s="10" t="s">
        <v>29</v>
      </c>
      <c r="B40" s="67">
        <f>'SEKTÖR (U S D)'!D40</f>
        <v>-12.339351357426187</v>
      </c>
      <c r="C40" s="67">
        <f>'SEKTÖR (TL)'!D40</f>
        <v>11.781983747919879</v>
      </c>
      <c r="D40" s="67">
        <f>'SEKTÖR (U S D)'!H40</f>
        <v>-17.389930839195213</v>
      </c>
      <c r="E40" s="67">
        <f>'SEKTÖR (TL)'!H40</f>
        <v>2.7009406816531909</v>
      </c>
    </row>
    <row r="41" spans="1:5" ht="14.25" x14ac:dyDescent="0.2">
      <c r="A41" s="12" t="s">
        <v>30</v>
      </c>
      <c r="B41" s="67">
        <f>'SEKTÖR (U S D)'!D41</f>
        <v>15.125714063192722</v>
      </c>
      <c r="C41" s="67">
        <f>'SEKTÖR (TL)'!D41</f>
        <v>46.804534276848273</v>
      </c>
      <c r="D41" s="67">
        <f>'SEKTÖR (U S D)'!H41</f>
        <v>-7.7574273597350487</v>
      </c>
      <c r="E41" s="67">
        <f>'SEKTÖR (TL)'!H41</f>
        <v>14.676080982458368</v>
      </c>
    </row>
    <row r="42" spans="1:5" ht="16.5" x14ac:dyDescent="0.25">
      <c r="A42" s="65" t="s">
        <v>31</v>
      </c>
      <c r="B42" s="124">
        <f>'SEKTÖR (U S D)'!D42</f>
        <v>-15.241803051613623</v>
      </c>
      <c r="C42" s="124">
        <f>'SEKTÖR (TL)'!D42</f>
        <v>8.0808725522720302</v>
      </c>
      <c r="D42" s="124">
        <f>'SEKTÖR (U S D)'!H42</f>
        <v>-15.960994159708154</v>
      </c>
      <c r="E42" s="124">
        <f>'SEKTÖR (TL)'!H42</f>
        <v>4.4773965380473708</v>
      </c>
    </row>
    <row r="43" spans="1:5" ht="14.25" x14ac:dyDescent="0.2">
      <c r="A43" s="12" t="s">
        <v>32</v>
      </c>
      <c r="B43" s="67">
        <f>'SEKTÖR (U S D)'!D43</f>
        <v>-15.241803051613623</v>
      </c>
      <c r="C43" s="67">
        <f>'SEKTÖR (TL)'!D43</f>
        <v>8.0808725522720302</v>
      </c>
      <c r="D43" s="67">
        <f>'SEKTÖR (U S D)'!H43</f>
        <v>-15.960994159708154</v>
      </c>
      <c r="E43" s="67">
        <f>'SEKTÖR (TL)'!H43</f>
        <v>4.4773965380473708</v>
      </c>
    </row>
    <row r="44" spans="1:5" ht="18" x14ac:dyDescent="0.25">
      <c r="A44" s="72" t="s">
        <v>40</v>
      </c>
      <c r="B44" s="67">
        <f>'SEKTÖR (U S D)'!D44</f>
        <v>-12.023717077476324</v>
      </c>
      <c r="C44" s="67">
        <f>'SEKTÖR (TL)'!D44</f>
        <v>12.184470228432948</v>
      </c>
      <c r="D44" s="67">
        <f>'SEKTÖR (U S D)'!H44</f>
        <v>-11.569919782108999</v>
      </c>
      <c r="E44" s="67">
        <f>'SEKTÖR (TL)'!H44</f>
        <v>9.936385663267771</v>
      </c>
    </row>
    <row r="45" spans="1:5" ht="14.25" x14ac:dyDescent="0.2">
      <c r="A45" s="69" t="s">
        <v>34</v>
      </c>
      <c r="B45" s="73"/>
      <c r="C45" s="73"/>
      <c r="D45" s="67">
        <f>'SEKTÖR (U S D)'!H45</f>
        <v>59.765906861165455</v>
      </c>
      <c r="E45" s="67">
        <f>'SEKTÖR (TL)'!H45</f>
        <v>98.621174030974927</v>
      </c>
    </row>
    <row r="46" spans="1:5" s="20" customFormat="1" ht="18" x14ac:dyDescent="0.25">
      <c r="A46" s="70" t="s">
        <v>40</v>
      </c>
      <c r="B46" s="74">
        <f>'SEKTÖR (U S D)'!D46</f>
        <v>-12.023717077476324</v>
      </c>
      <c r="C46" s="74">
        <f>'SEKTÖR (TL)'!D46</f>
        <v>12.184470228432948</v>
      </c>
      <c r="D46" s="74">
        <f>'SEKTÖR (U S D)'!H46</f>
        <v>-8.7156413630607439</v>
      </c>
      <c r="E46" s="74">
        <f>'SEKTÖR (TL)'!H46</f>
        <v>13.484828142271036</v>
      </c>
    </row>
    <row r="47" spans="1:5" s="20" customFormat="1" ht="18" x14ac:dyDescent="0.25">
      <c r="A47" s="21"/>
      <c r="B47" s="23"/>
      <c r="C47" s="23"/>
      <c r="D47" s="23"/>
      <c r="E47" s="23"/>
    </row>
    <row r="48" spans="1:5" x14ac:dyDescent="0.2">
      <c r="A48" s="19" t="s">
        <v>36</v>
      </c>
    </row>
    <row r="49" spans="1:1" x14ac:dyDescent="0.2">
      <c r="A49" s="26"/>
    </row>
  </sheetData>
  <mergeCells count="3">
    <mergeCell ref="B6:C6"/>
    <mergeCell ref="D6:E6"/>
    <mergeCell ref="A5:E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showGridLines="0" zoomScale="80" zoomScaleNormal="80" workbookViewId="0">
      <selection activeCell="K7" sqref="K7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0.28515625" bestFit="1" customWidth="1"/>
    <col min="5" max="5" width="13.5703125" bestFit="1" customWidth="1"/>
    <col min="6" max="6" width="14.140625" bestFit="1" customWidth="1"/>
    <col min="7" max="7" width="13.7109375" bestFit="1" customWidth="1"/>
    <col min="8" max="8" width="12.140625" bestFit="1" customWidth="1"/>
    <col min="9" max="9" width="15" bestFit="1" customWidth="1"/>
  </cols>
  <sheetData>
    <row r="2" spans="1:9" ht="26.25" x14ac:dyDescent="0.4">
      <c r="C2" s="152" t="s">
        <v>235</v>
      </c>
      <c r="D2" s="152"/>
      <c r="E2" s="152"/>
      <c r="F2" s="152"/>
      <c r="G2" s="152"/>
      <c r="H2" s="152"/>
      <c r="I2" s="152"/>
    </row>
    <row r="3" spans="1:9" x14ac:dyDescent="0.2">
      <c r="B3" s="115"/>
    </row>
    <row r="6" spans="1:9" ht="22.5" customHeight="1" x14ac:dyDescent="0.2">
      <c r="A6" s="159" t="s">
        <v>181</v>
      </c>
      <c r="B6" s="160"/>
      <c r="C6" s="160"/>
      <c r="D6" s="160"/>
      <c r="E6" s="160"/>
      <c r="F6" s="160"/>
      <c r="G6" s="160"/>
      <c r="H6" s="160"/>
      <c r="I6" s="161"/>
    </row>
    <row r="7" spans="1:9" ht="24" customHeight="1" x14ac:dyDescent="0.2">
      <c r="A7" s="76"/>
      <c r="B7" s="148" t="s">
        <v>65</v>
      </c>
      <c r="C7" s="148"/>
      <c r="D7" s="148"/>
      <c r="E7" s="148"/>
      <c r="F7" s="148" t="s">
        <v>210</v>
      </c>
      <c r="G7" s="148"/>
      <c r="H7" s="148"/>
      <c r="I7" s="148"/>
    </row>
    <row r="8" spans="1:9" ht="60" x14ac:dyDescent="0.2">
      <c r="A8" s="77" t="s">
        <v>41</v>
      </c>
      <c r="B8" s="114">
        <v>2014</v>
      </c>
      <c r="C8" s="94">
        <v>2015</v>
      </c>
      <c r="D8" s="95" t="s">
        <v>173</v>
      </c>
      <c r="E8" s="95" t="s">
        <v>174</v>
      </c>
      <c r="F8" s="94">
        <v>2014</v>
      </c>
      <c r="G8" s="116">
        <v>2015</v>
      </c>
      <c r="H8" s="95" t="s">
        <v>173</v>
      </c>
      <c r="I8" s="94" t="s">
        <v>174</v>
      </c>
    </row>
    <row r="9" spans="1:9" ht="22.5" customHeight="1" x14ac:dyDescent="0.25">
      <c r="A9" s="78" t="s">
        <v>42</v>
      </c>
      <c r="B9" s="98">
        <v>1162095.2524900001</v>
      </c>
      <c r="C9" s="98">
        <v>1002310.30995</v>
      </c>
      <c r="D9" s="117">
        <f>(C9-B9)/B9*100</f>
        <v>-13.749728535387423</v>
      </c>
      <c r="E9" s="117">
        <f t="shared" ref="E9:E22" si="0">C9/C$22*100</f>
        <v>8.6890414939732761</v>
      </c>
      <c r="F9" s="98">
        <v>12884289.19138</v>
      </c>
      <c r="G9" s="98">
        <v>10982661.312890001</v>
      </c>
      <c r="H9" s="117">
        <f t="shared" ref="H9:H21" si="1">(G9-F9)/F9*100</f>
        <v>-14.759276590611215</v>
      </c>
      <c r="I9" s="117">
        <f t="shared" ref="I9:I22" si="2">G9/G$22*100</f>
        <v>8.2165863815603348</v>
      </c>
    </row>
    <row r="10" spans="1:9" ht="22.5" customHeight="1" x14ac:dyDescent="0.25">
      <c r="A10" s="78" t="s">
        <v>179</v>
      </c>
      <c r="B10" s="98">
        <v>155913.16219</v>
      </c>
      <c r="C10" s="98">
        <v>129720.53676</v>
      </c>
      <c r="D10" s="117">
        <f t="shared" ref="D10:D22" si="3">(C10-B10)/B10*100</f>
        <v>-16.799495990005614</v>
      </c>
      <c r="E10" s="117">
        <f t="shared" si="0"/>
        <v>1.1245490696233116</v>
      </c>
      <c r="F10" s="98">
        <v>1627297.97465</v>
      </c>
      <c r="G10" s="98">
        <v>1434935.22239</v>
      </c>
      <c r="H10" s="117">
        <f t="shared" si="1"/>
        <v>-11.820991315457972</v>
      </c>
      <c r="I10" s="117">
        <f t="shared" si="2"/>
        <v>1.0735348082593661</v>
      </c>
    </row>
    <row r="11" spans="1:9" ht="22.5" customHeight="1" x14ac:dyDescent="0.25">
      <c r="A11" s="78" t="s">
        <v>43</v>
      </c>
      <c r="B11" s="98">
        <v>248865.07540999999</v>
      </c>
      <c r="C11" s="98">
        <v>146566.89436999999</v>
      </c>
      <c r="D11" s="117">
        <f t="shared" si="3"/>
        <v>-41.105880715269464</v>
      </c>
      <c r="E11" s="117">
        <f t="shared" si="0"/>
        <v>1.2705903692512728</v>
      </c>
      <c r="F11" s="98">
        <v>2973834.1863000002</v>
      </c>
      <c r="G11" s="98">
        <v>2226439.94233</v>
      </c>
      <c r="H11" s="117">
        <f t="shared" si="1"/>
        <v>-25.132344211157815</v>
      </c>
      <c r="I11" s="117">
        <f t="shared" si="2"/>
        <v>1.6656924572589598</v>
      </c>
    </row>
    <row r="12" spans="1:9" ht="22.5" customHeight="1" x14ac:dyDescent="0.25">
      <c r="A12" s="78" t="s">
        <v>44</v>
      </c>
      <c r="B12" s="98">
        <v>171675.73540000001</v>
      </c>
      <c r="C12" s="98">
        <v>179565.52802999999</v>
      </c>
      <c r="D12" s="117">
        <f t="shared" si="3"/>
        <v>4.595752924323854</v>
      </c>
      <c r="E12" s="117">
        <f t="shared" si="0"/>
        <v>1.5566559661725161</v>
      </c>
      <c r="F12" s="98">
        <v>2301714.95597</v>
      </c>
      <c r="G12" s="98">
        <v>2110797.4935499998</v>
      </c>
      <c r="H12" s="117">
        <f t="shared" si="1"/>
        <v>-8.2945745269115161</v>
      </c>
      <c r="I12" s="117">
        <f t="shared" si="2"/>
        <v>1.5791755245496868</v>
      </c>
    </row>
    <row r="13" spans="1:9" ht="22.5" customHeight="1" x14ac:dyDescent="0.25">
      <c r="A13" s="79" t="s">
        <v>45</v>
      </c>
      <c r="B13" s="98">
        <v>114441.73225</v>
      </c>
      <c r="C13" s="98">
        <v>116221.12398999999</v>
      </c>
      <c r="D13" s="117">
        <f t="shared" si="3"/>
        <v>1.5548451644482966</v>
      </c>
      <c r="E13" s="117">
        <f t="shared" si="0"/>
        <v>1.0075224796158178</v>
      </c>
      <c r="F13" s="98">
        <v>1057428.9947899999</v>
      </c>
      <c r="G13" s="98">
        <v>832976.07926000003</v>
      </c>
      <c r="H13" s="117">
        <f t="shared" si="1"/>
        <v>-21.226287215112265</v>
      </c>
      <c r="I13" s="117">
        <f t="shared" si="2"/>
        <v>0.6231841002854559</v>
      </c>
    </row>
    <row r="14" spans="1:9" ht="22.5" customHeight="1" x14ac:dyDescent="0.25">
      <c r="A14" s="78" t="s">
        <v>46</v>
      </c>
      <c r="B14" s="98">
        <v>997299.70634000003</v>
      </c>
      <c r="C14" s="98">
        <v>914618.89440999995</v>
      </c>
      <c r="D14" s="117">
        <f t="shared" si="3"/>
        <v>-8.2904678908841962</v>
      </c>
      <c r="E14" s="117">
        <f t="shared" si="0"/>
        <v>7.9288434388117741</v>
      </c>
      <c r="F14" s="98">
        <v>12222724.11674</v>
      </c>
      <c r="G14" s="98">
        <v>10463013.357860001</v>
      </c>
      <c r="H14" s="117">
        <f t="shared" si="1"/>
        <v>-14.397042280206046</v>
      </c>
      <c r="I14" s="117">
        <f t="shared" si="2"/>
        <v>7.8278161018564605</v>
      </c>
    </row>
    <row r="15" spans="1:9" ht="22.5" customHeight="1" x14ac:dyDescent="0.25">
      <c r="A15" s="78" t="s">
        <v>47</v>
      </c>
      <c r="B15" s="98">
        <v>817494.14760999999</v>
      </c>
      <c r="C15" s="98">
        <v>624102.88997000002</v>
      </c>
      <c r="D15" s="117">
        <f t="shared" si="3"/>
        <v>-23.656592307772787</v>
      </c>
      <c r="E15" s="117">
        <f t="shared" si="0"/>
        <v>5.4103563074478265</v>
      </c>
      <c r="F15" s="98">
        <v>9003268.46765</v>
      </c>
      <c r="G15" s="98">
        <v>8422134.1527900007</v>
      </c>
      <c r="H15" s="117">
        <f t="shared" si="1"/>
        <v>-6.4547038328146717</v>
      </c>
      <c r="I15" s="117">
        <f t="shared" si="2"/>
        <v>6.3009493611779934</v>
      </c>
    </row>
    <row r="16" spans="1:9" ht="22.5" customHeight="1" x14ac:dyDescent="0.25">
      <c r="A16" s="78" t="s">
        <v>48</v>
      </c>
      <c r="B16" s="98">
        <v>635596.23051999998</v>
      </c>
      <c r="C16" s="98">
        <v>562910.88561</v>
      </c>
      <c r="D16" s="117">
        <f t="shared" si="3"/>
        <v>-11.435773439142954</v>
      </c>
      <c r="E16" s="117">
        <f t="shared" si="0"/>
        <v>4.8798820025292651</v>
      </c>
      <c r="F16" s="98">
        <v>6927764.3173500001</v>
      </c>
      <c r="G16" s="98">
        <v>6414052.3761299998</v>
      </c>
      <c r="H16" s="117">
        <f t="shared" si="1"/>
        <v>-7.4152629576824989</v>
      </c>
      <c r="I16" s="117">
        <f t="shared" si="2"/>
        <v>4.7986197427822219</v>
      </c>
    </row>
    <row r="17" spans="1:9" ht="22.5" customHeight="1" x14ac:dyDescent="0.25">
      <c r="A17" s="78" t="s">
        <v>49</v>
      </c>
      <c r="B17" s="98">
        <v>4013198.3442699998</v>
      </c>
      <c r="C17" s="98">
        <v>3155206.7669500001</v>
      </c>
      <c r="D17" s="117">
        <f t="shared" si="3"/>
        <v>-21.379246768229898</v>
      </c>
      <c r="E17" s="117">
        <f t="shared" si="0"/>
        <v>27.352529698573534</v>
      </c>
      <c r="F17" s="98">
        <v>43597950.487599999</v>
      </c>
      <c r="G17" s="98">
        <v>37114011.622029997</v>
      </c>
      <c r="H17" s="117">
        <f t="shared" si="1"/>
        <v>-14.872118512575824</v>
      </c>
      <c r="I17" s="117">
        <f t="shared" si="2"/>
        <v>27.766537979345046</v>
      </c>
    </row>
    <row r="18" spans="1:9" ht="22.5" customHeight="1" x14ac:dyDescent="0.25">
      <c r="A18" s="78" t="s">
        <v>50</v>
      </c>
      <c r="B18" s="98">
        <v>1559833.40329</v>
      </c>
      <c r="C18" s="98">
        <v>1509640.9500899999</v>
      </c>
      <c r="D18" s="117">
        <f t="shared" si="3"/>
        <v>-3.2178085873872302</v>
      </c>
      <c r="E18" s="117">
        <f t="shared" si="0"/>
        <v>13.087097604520903</v>
      </c>
      <c r="F18" s="98">
        <v>20638738.800379999</v>
      </c>
      <c r="G18" s="98">
        <v>18403514.133400001</v>
      </c>
      <c r="H18" s="117">
        <f t="shared" si="1"/>
        <v>-10.830238652658581</v>
      </c>
      <c r="I18" s="117">
        <f t="shared" si="2"/>
        <v>13.768435472363375</v>
      </c>
    </row>
    <row r="19" spans="1:9" ht="22.5" customHeight="1" x14ac:dyDescent="0.25">
      <c r="A19" s="78" t="s">
        <v>51</v>
      </c>
      <c r="B19" s="98">
        <v>197530.92707000001</v>
      </c>
      <c r="C19" s="98">
        <v>185868.52426999999</v>
      </c>
      <c r="D19" s="117">
        <f t="shared" si="3"/>
        <v>-5.9040895382762759</v>
      </c>
      <c r="E19" s="117">
        <f t="shared" si="0"/>
        <v>1.6112967249495556</v>
      </c>
      <c r="F19" s="98">
        <v>1634584.6622200001</v>
      </c>
      <c r="G19" s="98">
        <v>1914499.1676099999</v>
      </c>
      <c r="H19" s="117">
        <f t="shared" si="1"/>
        <v>17.124503359149095</v>
      </c>
      <c r="I19" s="117">
        <f t="shared" si="2"/>
        <v>1.4323165706321437</v>
      </c>
    </row>
    <row r="20" spans="1:9" ht="22.5" customHeight="1" x14ac:dyDescent="0.25">
      <c r="A20" s="78" t="s">
        <v>52</v>
      </c>
      <c r="B20" s="98">
        <v>1146089.3948599999</v>
      </c>
      <c r="C20" s="98">
        <v>1074719.63998</v>
      </c>
      <c r="D20" s="117">
        <f t="shared" si="3"/>
        <v>-6.2272415398031011</v>
      </c>
      <c r="E20" s="117">
        <f t="shared" si="0"/>
        <v>9.3167589452812063</v>
      </c>
      <c r="F20" s="98">
        <v>12803315.47876</v>
      </c>
      <c r="G20" s="98">
        <v>11168028.90435</v>
      </c>
      <c r="H20" s="117">
        <f t="shared" si="1"/>
        <v>-12.772368041097259</v>
      </c>
      <c r="I20" s="117">
        <f t="shared" si="2"/>
        <v>8.355267597722877</v>
      </c>
    </row>
    <row r="21" spans="1:9" ht="22.5" customHeight="1" x14ac:dyDescent="0.25">
      <c r="A21" s="78" t="s">
        <v>53</v>
      </c>
      <c r="B21" s="98">
        <v>1891839.39579</v>
      </c>
      <c r="C21" s="98">
        <v>1933885.10925</v>
      </c>
      <c r="D21" s="117">
        <f t="shared" si="3"/>
        <v>2.2224779520696272</v>
      </c>
      <c r="E21" s="117">
        <f t="shared" si="0"/>
        <v>16.764875899249741</v>
      </c>
      <c r="F21" s="98">
        <v>23479870.942219999</v>
      </c>
      <c r="G21" s="98">
        <v>22177463.118949998</v>
      </c>
      <c r="H21" s="117">
        <f t="shared" si="1"/>
        <v>-5.5469121890618842</v>
      </c>
      <c r="I21" s="117">
        <f t="shared" si="2"/>
        <v>16.591883902206085</v>
      </c>
    </row>
    <row r="22" spans="1:9" ht="24" customHeight="1" x14ac:dyDescent="0.2">
      <c r="A22" s="126" t="s">
        <v>54</v>
      </c>
      <c r="B22" s="99">
        <v>13111872.507489998</v>
      </c>
      <c r="C22" s="99">
        <v>11535338.05363</v>
      </c>
      <c r="D22" s="97">
        <f t="shared" si="3"/>
        <v>-12.023717077476324</v>
      </c>
      <c r="E22" s="100">
        <f t="shared" si="0"/>
        <v>100</v>
      </c>
      <c r="F22" s="89">
        <v>151152782.57600999</v>
      </c>
      <c r="G22" s="89">
        <v>133664526.88353999</v>
      </c>
      <c r="H22" s="97">
        <f>(G22-F22)/F22*100</f>
        <v>-11.569919782109009</v>
      </c>
      <c r="I22" s="91">
        <f t="shared" si="2"/>
        <v>100</v>
      </c>
    </row>
  </sheetData>
  <mergeCells count="4">
    <mergeCell ref="B7:E7"/>
    <mergeCell ref="F7:I7"/>
    <mergeCell ref="A6:I6"/>
    <mergeCell ref="C2:I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60"/>
  <sheetViews>
    <sheetView showGridLines="0" topLeftCell="C1" workbookViewId="0">
      <selection activeCell="C23" sqref="C23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2" spans="7:9" x14ac:dyDescent="0.2">
      <c r="G2" s="115"/>
    </row>
    <row r="7" spans="7:9" x14ac:dyDescent="0.2">
      <c r="I7" s="27"/>
    </row>
    <row r="8" spans="7:9" x14ac:dyDescent="0.2">
      <c r="I8" s="27"/>
    </row>
    <row r="9" spans="7:9" x14ac:dyDescent="0.2">
      <c r="I9" s="27"/>
    </row>
    <row r="10" spans="7:9" x14ac:dyDescent="0.2">
      <c r="I10" s="27"/>
    </row>
    <row r="17" spans="3:14" ht="12.75" customHeight="1" x14ac:dyDescent="0.2"/>
    <row r="21" spans="3:14" x14ac:dyDescent="0.2">
      <c r="C21" s="1" t="s">
        <v>175</v>
      </c>
    </row>
    <row r="22" spans="3:14" x14ac:dyDescent="0.2">
      <c r="C22" s="88" t="s">
        <v>209</v>
      </c>
    </row>
    <row r="24" spans="3:14" x14ac:dyDescent="0.2">
      <c r="H24" s="27"/>
      <c r="I24" s="27"/>
    </row>
    <row r="25" spans="3:14" x14ac:dyDescent="0.2">
      <c r="H25" s="27"/>
      <c r="I25" s="27"/>
    </row>
    <row r="26" spans="3:14" x14ac:dyDescent="0.2">
      <c r="H26" s="162"/>
      <c r="I26" s="162"/>
      <c r="N26" t="s">
        <v>55</v>
      </c>
    </row>
    <row r="27" spans="3:14" x14ac:dyDescent="0.2">
      <c r="H27" s="162"/>
      <c r="I27" s="162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27"/>
      <c r="I37" s="27"/>
    </row>
    <row r="38" spans="8:9" x14ac:dyDescent="0.2">
      <c r="H38" s="27"/>
      <c r="I38" s="27"/>
    </row>
    <row r="39" spans="8:9" x14ac:dyDescent="0.2">
      <c r="H39" s="162"/>
      <c r="I39" s="162"/>
    </row>
    <row r="40" spans="8:9" x14ac:dyDescent="0.2">
      <c r="H40" s="162"/>
      <c r="I40" s="162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27"/>
      <c r="I49" s="27"/>
    </row>
    <row r="50" spans="3:9" x14ac:dyDescent="0.2">
      <c r="H50" s="27"/>
      <c r="I50" s="27"/>
    </row>
    <row r="51" spans="3:9" x14ac:dyDescent="0.2">
      <c r="H51" s="162"/>
      <c r="I51" s="162"/>
    </row>
    <row r="52" spans="3:9" x14ac:dyDescent="0.2">
      <c r="H52" s="162"/>
      <c r="I52" s="162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28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topLeftCell="A2" zoomScale="90" zoomScaleNormal="90" workbookViewId="0">
      <selection activeCell="J30" sqref="J30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3" spans="1:16" ht="15.75" x14ac:dyDescent="0.25">
      <c r="A3" s="60"/>
      <c r="B3" s="96" t="s">
        <v>185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s="62" customFormat="1" x14ac:dyDescent="0.2">
      <c r="A4" s="75"/>
      <c r="B4" s="86" t="s">
        <v>168</v>
      </c>
      <c r="C4" s="86" t="s">
        <v>56</v>
      </c>
      <c r="D4" s="86" t="s">
        <v>57</v>
      </c>
      <c r="E4" s="86" t="s">
        <v>58</v>
      </c>
      <c r="F4" s="86" t="s">
        <v>59</v>
      </c>
      <c r="G4" s="86" t="s">
        <v>60</v>
      </c>
      <c r="H4" s="86" t="s">
        <v>61</v>
      </c>
      <c r="I4" s="86" t="s">
        <v>0</v>
      </c>
      <c r="J4" s="86" t="s">
        <v>167</v>
      </c>
      <c r="K4" s="86" t="s">
        <v>62</v>
      </c>
      <c r="L4" s="86" t="s">
        <v>63</v>
      </c>
      <c r="M4" s="86" t="s">
        <v>64</v>
      </c>
      <c r="N4" s="86" t="s">
        <v>65</v>
      </c>
      <c r="O4" s="87" t="s">
        <v>166</v>
      </c>
      <c r="P4" s="87" t="s">
        <v>165</v>
      </c>
    </row>
    <row r="5" spans="1:16" x14ac:dyDescent="0.2">
      <c r="A5" s="80" t="s">
        <v>164</v>
      </c>
      <c r="B5" s="81" t="s">
        <v>66</v>
      </c>
      <c r="C5" s="101">
        <v>1086808.3782299999</v>
      </c>
      <c r="D5" s="101">
        <v>1013138.76662</v>
      </c>
      <c r="E5" s="101">
        <v>1064316.70151</v>
      </c>
      <c r="F5" s="101">
        <v>1119974.2067199999</v>
      </c>
      <c r="G5" s="101">
        <v>990472.42657000001</v>
      </c>
      <c r="H5" s="101">
        <v>1120902.0374799999</v>
      </c>
      <c r="I5" s="82">
        <v>1084647.1085900001</v>
      </c>
      <c r="J5" s="82">
        <v>1007623.49145</v>
      </c>
      <c r="K5" s="82">
        <v>1096928.93866</v>
      </c>
      <c r="L5" s="82">
        <v>1284770.9776600001</v>
      </c>
      <c r="M5" s="82">
        <v>1162155.4010900001</v>
      </c>
      <c r="N5" s="82">
        <v>1131328.74315</v>
      </c>
      <c r="O5" s="101">
        <v>13163067.17773</v>
      </c>
      <c r="P5" s="128">
        <f t="shared" ref="P5:P24" si="0">O5/O$26*100</f>
        <v>9.8478388280226401</v>
      </c>
    </row>
    <row r="6" spans="1:16" x14ac:dyDescent="0.2">
      <c r="A6" s="80" t="s">
        <v>163</v>
      </c>
      <c r="B6" s="81" t="s">
        <v>68</v>
      </c>
      <c r="C6" s="101">
        <v>750353.68406</v>
      </c>
      <c r="D6" s="101">
        <v>739569.60517</v>
      </c>
      <c r="E6" s="101">
        <v>708893.42287000001</v>
      </c>
      <c r="F6" s="101">
        <v>766695.31703999999</v>
      </c>
      <c r="G6" s="101">
        <v>677683.24081999995</v>
      </c>
      <c r="H6" s="101">
        <v>810697.43183999998</v>
      </c>
      <c r="I6" s="82">
        <v>793513.48351000005</v>
      </c>
      <c r="J6" s="82">
        <v>707593.03136000002</v>
      </c>
      <c r="K6" s="82">
        <v>783553.58119000006</v>
      </c>
      <c r="L6" s="82">
        <v>892475.64424000005</v>
      </c>
      <c r="M6" s="82">
        <v>850157.05593000003</v>
      </c>
      <c r="N6" s="82">
        <v>761605.78058999998</v>
      </c>
      <c r="O6" s="101">
        <v>9242791.2786200009</v>
      </c>
      <c r="P6" s="128">
        <f t="shared" si="0"/>
        <v>6.9149171392894102</v>
      </c>
    </row>
    <row r="7" spans="1:16" x14ac:dyDescent="0.2">
      <c r="A7" s="80" t="s">
        <v>162</v>
      </c>
      <c r="B7" s="81" t="s">
        <v>67</v>
      </c>
      <c r="C7" s="101">
        <v>846408.82591999997</v>
      </c>
      <c r="D7" s="101">
        <v>732544.41442000004</v>
      </c>
      <c r="E7" s="101">
        <v>711828.35352</v>
      </c>
      <c r="F7" s="101">
        <v>766366.72170999995</v>
      </c>
      <c r="G7" s="101">
        <v>633002.60033000004</v>
      </c>
      <c r="H7" s="101">
        <v>671764.05261999997</v>
      </c>
      <c r="I7" s="82">
        <v>597227.65324999997</v>
      </c>
      <c r="J7" s="82">
        <v>683749.0196</v>
      </c>
      <c r="K7" s="82">
        <v>590177.47930000001</v>
      </c>
      <c r="L7" s="82">
        <v>843174.05286000005</v>
      </c>
      <c r="M7" s="82">
        <v>786307.85169000004</v>
      </c>
      <c r="N7" s="82">
        <v>463919.93422</v>
      </c>
      <c r="O7" s="101">
        <v>8326470.9594400004</v>
      </c>
      <c r="P7" s="128">
        <f t="shared" si="0"/>
        <v>6.2293797416383656</v>
      </c>
    </row>
    <row r="8" spans="1:16" x14ac:dyDescent="0.2">
      <c r="A8" s="80" t="s">
        <v>161</v>
      </c>
      <c r="B8" s="81" t="s">
        <v>70</v>
      </c>
      <c r="C8" s="101">
        <v>569748.42588999995</v>
      </c>
      <c r="D8" s="101">
        <v>509667.22148000001</v>
      </c>
      <c r="E8" s="101">
        <v>522004.74799</v>
      </c>
      <c r="F8" s="101">
        <v>547753.23072999995</v>
      </c>
      <c r="G8" s="101">
        <v>481977.58850000001</v>
      </c>
      <c r="H8" s="101">
        <v>587845.44009000005</v>
      </c>
      <c r="I8" s="82">
        <v>572356.73263999994</v>
      </c>
      <c r="J8" s="82">
        <v>413024.61241</v>
      </c>
      <c r="K8" s="82">
        <v>567949.24312999996</v>
      </c>
      <c r="L8" s="82">
        <v>689592.88434999995</v>
      </c>
      <c r="M8" s="82">
        <v>612083.45245999994</v>
      </c>
      <c r="N8" s="82">
        <v>620984.73994</v>
      </c>
      <c r="O8" s="101">
        <v>6694988.3196099997</v>
      </c>
      <c r="P8" s="128">
        <f t="shared" si="0"/>
        <v>5.0087996237350643</v>
      </c>
    </row>
    <row r="9" spans="1:16" x14ac:dyDescent="0.2">
      <c r="A9" s="80" t="s">
        <v>160</v>
      </c>
      <c r="B9" s="81" t="s">
        <v>72</v>
      </c>
      <c r="C9" s="101">
        <v>481048.99771000003</v>
      </c>
      <c r="D9" s="101">
        <v>520396.09967000003</v>
      </c>
      <c r="E9" s="101">
        <v>529374.73149999999</v>
      </c>
      <c r="F9" s="101">
        <v>506974.73115000001</v>
      </c>
      <c r="G9" s="101">
        <v>453203.31465999997</v>
      </c>
      <c r="H9" s="101">
        <v>535021.76876000001</v>
      </c>
      <c r="I9" s="82">
        <v>576959.75272999995</v>
      </c>
      <c r="J9" s="82">
        <v>508373.85256000003</v>
      </c>
      <c r="K9" s="82">
        <v>532372.17723999999</v>
      </c>
      <c r="L9" s="82">
        <v>522711.65484999999</v>
      </c>
      <c r="M9" s="82">
        <v>507614.93554999999</v>
      </c>
      <c r="N9" s="82">
        <v>578475.03642999998</v>
      </c>
      <c r="O9" s="101">
        <v>6252527.0528100003</v>
      </c>
      <c r="P9" s="128">
        <f t="shared" si="0"/>
        <v>4.6777759205011389</v>
      </c>
    </row>
    <row r="10" spans="1:16" x14ac:dyDescent="0.2">
      <c r="A10" s="80" t="s">
        <v>159</v>
      </c>
      <c r="B10" s="81" t="s">
        <v>71</v>
      </c>
      <c r="C10" s="101">
        <v>469271.66801000002</v>
      </c>
      <c r="D10" s="101">
        <v>457723.98862000002</v>
      </c>
      <c r="E10" s="101">
        <v>457723.13559999998</v>
      </c>
      <c r="F10" s="101">
        <v>478364.98028999998</v>
      </c>
      <c r="G10" s="101">
        <v>404071.99726999999</v>
      </c>
      <c r="H10" s="101">
        <v>558304.96355999995</v>
      </c>
      <c r="I10" s="82">
        <v>460910.19695000001</v>
      </c>
      <c r="J10" s="82">
        <v>462335.17689</v>
      </c>
      <c r="K10" s="82">
        <v>475018.36122999998</v>
      </c>
      <c r="L10" s="82">
        <v>545506.92301000003</v>
      </c>
      <c r="M10" s="82">
        <v>489267.03542999999</v>
      </c>
      <c r="N10" s="82">
        <v>542858.38648999995</v>
      </c>
      <c r="O10" s="101">
        <v>5801356.8133500004</v>
      </c>
      <c r="P10" s="128">
        <f t="shared" si="0"/>
        <v>4.3402366720713008</v>
      </c>
    </row>
    <row r="11" spans="1:16" x14ac:dyDescent="0.2">
      <c r="A11" s="80" t="s">
        <v>158</v>
      </c>
      <c r="B11" s="81" t="s">
        <v>73</v>
      </c>
      <c r="C11" s="101">
        <v>387694.40331000002</v>
      </c>
      <c r="D11" s="101">
        <v>396184.66105</v>
      </c>
      <c r="E11" s="101">
        <v>370749.84649999999</v>
      </c>
      <c r="F11" s="101">
        <v>405358.75582000002</v>
      </c>
      <c r="G11" s="101">
        <v>334822.10930000001</v>
      </c>
      <c r="H11" s="101">
        <v>412870.76949999999</v>
      </c>
      <c r="I11" s="82">
        <v>402872.49407000002</v>
      </c>
      <c r="J11" s="82">
        <v>378539.45536000002</v>
      </c>
      <c r="K11" s="82">
        <v>381952.74476999999</v>
      </c>
      <c r="L11" s="82">
        <v>457947.00951</v>
      </c>
      <c r="M11" s="82">
        <v>437676.80635999999</v>
      </c>
      <c r="N11" s="82">
        <v>381230.68974</v>
      </c>
      <c r="O11" s="101">
        <v>4747899.74529</v>
      </c>
      <c r="P11" s="128">
        <f t="shared" si="0"/>
        <v>3.5521015605185822</v>
      </c>
    </row>
    <row r="12" spans="1:16" x14ac:dyDescent="0.2">
      <c r="A12" s="80" t="s">
        <v>157</v>
      </c>
      <c r="B12" s="81" t="s">
        <v>150</v>
      </c>
      <c r="C12" s="101">
        <v>399052.98924000002</v>
      </c>
      <c r="D12" s="101">
        <v>274910.69052</v>
      </c>
      <c r="E12" s="101">
        <v>199265.48986999999</v>
      </c>
      <c r="F12" s="101">
        <v>297815.11592000001</v>
      </c>
      <c r="G12" s="101">
        <v>423008.53419999999</v>
      </c>
      <c r="H12" s="101">
        <v>330754.43359999999</v>
      </c>
      <c r="I12" s="82">
        <v>274570.93189000001</v>
      </c>
      <c r="J12" s="82">
        <v>275869.59123000002</v>
      </c>
      <c r="K12" s="82">
        <v>218305.89459000001</v>
      </c>
      <c r="L12" s="82">
        <v>323721.23301999999</v>
      </c>
      <c r="M12" s="82">
        <v>305886.65982</v>
      </c>
      <c r="N12" s="82">
        <v>363920.85444999998</v>
      </c>
      <c r="O12" s="101">
        <v>3687082.4183499999</v>
      </c>
      <c r="P12" s="128">
        <f t="shared" si="0"/>
        <v>2.758459932725835</v>
      </c>
    </row>
    <row r="13" spans="1:16" x14ac:dyDescent="0.2">
      <c r="A13" s="80" t="s">
        <v>156</v>
      </c>
      <c r="B13" s="81" t="s">
        <v>69</v>
      </c>
      <c r="C13" s="101">
        <v>313273.69130000001</v>
      </c>
      <c r="D13" s="101">
        <v>296232.89601999999</v>
      </c>
      <c r="E13" s="101">
        <v>327017.74076999997</v>
      </c>
      <c r="F13" s="101">
        <v>317062.53896999999</v>
      </c>
      <c r="G13" s="101">
        <v>314978.02244999999</v>
      </c>
      <c r="H13" s="101">
        <v>327487.22473000002</v>
      </c>
      <c r="I13" s="82">
        <v>281259.34552999999</v>
      </c>
      <c r="J13" s="82">
        <v>309651.88208000001</v>
      </c>
      <c r="K13" s="82">
        <v>275824.80041000003</v>
      </c>
      <c r="L13" s="82">
        <v>358015.01747999998</v>
      </c>
      <c r="M13" s="82">
        <v>324066.26370000001</v>
      </c>
      <c r="N13" s="82">
        <v>234869.81594999999</v>
      </c>
      <c r="O13" s="101">
        <v>3679739.2393899998</v>
      </c>
      <c r="P13" s="128">
        <f t="shared" si="0"/>
        <v>2.7529661946853761</v>
      </c>
    </row>
    <row r="14" spans="1:16" x14ac:dyDescent="0.2">
      <c r="A14" s="80" t="s">
        <v>154</v>
      </c>
      <c r="B14" s="81" t="s">
        <v>138</v>
      </c>
      <c r="C14" s="101">
        <v>203169.85073000001</v>
      </c>
      <c r="D14" s="101">
        <v>288196.68319000001</v>
      </c>
      <c r="E14" s="101">
        <v>301498.49799</v>
      </c>
      <c r="F14" s="101">
        <v>385868.99783000001</v>
      </c>
      <c r="G14" s="101">
        <v>333075.35595</v>
      </c>
      <c r="H14" s="101">
        <v>382214.89415000001</v>
      </c>
      <c r="I14" s="82">
        <v>252405.69349000001</v>
      </c>
      <c r="J14" s="82">
        <v>272408.86567999999</v>
      </c>
      <c r="K14" s="82">
        <v>193606.351</v>
      </c>
      <c r="L14" s="82">
        <v>251952.78885000001</v>
      </c>
      <c r="M14" s="82">
        <v>253263.66951000001</v>
      </c>
      <c r="N14" s="82">
        <v>343933.54251</v>
      </c>
      <c r="O14" s="101">
        <v>3461595.1908800001</v>
      </c>
      <c r="P14" s="128">
        <f t="shared" si="0"/>
        <v>2.5897635457880619</v>
      </c>
    </row>
    <row r="15" spans="1:16" x14ac:dyDescent="0.2">
      <c r="A15" s="80" t="s">
        <v>152</v>
      </c>
      <c r="B15" s="81" t="s">
        <v>148</v>
      </c>
      <c r="C15" s="101">
        <v>213114.62727</v>
      </c>
      <c r="D15" s="101">
        <v>202060.92011000001</v>
      </c>
      <c r="E15" s="101">
        <v>217603.59301000001</v>
      </c>
      <c r="F15" s="101">
        <v>328447.42911999999</v>
      </c>
      <c r="G15" s="101">
        <v>303947.04271000001</v>
      </c>
      <c r="H15" s="101">
        <v>272352.98225</v>
      </c>
      <c r="I15" s="82">
        <v>263601.59941999998</v>
      </c>
      <c r="J15" s="82">
        <v>254864.69485999999</v>
      </c>
      <c r="K15" s="82">
        <v>206777.40935</v>
      </c>
      <c r="L15" s="82">
        <v>273668.65033999999</v>
      </c>
      <c r="M15" s="82">
        <v>281870.56377000001</v>
      </c>
      <c r="N15" s="82">
        <v>345953.08085000003</v>
      </c>
      <c r="O15" s="101">
        <v>3164262.5930599999</v>
      </c>
      <c r="P15" s="128">
        <f t="shared" si="0"/>
        <v>2.3673166447646796</v>
      </c>
    </row>
    <row r="16" spans="1:16" x14ac:dyDescent="0.2">
      <c r="A16" s="80" t="s">
        <v>151</v>
      </c>
      <c r="B16" s="81" t="s">
        <v>74</v>
      </c>
      <c r="C16" s="101">
        <v>277691.49177999998</v>
      </c>
      <c r="D16" s="101">
        <v>265054.69806000002</v>
      </c>
      <c r="E16" s="101">
        <v>390902.80423000001</v>
      </c>
      <c r="F16" s="101">
        <v>306901.36735999997</v>
      </c>
      <c r="G16" s="101">
        <v>238556.94628</v>
      </c>
      <c r="H16" s="101">
        <v>295092.12839999999</v>
      </c>
      <c r="I16" s="82">
        <v>212732.7666</v>
      </c>
      <c r="J16" s="82">
        <v>228677.79543</v>
      </c>
      <c r="K16" s="82">
        <v>245239.73749</v>
      </c>
      <c r="L16" s="82">
        <v>233983.74544</v>
      </c>
      <c r="M16" s="82">
        <v>209638.92439</v>
      </c>
      <c r="N16" s="82">
        <v>243513.37875999999</v>
      </c>
      <c r="O16" s="101">
        <v>3147985.7842199998</v>
      </c>
      <c r="P16" s="128">
        <f t="shared" si="0"/>
        <v>2.355139286104531</v>
      </c>
    </row>
    <row r="17" spans="1:16" x14ac:dyDescent="0.2">
      <c r="A17" s="80" t="s">
        <v>149</v>
      </c>
      <c r="B17" s="81" t="s">
        <v>155</v>
      </c>
      <c r="C17" s="101">
        <v>253565.00008</v>
      </c>
      <c r="D17" s="101">
        <v>235497.56208999999</v>
      </c>
      <c r="E17" s="101">
        <v>237832.12677</v>
      </c>
      <c r="F17" s="101">
        <v>255294.69310999999</v>
      </c>
      <c r="G17" s="101">
        <v>230677.40797999999</v>
      </c>
      <c r="H17" s="101">
        <v>287747.49883</v>
      </c>
      <c r="I17" s="82">
        <v>261005.97685000001</v>
      </c>
      <c r="J17" s="82">
        <v>231601.88855999999</v>
      </c>
      <c r="K17" s="82">
        <v>241519.69944</v>
      </c>
      <c r="L17" s="82">
        <v>303035.39467000001</v>
      </c>
      <c r="M17" s="82">
        <v>262290.71049000003</v>
      </c>
      <c r="N17" s="82">
        <v>307575.00432000001</v>
      </c>
      <c r="O17" s="101">
        <v>3107642.96319</v>
      </c>
      <c r="P17" s="128">
        <f t="shared" si="0"/>
        <v>2.3249571413196621</v>
      </c>
    </row>
    <row r="18" spans="1:16" x14ac:dyDescent="0.2">
      <c r="A18" s="80" t="s">
        <v>147</v>
      </c>
      <c r="B18" s="81" t="s">
        <v>143</v>
      </c>
      <c r="C18" s="101">
        <v>208347.80074000001</v>
      </c>
      <c r="D18" s="101">
        <v>201383.28690000001</v>
      </c>
      <c r="E18" s="101">
        <v>229615.86877</v>
      </c>
      <c r="F18" s="101">
        <v>216178.4173</v>
      </c>
      <c r="G18" s="101">
        <v>229953.71293000001</v>
      </c>
      <c r="H18" s="101">
        <v>252666.56344999999</v>
      </c>
      <c r="I18" s="82">
        <v>246037.6875</v>
      </c>
      <c r="J18" s="82">
        <v>223991.15410000001</v>
      </c>
      <c r="K18" s="82">
        <v>272419.50654999999</v>
      </c>
      <c r="L18" s="82">
        <v>287604.33396000002</v>
      </c>
      <c r="M18" s="82">
        <v>236080.60138000001</v>
      </c>
      <c r="N18" s="82">
        <v>217775.10852000001</v>
      </c>
      <c r="O18" s="101">
        <v>2822054.0421000002</v>
      </c>
      <c r="P18" s="128">
        <f t="shared" si="0"/>
        <v>2.1112961740094423</v>
      </c>
    </row>
    <row r="19" spans="1:16" x14ac:dyDescent="0.2">
      <c r="A19" s="80" t="s">
        <v>145</v>
      </c>
      <c r="B19" s="81" t="s">
        <v>153</v>
      </c>
      <c r="C19" s="101">
        <v>170740.22382000001</v>
      </c>
      <c r="D19" s="101">
        <v>214546.94390000001</v>
      </c>
      <c r="E19" s="101">
        <v>239780.67027</v>
      </c>
      <c r="F19" s="101">
        <v>266853.80187000002</v>
      </c>
      <c r="G19" s="101">
        <v>218552.25315</v>
      </c>
      <c r="H19" s="101">
        <v>248733.03036</v>
      </c>
      <c r="I19" s="82">
        <v>209847.79060000001</v>
      </c>
      <c r="J19" s="82">
        <v>196874.12502000001</v>
      </c>
      <c r="K19" s="82">
        <v>200788.37301000001</v>
      </c>
      <c r="L19" s="82">
        <v>231115.19891000001</v>
      </c>
      <c r="M19" s="82">
        <v>220040.94604000001</v>
      </c>
      <c r="N19" s="82">
        <v>267579.72503999999</v>
      </c>
      <c r="O19" s="101">
        <v>2685453.0819899999</v>
      </c>
      <c r="P19" s="128">
        <f t="shared" si="0"/>
        <v>2.0090993060034537</v>
      </c>
    </row>
    <row r="20" spans="1:16" x14ac:dyDescent="0.2">
      <c r="A20" s="80" t="s">
        <v>144</v>
      </c>
      <c r="B20" s="81" t="s">
        <v>146</v>
      </c>
      <c r="C20" s="101">
        <v>212682.59643999999</v>
      </c>
      <c r="D20" s="101">
        <v>204337.50709</v>
      </c>
      <c r="E20" s="101">
        <v>221761.53351000001</v>
      </c>
      <c r="F20" s="101">
        <v>206325.12359</v>
      </c>
      <c r="G20" s="101">
        <v>193665.86373000001</v>
      </c>
      <c r="H20" s="101">
        <v>204453.73201000001</v>
      </c>
      <c r="I20" s="82">
        <v>186318.92697999999</v>
      </c>
      <c r="J20" s="82">
        <v>207991.60131</v>
      </c>
      <c r="K20" s="82">
        <v>214617.74220000001</v>
      </c>
      <c r="L20" s="82">
        <v>240865.13931</v>
      </c>
      <c r="M20" s="82">
        <v>219770.03476000001</v>
      </c>
      <c r="N20" s="82">
        <v>207443.66683</v>
      </c>
      <c r="O20" s="101">
        <v>2520233.4677599999</v>
      </c>
      <c r="P20" s="128">
        <f t="shared" si="0"/>
        <v>1.8854916308167879</v>
      </c>
    </row>
    <row r="21" spans="1:16" x14ac:dyDescent="0.2">
      <c r="A21" s="80" t="s">
        <v>142</v>
      </c>
      <c r="B21" s="81" t="s">
        <v>183</v>
      </c>
      <c r="C21" s="101">
        <v>153158.78034999999</v>
      </c>
      <c r="D21" s="101">
        <v>147724.87372999999</v>
      </c>
      <c r="E21" s="101">
        <v>154734.73587</v>
      </c>
      <c r="F21" s="101">
        <v>208103.05921000001</v>
      </c>
      <c r="G21" s="101">
        <v>245815.75648000001</v>
      </c>
      <c r="H21" s="101">
        <v>270106.68024999998</v>
      </c>
      <c r="I21" s="82">
        <v>219188.36118000001</v>
      </c>
      <c r="J21" s="82">
        <v>204607.72953000001</v>
      </c>
      <c r="K21" s="82">
        <v>179343.06318</v>
      </c>
      <c r="L21" s="82">
        <v>184116.96058000001</v>
      </c>
      <c r="M21" s="82">
        <v>194978.04707</v>
      </c>
      <c r="N21" s="82">
        <v>223735.6923</v>
      </c>
      <c r="O21" s="101">
        <v>2385613.73973</v>
      </c>
      <c r="P21" s="128">
        <f t="shared" si="0"/>
        <v>1.7847770050527716</v>
      </c>
    </row>
    <row r="22" spans="1:16" x14ac:dyDescent="0.2">
      <c r="A22" s="80" t="s">
        <v>141</v>
      </c>
      <c r="B22" s="81" t="s">
        <v>136</v>
      </c>
      <c r="C22" s="101">
        <v>183546.35931</v>
      </c>
      <c r="D22" s="101">
        <v>190505.14575</v>
      </c>
      <c r="E22" s="101">
        <v>193690.69240999999</v>
      </c>
      <c r="F22" s="101">
        <v>213825.82514</v>
      </c>
      <c r="G22" s="101">
        <v>170448.65079000001</v>
      </c>
      <c r="H22" s="101">
        <v>172662.11137</v>
      </c>
      <c r="I22" s="82">
        <v>185954.72899999999</v>
      </c>
      <c r="J22" s="82">
        <v>191874.62331</v>
      </c>
      <c r="K22" s="82">
        <v>191668.62708999999</v>
      </c>
      <c r="L22" s="82">
        <v>230478.98822</v>
      </c>
      <c r="M22" s="82">
        <v>209506.22579</v>
      </c>
      <c r="N22" s="82">
        <v>201150.48994999999</v>
      </c>
      <c r="O22" s="101">
        <v>2335312.4681299999</v>
      </c>
      <c r="P22" s="128">
        <f t="shared" si="0"/>
        <v>1.747144528603858</v>
      </c>
    </row>
    <row r="23" spans="1:16" x14ac:dyDescent="0.2">
      <c r="A23" s="80" t="s">
        <v>139</v>
      </c>
      <c r="B23" s="81" t="s">
        <v>140</v>
      </c>
      <c r="C23" s="101">
        <v>188813.35081</v>
      </c>
      <c r="D23" s="101">
        <v>160979.13193999999</v>
      </c>
      <c r="E23" s="101">
        <v>185007.30986000001</v>
      </c>
      <c r="F23" s="101">
        <v>192045.68985</v>
      </c>
      <c r="G23" s="101">
        <v>179737.87839999999</v>
      </c>
      <c r="H23" s="101">
        <v>145462.36004999999</v>
      </c>
      <c r="I23" s="82">
        <v>145883.40541000001</v>
      </c>
      <c r="J23" s="82">
        <v>146976.15549</v>
      </c>
      <c r="K23" s="82">
        <v>132091.43401</v>
      </c>
      <c r="L23" s="82">
        <v>149227.03260000001</v>
      </c>
      <c r="M23" s="82">
        <v>116232.97252</v>
      </c>
      <c r="N23" s="82">
        <v>170272.90302</v>
      </c>
      <c r="O23" s="101">
        <v>1912729.62396</v>
      </c>
      <c r="P23" s="128">
        <f t="shared" si="0"/>
        <v>1.4309927013219714</v>
      </c>
    </row>
    <row r="24" spans="1:16" x14ac:dyDescent="0.2">
      <c r="A24" s="80" t="s">
        <v>137</v>
      </c>
      <c r="B24" s="81" t="s">
        <v>184</v>
      </c>
      <c r="C24" s="101">
        <v>136138.95694</v>
      </c>
      <c r="D24" s="101">
        <v>152898.10621</v>
      </c>
      <c r="E24" s="101">
        <v>167565.15150000001</v>
      </c>
      <c r="F24" s="101">
        <v>177848.04454</v>
      </c>
      <c r="G24" s="101">
        <v>154934.13505000001</v>
      </c>
      <c r="H24" s="101">
        <v>162483.26441999999</v>
      </c>
      <c r="I24" s="82">
        <v>170630.46312</v>
      </c>
      <c r="J24" s="82">
        <v>167401.79772</v>
      </c>
      <c r="K24" s="82">
        <v>147617.35363999999</v>
      </c>
      <c r="L24" s="82">
        <v>163310.57764</v>
      </c>
      <c r="M24" s="82">
        <v>127836.71696999999</v>
      </c>
      <c r="N24" s="82">
        <v>127176.47328000001</v>
      </c>
      <c r="O24" s="101">
        <v>1855841.04103</v>
      </c>
      <c r="P24" s="128">
        <f t="shared" si="0"/>
        <v>1.3884319828902469</v>
      </c>
    </row>
    <row r="25" spans="1:16" x14ac:dyDescent="0.2">
      <c r="A25" s="83"/>
      <c r="B25" s="163" t="s">
        <v>135</v>
      </c>
      <c r="C25" s="163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127">
        <f>SUM(O5:O24)</f>
        <v>90994647.000640005</v>
      </c>
      <c r="P25" s="129">
        <f>SUM(P5:P24)</f>
        <v>68.076885559863186</v>
      </c>
    </row>
    <row r="26" spans="1:16" ht="13.5" customHeight="1" x14ac:dyDescent="0.2">
      <c r="A26" s="83"/>
      <c r="B26" s="164" t="s">
        <v>134</v>
      </c>
      <c r="C26" s="164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127">
        <v>133664526.88353989</v>
      </c>
      <c r="P26" s="130">
        <f>O26/O$26*100</f>
        <v>100</v>
      </c>
    </row>
    <row r="27" spans="1:16" x14ac:dyDescent="0.2">
      <c r="B27" s="61"/>
    </row>
    <row r="28" spans="1:16" x14ac:dyDescent="0.2">
      <c r="B28" s="27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M10" sqref="M10"/>
    </sheetView>
  </sheetViews>
  <sheetFormatPr defaultColWidth="9.140625" defaultRowHeight="12.75" x14ac:dyDescent="0.2"/>
  <sheetData>
    <row r="22" spans="1:1" x14ac:dyDescent="0.2">
      <c r="A22" t="s">
        <v>172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/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29" t="s">
        <v>2</v>
      </c>
    </row>
    <row r="2" spans="2:2" ht="15" x14ac:dyDescent="0.25">
      <c r="B2" s="29" t="s">
        <v>75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28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SEKTÖR (U S D)</vt:lpstr>
      <vt:lpstr>Seçilmiş İstatistikler</vt:lpstr>
      <vt:lpstr>SEKTÖR (TL)</vt:lpstr>
      <vt:lpstr>USDvsTL</vt:lpstr>
      <vt:lpstr>GEN.SEK.</vt:lpstr>
      <vt:lpstr>Toplam İhracat  bar gra</vt:lpstr>
      <vt:lpstr>ÜLKE</vt:lpstr>
      <vt:lpstr>KARŞL.</vt:lpstr>
      <vt:lpstr>SEKT1</vt:lpstr>
      <vt:lpstr>SEKT2 </vt:lpstr>
      <vt:lpstr>SEKT3 </vt:lpstr>
      <vt:lpstr>SEKT4 </vt:lpstr>
      <vt:lpstr>SEKT5 </vt:lpstr>
      <vt:lpstr>2002-2015 AYLIK İHR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Burak Günaydın</cp:lastModifiedBy>
  <cp:lastPrinted>2015-10-01T03:34:08Z</cp:lastPrinted>
  <dcterms:created xsi:type="dcterms:W3CDTF">2013-08-01T04:41:02Z</dcterms:created>
  <dcterms:modified xsi:type="dcterms:W3CDTF">2016-01-01T07:12:03Z</dcterms:modified>
</cp:coreProperties>
</file>