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360" windowWidth="15576" windowHeight="7716"/>
  </bookViews>
  <sheets>
    <sheet name="SEKTÖR (U S D)" sheetId="1" r:id="rId1"/>
    <sheet name="SEKTÖR (TL)" sheetId="2" r:id="rId2"/>
    <sheet name="USDvsTL" sheetId="3" r:id="rId3"/>
    <sheet name="Seçilmiş İstatistikler" sheetId="14" r:id="rId4"/>
    <sheet name="GEN.SEK." sheetId="4" r:id="rId5"/>
    <sheet name="Toplam İhracat  bar gra" sheetId="5" r:id="rId6"/>
    <sheet name="KARŞL" sheetId="6" r:id="rId7"/>
    <sheet name="ÜLKE" sheetId="7" r:id="rId8"/>
    <sheet name="SEKT1" sheetId="8" r:id="rId9"/>
    <sheet name="SEKT2" sheetId="9" r:id="rId10"/>
    <sheet name="SEKT3" sheetId="10" r:id="rId11"/>
    <sheet name="SEKT4" sheetId="11" r:id="rId12"/>
    <sheet name="SEKT5" sheetId="12" r:id="rId13"/>
    <sheet name="2002-2013 AYLIK İHR" sheetId="13" r:id="rId14"/>
  </sheets>
  <calcPr calcId="125725"/>
</workbook>
</file>

<file path=xl/calcChain.xml><?xml version="1.0" encoding="utf-8"?>
<calcChain xmlns="http://schemas.openxmlformats.org/spreadsheetml/2006/main">
  <c r="B46" i="2"/>
  <c r="C46"/>
  <c r="F46" i="3" l="1"/>
  <c r="F45"/>
  <c r="F44"/>
  <c r="F43"/>
  <c r="F42"/>
  <c r="F41"/>
  <c r="D46"/>
  <c r="D45"/>
  <c r="D44"/>
  <c r="D43"/>
  <c r="D42"/>
  <c r="D41"/>
  <c r="F40"/>
  <c r="D40"/>
  <c r="B40"/>
  <c r="F39"/>
  <c r="D39"/>
  <c r="B39"/>
  <c r="D91" i="14" l="1"/>
  <c r="D90"/>
  <c r="D89"/>
  <c r="D88"/>
  <c r="D87"/>
  <c r="D86"/>
  <c r="D85"/>
  <c r="D84"/>
  <c r="D83"/>
  <c r="D82"/>
  <c r="D76"/>
  <c r="D75"/>
  <c r="D74"/>
  <c r="D73"/>
  <c r="D72"/>
  <c r="D71"/>
  <c r="D70"/>
  <c r="D69"/>
  <c r="D68"/>
  <c r="D67"/>
  <c r="D61"/>
  <c r="D60"/>
  <c r="D59"/>
  <c r="D58"/>
  <c r="D57"/>
  <c r="D56"/>
  <c r="D55"/>
  <c r="D54"/>
  <c r="D53"/>
  <c r="D52"/>
  <c r="D46"/>
  <c r="D45"/>
  <c r="D44"/>
  <c r="D43"/>
  <c r="D42"/>
  <c r="D41"/>
  <c r="D40"/>
  <c r="D39"/>
  <c r="D38"/>
  <c r="D37"/>
  <c r="D31"/>
  <c r="D30"/>
  <c r="D29"/>
  <c r="D28"/>
  <c r="D27"/>
  <c r="D26"/>
  <c r="D25"/>
  <c r="D24"/>
  <c r="D23"/>
  <c r="D22"/>
  <c r="D15"/>
  <c r="D14"/>
  <c r="D13"/>
  <c r="D12"/>
  <c r="D11"/>
  <c r="D10"/>
  <c r="D9"/>
  <c r="D8"/>
  <c r="D7"/>
  <c r="D6"/>
  <c r="K46" i="2" l="1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J46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G46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F46" l="1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O73" i="13" l="1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P26" i="7"/>
  <c r="O24"/>
  <c r="P24" s="1"/>
  <c r="O23"/>
  <c r="P23" s="1"/>
  <c r="O22"/>
  <c r="P22" s="1"/>
  <c r="O21"/>
  <c r="P21" s="1"/>
  <c r="O20"/>
  <c r="P20" s="1"/>
  <c r="O19"/>
  <c r="P19" s="1"/>
  <c r="O18"/>
  <c r="P18" s="1"/>
  <c r="O17"/>
  <c r="P17" s="1"/>
  <c r="O16"/>
  <c r="P16" s="1"/>
  <c r="O15"/>
  <c r="P15" s="1"/>
  <c r="O14"/>
  <c r="P14" s="1"/>
  <c r="O13"/>
  <c r="P13" s="1"/>
  <c r="O12"/>
  <c r="P12" s="1"/>
  <c r="O11"/>
  <c r="P11" s="1"/>
  <c r="O10"/>
  <c r="P10" s="1"/>
  <c r="O9"/>
  <c r="P9" s="1"/>
  <c r="O8"/>
  <c r="P8" s="1"/>
  <c r="O7"/>
  <c r="P7" s="1"/>
  <c r="O6"/>
  <c r="P6" s="1"/>
  <c r="O5"/>
  <c r="Q22" i="4"/>
  <c r="P22"/>
  <c r="M22"/>
  <c r="L22"/>
  <c r="I22"/>
  <c r="H22"/>
  <c r="E22"/>
  <c r="D22"/>
  <c r="Q21"/>
  <c r="P21"/>
  <c r="M21"/>
  <c r="L21"/>
  <c r="I21"/>
  <c r="H21"/>
  <c r="E21"/>
  <c r="D21"/>
  <c r="Q20"/>
  <c r="P20"/>
  <c r="M20"/>
  <c r="L20"/>
  <c r="I20"/>
  <c r="H20"/>
  <c r="E20"/>
  <c r="D20"/>
  <c r="Q19"/>
  <c r="P19"/>
  <c r="M19"/>
  <c r="L19"/>
  <c r="I19"/>
  <c r="H19"/>
  <c r="E19"/>
  <c r="D19"/>
  <c r="Q18"/>
  <c r="P18"/>
  <c r="M18"/>
  <c r="L18"/>
  <c r="I18"/>
  <c r="H18"/>
  <c r="E18"/>
  <c r="D18"/>
  <c r="Q17"/>
  <c r="P17"/>
  <c r="M17"/>
  <c r="L17"/>
  <c r="I17"/>
  <c r="H17"/>
  <c r="E17"/>
  <c r="D17"/>
  <c r="Q16"/>
  <c r="P16"/>
  <c r="M16"/>
  <c r="L16"/>
  <c r="I16"/>
  <c r="H16"/>
  <c r="E16"/>
  <c r="D16"/>
  <c r="Q15"/>
  <c r="P15"/>
  <c r="M15"/>
  <c r="L15"/>
  <c r="I15"/>
  <c r="H15"/>
  <c r="E15"/>
  <c r="D15"/>
  <c r="Q14"/>
  <c r="P14"/>
  <c r="M14"/>
  <c r="L14"/>
  <c r="I14"/>
  <c r="H14"/>
  <c r="E14"/>
  <c r="D14"/>
  <c r="Q13"/>
  <c r="P13"/>
  <c r="M13"/>
  <c r="L13"/>
  <c r="I13"/>
  <c r="H13"/>
  <c r="E13"/>
  <c r="D13"/>
  <c r="Q12"/>
  <c r="P12"/>
  <c r="M12"/>
  <c r="L12"/>
  <c r="I12"/>
  <c r="H12"/>
  <c r="E12"/>
  <c r="D12"/>
  <c r="Q11"/>
  <c r="P11"/>
  <c r="M11"/>
  <c r="L11"/>
  <c r="I11"/>
  <c r="H11"/>
  <c r="E11"/>
  <c r="D11"/>
  <c r="Q10"/>
  <c r="P10"/>
  <c r="M10"/>
  <c r="L10"/>
  <c r="I10"/>
  <c r="H10"/>
  <c r="E10"/>
  <c r="D10"/>
  <c r="Q9"/>
  <c r="P9"/>
  <c r="M9"/>
  <c r="L9"/>
  <c r="I9"/>
  <c r="H9"/>
  <c r="E9"/>
  <c r="D9"/>
  <c r="M46" i="2"/>
  <c r="E46"/>
  <c r="M42"/>
  <c r="I40"/>
  <c r="D40"/>
  <c r="C40" i="3" s="1"/>
  <c r="D37" i="2"/>
  <c r="C37" i="3" s="1"/>
  <c r="L35" i="2"/>
  <c r="G35" i="3" s="1"/>
  <c r="E35" i="2"/>
  <c r="M33"/>
  <c r="M29"/>
  <c r="M25"/>
  <c r="D25"/>
  <c r="C25" i="3" s="1"/>
  <c r="D20" i="2"/>
  <c r="C20" i="3" s="1"/>
  <c r="E19" i="2"/>
  <c r="D17"/>
  <c r="C17" i="3" s="1"/>
  <c r="E15" i="2"/>
  <c r="M14"/>
  <c r="L11"/>
  <c r="G11" i="3" s="1"/>
  <c r="L10" i="2"/>
  <c r="G10" i="3" s="1"/>
  <c r="D8" i="2"/>
  <c r="C8" i="3" s="1"/>
  <c r="M46" i="1"/>
  <c r="L46"/>
  <c r="I46"/>
  <c r="H46"/>
  <c r="E46"/>
  <c r="D46"/>
  <c r="B46" i="3" s="1"/>
  <c r="K45" i="1"/>
  <c r="K45" i="2" s="1"/>
  <c r="J45" i="1"/>
  <c r="J45" i="2" s="1"/>
  <c r="G45" i="1"/>
  <c r="G45" i="2" s="1"/>
  <c r="F45" i="1"/>
  <c r="F45" i="2" s="1"/>
  <c r="M44" i="1"/>
  <c r="L44"/>
  <c r="I44"/>
  <c r="H44"/>
  <c r="E44"/>
  <c r="D44"/>
  <c r="B44" i="3" s="1"/>
  <c r="M43" i="1"/>
  <c r="L43"/>
  <c r="I43"/>
  <c r="H43"/>
  <c r="E43"/>
  <c r="D43"/>
  <c r="B43" i="3" s="1"/>
  <c r="M42" i="1"/>
  <c r="L42"/>
  <c r="I42"/>
  <c r="H42"/>
  <c r="E42"/>
  <c r="D42"/>
  <c r="B42" i="3" s="1"/>
  <c r="M41" i="1"/>
  <c r="L41"/>
  <c r="I41"/>
  <c r="H41"/>
  <c r="E41"/>
  <c r="D41"/>
  <c r="B41" i="3" s="1"/>
  <c r="M40" i="1"/>
  <c r="L40"/>
  <c r="I40"/>
  <c r="H40"/>
  <c r="E40"/>
  <c r="D40"/>
  <c r="M39"/>
  <c r="L39"/>
  <c r="I39"/>
  <c r="H39"/>
  <c r="E39"/>
  <c r="D39"/>
  <c r="M38"/>
  <c r="L38"/>
  <c r="F38" i="3" s="1"/>
  <c r="I38" i="1"/>
  <c r="H38"/>
  <c r="D38" i="3" s="1"/>
  <c r="E38" i="1"/>
  <c r="D38"/>
  <c r="B38" i="3" s="1"/>
  <c r="M37" i="1"/>
  <c r="L37"/>
  <c r="F37" i="3" s="1"/>
  <c r="I37" i="1"/>
  <c r="H37"/>
  <c r="D37" i="3" s="1"/>
  <c r="E37" i="1"/>
  <c r="D37"/>
  <c r="B37" i="3" s="1"/>
  <c r="M36" i="1"/>
  <c r="L36"/>
  <c r="F36" i="3" s="1"/>
  <c r="I36" i="1"/>
  <c r="H36"/>
  <c r="D36" i="3" s="1"/>
  <c r="E36" i="1"/>
  <c r="D36"/>
  <c r="B36" i="3" s="1"/>
  <c r="M35" i="1"/>
  <c r="L35"/>
  <c r="F35" i="3" s="1"/>
  <c r="I35" i="1"/>
  <c r="H35"/>
  <c r="D35" i="3" s="1"/>
  <c r="E35" i="1"/>
  <c r="D35"/>
  <c r="B35" i="3" s="1"/>
  <c r="M34" i="1"/>
  <c r="L34"/>
  <c r="F34" i="3" s="1"/>
  <c r="I34" i="1"/>
  <c r="H34"/>
  <c r="D34" i="3" s="1"/>
  <c r="E34" i="1"/>
  <c r="D34"/>
  <c r="B34" i="3" s="1"/>
  <c r="M33" i="1"/>
  <c r="L33"/>
  <c r="F33" i="3" s="1"/>
  <c r="I33" i="1"/>
  <c r="H33"/>
  <c r="D33" i="3" s="1"/>
  <c r="E33" i="1"/>
  <c r="D33"/>
  <c r="B33" i="3" s="1"/>
  <c r="M32" i="1"/>
  <c r="L32"/>
  <c r="F32" i="3" s="1"/>
  <c r="I32" i="1"/>
  <c r="H32"/>
  <c r="D32" i="3" s="1"/>
  <c r="E32" i="1"/>
  <c r="D32"/>
  <c r="B32" i="3" s="1"/>
  <c r="M31" i="1"/>
  <c r="L31"/>
  <c r="F31" i="3" s="1"/>
  <c r="I31" i="1"/>
  <c r="H31"/>
  <c r="D31" i="3" s="1"/>
  <c r="E31" i="1"/>
  <c r="D31"/>
  <c r="B31" i="3" s="1"/>
  <c r="M30" i="1"/>
  <c r="L30"/>
  <c r="F30" i="3" s="1"/>
  <c r="I30" i="1"/>
  <c r="H30"/>
  <c r="D30" i="3" s="1"/>
  <c r="E30" i="1"/>
  <c r="D30"/>
  <c r="B30" i="3" s="1"/>
  <c r="M29" i="1"/>
  <c r="L29"/>
  <c r="F29" i="3" s="1"/>
  <c r="I29" i="1"/>
  <c r="H29"/>
  <c r="D29" i="3" s="1"/>
  <c r="E29" i="1"/>
  <c r="D29"/>
  <c r="B29" i="3" s="1"/>
  <c r="M28" i="1"/>
  <c r="L28"/>
  <c r="F28" i="3" s="1"/>
  <c r="I28" i="1"/>
  <c r="H28"/>
  <c r="D28" i="3" s="1"/>
  <c r="E28" i="1"/>
  <c r="D28"/>
  <c r="B28" i="3" s="1"/>
  <c r="M27" i="1"/>
  <c r="L27"/>
  <c r="F27" i="3" s="1"/>
  <c r="I27" i="1"/>
  <c r="H27"/>
  <c r="D27" i="3" s="1"/>
  <c r="E27" i="1"/>
  <c r="D27"/>
  <c r="B27" i="3" s="1"/>
  <c r="M26" i="1"/>
  <c r="L26"/>
  <c r="F26" i="3" s="1"/>
  <c r="I26" i="1"/>
  <c r="H26"/>
  <c r="D26" i="3" s="1"/>
  <c r="E26" i="1"/>
  <c r="D26"/>
  <c r="B26" i="3" s="1"/>
  <c r="M25" i="1"/>
  <c r="L25"/>
  <c r="F25" i="3" s="1"/>
  <c r="I25" i="1"/>
  <c r="H25"/>
  <c r="D25" i="3" s="1"/>
  <c r="E25" i="1"/>
  <c r="D25"/>
  <c r="B25" i="3" s="1"/>
  <c r="M24" i="1"/>
  <c r="L24"/>
  <c r="F24" i="3" s="1"/>
  <c r="I24" i="1"/>
  <c r="H24"/>
  <c r="D24" i="3" s="1"/>
  <c r="E24" i="1"/>
  <c r="D24"/>
  <c r="B24" i="3" s="1"/>
  <c r="M23" i="1"/>
  <c r="L23"/>
  <c r="F23" i="3" s="1"/>
  <c r="I23" i="1"/>
  <c r="H23"/>
  <c r="D23" i="3" s="1"/>
  <c r="E23" i="1"/>
  <c r="D23"/>
  <c r="B23" i="3" s="1"/>
  <c r="M22" i="1"/>
  <c r="L22"/>
  <c r="F22" i="3" s="1"/>
  <c r="I22" i="1"/>
  <c r="H22"/>
  <c r="D22" i="3" s="1"/>
  <c r="E22" i="1"/>
  <c r="D22"/>
  <c r="B22" i="3" s="1"/>
  <c r="M21" i="1"/>
  <c r="L21"/>
  <c r="F21" i="3" s="1"/>
  <c r="I21" i="1"/>
  <c r="H21"/>
  <c r="D21" i="3" s="1"/>
  <c r="E21" i="1"/>
  <c r="D21"/>
  <c r="B21" i="3" s="1"/>
  <c r="M20" i="1"/>
  <c r="L20"/>
  <c r="F20" i="3" s="1"/>
  <c r="I20" i="1"/>
  <c r="H20"/>
  <c r="D20" i="3" s="1"/>
  <c r="E20" i="1"/>
  <c r="D20"/>
  <c r="B20" i="3" s="1"/>
  <c r="M19" i="1"/>
  <c r="L19"/>
  <c r="F19" i="3" s="1"/>
  <c r="I19" i="1"/>
  <c r="H19"/>
  <c r="D19" i="3" s="1"/>
  <c r="E19" i="1"/>
  <c r="D19"/>
  <c r="B19" i="3" s="1"/>
  <c r="M18" i="1"/>
  <c r="L18"/>
  <c r="F18" i="3" s="1"/>
  <c r="I18" i="1"/>
  <c r="H18"/>
  <c r="D18" i="3" s="1"/>
  <c r="E18" i="1"/>
  <c r="D18"/>
  <c r="B18" i="3" s="1"/>
  <c r="M17" i="1"/>
  <c r="L17"/>
  <c r="F17" i="3" s="1"/>
  <c r="I17" i="1"/>
  <c r="H17"/>
  <c r="D17" i="3" s="1"/>
  <c r="E17" i="1"/>
  <c r="D17"/>
  <c r="B17" i="3" s="1"/>
  <c r="M16" i="1"/>
  <c r="L16"/>
  <c r="F16" i="3" s="1"/>
  <c r="I16" i="1"/>
  <c r="H16"/>
  <c r="D16" i="3" s="1"/>
  <c r="E16" i="1"/>
  <c r="D16"/>
  <c r="B16" i="3" s="1"/>
  <c r="M15" i="1"/>
  <c r="L15"/>
  <c r="F15" i="3" s="1"/>
  <c r="I15" i="1"/>
  <c r="H15"/>
  <c r="D15" i="3" s="1"/>
  <c r="E15" i="1"/>
  <c r="D15"/>
  <c r="B15" i="3" s="1"/>
  <c r="M14" i="1"/>
  <c r="L14"/>
  <c r="F14" i="3" s="1"/>
  <c r="I14" i="1"/>
  <c r="H14"/>
  <c r="D14" i="3" s="1"/>
  <c r="E14" i="1"/>
  <c r="D14"/>
  <c r="B14" i="3" s="1"/>
  <c r="M13" i="1"/>
  <c r="L13"/>
  <c r="F13" i="3" s="1"/>
  <c r="I13" i="1"/>
  <c r="H13"/>
  <c r="D13" i="3" s="1"/>
  <c r="E13" i="1"/>
  <c r="D13"/>
  <c r="B13" i="3" s="1"/>
  <c r="M12" i="1"/>
  <c r="L12"/>
  <c r="F12" i="3" s="1"/>
  <c r="I12" i="1"/>
  <c r="H12"/>
  <c r="D12" i="3" s="1"/>
  <c r="E12" i="1"/>
  <c r="D12"/>
  <c r="B12" i="3" s="1"/>
  <c r="M11" i="1"/>
  <c r="L11"/>
  <c r="F11" i="3" s="1"/>
  <c r="I11" i="1"/>
  <c r="H11"/>
  <c r="D11" i="3" s="1"/>
  <c r="E11" i="1"/>
  <c r="D11"/>
  <c r="B11" i="3" s="1"/>
  <c r="M10" i="1"/>
  <c r="L10"/>
  <c r="F10" i="3" s="1"/>
  <c r="I10" i="1"/>
  <c r="H10"/>
  <c r="D10" i="3" s="1"/>
  <c r="E10" i="1"/>
  <c r="D10"/>
  <c r="B10" i="3" s="1"/>
  <c r="M9" i="1"/>
  <c r="L9"/>
  <c r="F9" i="3" s="1"/>
  <c r="I9" i="1"/>
  <c r="H9"/>
  <c r="D9" i="3" s="1"/>
  <c r="E9" i="1"/>
  <c r="D9"/>
  <c r="B9" i="3" s="1"/>
  <c r="M8" i="1"/>
  <c r="L8"/>
  <c r="F8" i="3" s="1"/>
  <c r="I8" i="1"/>
  <c r="H8"/>
  <c r="D8" i="3" s="1"/>
  <c r="E8" i="1"/>
  <c r="D8"/>
  <c r="B8" i="3" s="1"/>
  <c r="M9" i="2" l="1"/>
  <c r="M13"/>
  <c r="M22"/>
  <c r="M28"/>
  <c r="M30"/>
  <c r="M41"/>
  <c r="M43"/>
  <c r="M45"/>
  <c r="M17"/>
  <c r="M21"/>
  <c r="M38"/>
  <c r="L46"/>
  <c r="G46" i="3" s="1"/>
  <c r="M37" i="2"/>
  <c r="M39"/>
  <c r="L18"/>
  <c r="G18" i="3" s="1"/>
  <c r="L27" i="2"/>
  <c r="G27" i="3" s="1"/>
  <c r="L19" i="2"/>
  <c r="G19" i="3" s="1"/>
  <c r="L26" i="2"/>
  <c r="G26" i="3" s="1"/>
  <c r="L34" i="2"/>
  <c r="G34" i="3" s="1"/>
  <c r="I15" i="2"/>
  <c r="I27"/>
  <c r="H34"/>
  <c r="E34" i="3" s="1"/>
  <c r="H33" i="2"/>
  <c r="E33" i="3" s="1"/>
  <c r="H40" i="2"/>
  <c r="E40" i="3" s="1"/>
  <c r="E22" i="2"/>
  <c r="E23"/>
  <c r="E41"/>
  <c r="E43"/>
  <c r="D13"/>
  <c r="C13" i="3" s="1"/>
  <c r="D28" i="2"/>
  <c r="C28" i="3" s="1"/>
  <c r="D32" i="2"/>
  <c r="C32" i="3" s="1"/>
  <c r="I32" i="2"/>
  <c r="H17"/>
  <c r="E17" i="3" s="1"/>
  <c r="H18" i="2"/>
  <c r="E18" i="3" s="1"/>
  <c r="E11" i="2"/>
  <c r="E27"/>
  <c r="E31"/>
  <c r="E40"/>
  <c r="D46"/>
  <c r="C46" i="3" s="1"/>
  <c r="E30" i="2"/>
  <c r="E39"/>
  <c r="D1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M18" i="2"/>
  <c r="M34"/>
  <c r="L41"/>
  <c r="G41" i="3" s="1"/>
  <c r="L39" i="2"/>
  <c r="G39" i="3" s="1"/>
  <c r="M10" i="2"/>
  <c r="M26"/>
  <c r="L14"/>
  <c r="G14" i="3" s="1"/>
  <c r="L15" i="2"/>
  <c r="G15" i="3" s="1"/>
  <c r="L30" i="2"/>
  <c r="G30" i="3" s="1"/>
  <c r="L31" i="2"/>
  <c r="G31" i="3" s="1"/>
  <c r="L22" i="2"/>
  <c r="G22" i="3" s="1"/>
  <c r="L23" i="2"/>
  <c r="G23" i="3" s="1"/>
  <c r="L38" i="2"/>
  <c r="G38" i="3" s="1"/>
  <c r="I9" i="2"/>
  <c r="I13"/>
  <c r="I25"/>
  <c r="I29"/>
  <c r="I37"/>
  <c r="I42"/>
  <c r="I46"/>
  <c r="I12"/>
  <c r="I20"/>
  <c r="I28"/>
  <c r="I36"/>
  <c r="I41"/>
  <c r="I44"/>
  <c r="I21"/>
  <c r="I8"/>
  <c r="I16"/>
  <c r="I24"/>
  <c r="H46"/>
  <c r="E46" i="3" s="1"/>
  <c r="H44" i="2"/>
  <c r="E44" i="3" s="1"/>
  <c r="I17" i="2"/>
  <c r="I33"/>
  <c r="H21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E44" i="2"/>
  <c r="D44"/>
  <c r="C44" i="3" s="1"/>
  <c r="E12" i="2"/>
  <c r="E20"/>
  <c r="E28"/>
  <c r="E36"/>
  <c r="D41"/>
  <c r="C41" i="3" s="1"/>
  <c r="E8" i="2"/>
  <c r="E16"/>
  <c r="E24"/>
  <c r="E32"/>
  <c r="M40"/>
  <c r="L40"/>
  <c r="G40" i="3" s="1"/>
  <c r="H45" i="2"/>
  <c r="E45" i="3" s="1"/>
  <c r="L8" i="2"/>
  <c r="G8" i="3" s="1"/>
  <c r="D10" i="2"/>
  <c r="C10" i="3" s="1"/>
  <c r="H11" i="2"/>
  <c r="E11" i="3" s="1"/>
  <c r="L12" i="2"/>
  <c r="G12" i="3" s="1"/>
  <c r="D14" i="2"/>
  <c r="C14" i="3" s="1"/>
  <c r="L16" i="2"/>
  <c r="G16" i="3" s="1"/>
  <c r="D18" i="2"/>
  <c r="C18" i="3" s="1"/>
  <c r="H19" i="2"/>
  <c r="E19" i="3" s="1"/>
  <c r="L20" i="2"/>
  <c r="G20" i="3" s="1"/>
  <c r="E21" i="2"/>
  <c r="H23"/>
  <c r="E23" i="3" s="1"/>
  <c r="L24" i="2"/>
  <c r="G24" i="3" s="1"/>
  <c r="D26" i="2"/>
  <c r="C26" i="3" s="1"/>
  <c r="M27" i="2"/>
  <c r="E29"/>
  <c r="H31"/>
  <c r="E31" i="3" s="1"/>
  <c r="L32" i="2"/>
  <c r="G32" i="3" s="1"/>
  <c r="D34" i="2"/>
  <c r="C34" i="3" s="1"/>
  <c r="I34" i="2"/>
  <c r="H35"/>
  <c r="E35" i="3" s="1"/>
  <c r="M35" i="2"/>
  <c r="L36"/>
  <c r="G36" i="3" s="1"/>
  <c r="E37" i="2"/>
  <c r="D38"/>
  <c r="C38" i="3" s="1"/>
  <c r="I38" i="2"/>
  <c r="I39"/>
  <c r="H39"/>
  <c r="E39" i="3" s="1"/>
  <c r="L42" i="2"/>
  <c r="G42" i="3" s="1"/>
  <c r="L43" i="2"/>
  <c r="G43" i="3" s="1"/>
  <c r="M44" i="2"/>
  <c r="L44"/>
  <c r="G44" i="3" s="1"/>
  <c r="I45" i="2"/>
  <c r="H45" i="1"/>
  <c r="L45"/>
  <c r="H8" i="2"/>
  <c r="E8" i="3" s="1"/>
  <c r="M8" i="2"/>
  <c r="L9"/>
  <c r="G9" i="3" s="1"/>
  <c r="E10" i="2"/>
  <c r="D11"/>
  <c r="C11" i="3" s="1"/>
  <c r="I11" i="2"/>
  <c r="H12"/>
  <c r="E12" i="3" s="1"/>
  <c r="M12" i="2"/>
  <c r="L13"/>
  <c r="G13" i="3" s="1"/>
  <c r="E14" i="2"/>
  <c r="D15"/>
  <c r="C15" i="3" s="1"/>
  <c r="H16" i="2"/>
  <c r="E16" i="3" s="1"/>
  <c r="M16" i="2"/>
  <c r="L17"/>
  <c r="G17" i="3" s="1"/>
  <c r="E18" i="2"/>
  <c r="D19"/>
  <c r="C19" i="3" s="1"/>
  <c r="I19" i="2"/>
  <c r="H20"/>
  <c r="E20" i="3" s="1"/>
  <c r="M20" i="2"/>
  <c r="L21"/>
  <c r="G21" i="3" s="1"/>
  <c r="D23" i="2"/>
  <c r="C23" i="3" s="1"/>
  <c r="I23" i="2"/>
  <c r="H24"/>
  <c r="E24" i="3" s="1"/>
  <c r="M24" i="2"/>
  <c r="L25"/>
  <c r="G25" i="3" s="1"/>
  <c r="E26" i="2"/>
  <c r="D27"/>
  <c r="C27" i="3" s="1"/>
  <c r="H28" i="2"/>
  <c r="E28" i="3" s="1"/>
  <c r="L29" i="2"/>
  <c r="G29" i="3" s="1"/>
  <c r="D31" i="2"/>
  <c r="C31" i="3" s="1"/>
  <c r="I31" i="2"/>
  <c r="H32"/>
  <c r="E32" i="3" s="1"/>
  <c r="M32" i="2"/>
  <c r="L33"/>
  <c r="G33" i="3" s="1"/>
  <c r="E34" i="2"/>
  <c r="D35"/>
  <c r="C35" i="3" s="1"/>
  <c r="I35" i="2"/>
  <c r="H36"/>
  <c r="E36" i="3" s="1"/>
  <c r="M36" i="2"/>
  <c r="L37"/>
  <c r="G37" i="3" s="1"/>
  <c r="E38" i="2"/>
  <c r="D39"/>
  <c r="C39" i="3" s="1"/>
  <c r="H41" i="2"/>
  <c r="E41" i="3" s="1"/>
  <c r="H42" i="2"/>
  <c r="E42" i="3" s="1"/>
  <c r="I43" i="2"/>
  <c r="H43"/>
  <c r="E43" i="3" s="1"/>
  <c r="E9" i="2"/>
  <c r="I10"/>
  <c r="M11"/>
  <c r="E13"/>
  <c r="I14"/>
  <c r="H15"/>
  <c r="E15" i="3" s="1"/>
  <c r="M15" i="2"/>
  <c r="E17"/>
  <c r="I18"/>
  <c r="M19"/>
  <c r="D22"/>
  <c r="C22" i="3" s="1"/>
  <c r="I22" i="2"/>
  <c r="M23"/>
  <c r="E25"/>
  <c r="I26"/>
  <c r="H27"/>
  <c r="E27" i="3" s="1"/>
  <c r="L28" i="2"/>
  <c r="G28" i="3" s="1"/>
  <c r="D30" i="2"/>
  <c r="C30" i="3" s="1"/>
  <c r="I30" i="2"/>
  <c r="M31"/>
  <c r="E33"/>
  <c r="I45" i="1"/>
  <c r="M45"/>
  <c r="E42" i="2"/>
  <c r="D42"/>
  <c r="C42" i="3" s="1"/>
  <c r="L45" i="2"/>
  <c r="G45" i="3" s="1"/>
  <c r="P5" i="7"/>
  <c r="P25" s="1"/>
  <c r="O25"/>
</calcChain>
</file>

<file path=xl/sharedStrings.xml><?xml version="1.0" encoding="utf-8"?>
<sst xmlns="http://schemas.openxmlformats.org/spreadsheetml/2006/main" count="446" uniqueCount="233">
  <si>
    <t xml:space="preserve">SEKTÖREL BAZDA İHRACAT RAKAMLARI -1000 $   </t>
  </si>
  <si>
    <t>TEMMUZ</t>
  </si>
  <si>
    <t>SON 12 AYLIK</t>
  </si>
  <si>
    <t>SEKTÖRLER</t>
  </si>
  <si>
    <t>Değişim    ('13/'12)</t>
  </si>
  <si>
    <t xml:space="preserve"> Pay(13)  (%)</t>
  </si>
  <si>
    <t>2011-2012</t>
  </si>
  <si>
    <t>2012-2013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</si>
  <si>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</si>
  <si>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</si>
  <si>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</si>
  <si>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</si>
  <si>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</si>
  <si>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</si>
  <si>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</si>
  <si>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</si>
  <si>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</si>
  <si>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</si>
  <si>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</si>
  <si>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</si>
  <si>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 xml:space="preserve">   C. AĞAÇ VE ORMAN ÜRÜNLERİ</t>
  </si>
  <si>
    <t xml:space="preserve">     Ağaç Mamulleri ve Orman Ürünleri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</si>
  <si>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</si>
  <si>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</si>
  <si>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</si>
  <si>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</si>
  <si>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</si>
  <si>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</si>
  <si>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</si>
  <si>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</si>
  <si>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</si>
  <si>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</si>
  <si>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</si>
  <si>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Elektrik - Elektronik Mak. Bilişim</t>
  </si>
  <si>
    <t xml:space="preserve">     Makine ve Aksamları</t>
  </si>
  <si>
    <t xml:space="preserve">     Demir ve Demir Dışı Metaller</t>
  </si>
  <si>
    <t xml:space="preserve">     Çelik</t>
  </si>
  <si>
    <t xml:space="preserve">     Çimento Cam Seramik ve Toprak</t>
  </si>
  <si>
    <t xml:space="preserve">     Mücevher</t>
  </si>
  <si>
    <t xml:space="preserve">     Savunma Sanayii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</si>
  <si>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</si>
  <si>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</si>
  <si>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</si>
  <si>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</si>
  <si>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</si>
  <si>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</si>
  <si>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</si>
  <si>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 xml:space="preserve">  Son 12 aylık verilerde ilk 11 ay TUİK, son ay TİM rakamı kullanılmıştır. </t>
  </si>
  <si>
    <t xml:space="preserve">SEKTÖREL BAZDA İHRACAT KAYIT RAKAMLARI - 1000 TL   </t>
  </si>
  <si>
    <t>SON 12 AY</t>
  </si>
  <si>
    <t xml:space="preserve">     Hububat, Bakliyat, Yağlı Tohumlar ve Mamulleri</t>
  </si>
  <si>
    <t xml:space="preserve">     Elektrik - Elektronik </t>
  </si>
  <si>
    <t>Not: İlgili dönem ortalama MB Dolar Alış Kuru baz alınarak hesaplanmıştır.</t>
  </si>
  <si>
    <t>İHRACAT ARTIŞI KARŞILAŞTIRMA TABLOSU (USD - TL)</t>
  </si>
  <si>
    <t>Son 12 Aylık</t>
  </si>
  <si>
    <t>USD Bazında Artış (%)</t>
  </si>
  <si>
    <t>TL Bazında Artış  (%)</t>
  </si>
  <si>
    <t>T O P L A M</t>
  </si>
  <si>
    <t>İHRACATÇI  BİRLİKLERİ  GENEL SEKRETERLİKLERİ BAZINDA İHRACAT RAKAMLARI (1000 $)</t>
  </si>
  <si>
    <t>Son 12 Ay</t>
  </si>
  <si>
    <t>İHRACATÇI  BİRLİKLERİ 
GENEL SEKRETERLİKLERİ</t>
  </si>
  <si>
    <t>Değişim    ('11/'10)</t>
  </si>
  <si>
    <t xml:space="preserve"> Pay(11)  (%)</t>
  </si>
  <si>
    <t>AİB</t>
  </si>
  <si>
    <t>AKİB</t>
  </si>
  <si>
    <t>DAİB</t>
  </si>
  <si>
    <t>DENİB</t>
  </si>
  <si>
    <t>DKİB</t>
  </si>
  <si>
    <t>EİB</t>
  </si>
  <si>
    <t>GAİB</t>
  </si>
  <si>
    <t>İİB</t>
  </si>
  <si>
    <t>İMMİB</t>
  </si>
  <si>
    <t>İTKİB</t>
  </si>
  <si>
    <t>KİB</t>
  </si>
  <si>
    <t>OAİB</t>
  </si>
  <si>
    <t>UİB</t>
  </si>
  <si>
    <t>TOPLAM</t>
  </si>
  <si>
    <t xml:space="preserve"> </t>
  </si>
  <si>
    <t>2013 YILI İHRACATIMIZDA İLK 20 ÜLKE (1000 $)</t>
  </si>
  <si>
    <t>ÜLKE</t>
  </si>
  <si>
    <t>OCAK</t>
  </si>
  <si>
    <t>ŞUBAT</t>
  </si>
  <si>
    <t>MART</t>
  </si>
  <si>
    <t>NİSAN</t>
  </si>
  <si>
    <t>MAYIS</t>
  </si>
  <si>
    <t>HAZİRAN</t>
  </si>
  <si>
    <t>AĞUSTOS</t>
  </si>
  <si>
    <t>EYLÜL</t>
  </si>
  <si>
    <t>EKİM</t>
  </si>
  <si>
    <t>KASIM</t>
  </si>
  <si>
    <t>ARALIK</t>
  </si>
  <si>
    <t>KÜMÜLATİF</t>
  </si>
  <si>
    <t>% PAY</t>
  </si>
  <si>
    <t>1.</t>
  </si>
  <si>
    <t xml:space="preserve">ALMANYA </t>
  </si>
  <si>
    <t>2.</t>
  </si>
  <si>
    <t>IRAK</t>
  </si>
  <si>
    <t>3.</t>
  </si>
  <si>
    <t>BİRLEŞİK KRALLIK</t>
  </si>
  <si>
    <t>4.</t>
  </si>
  <si>
    <t xml:space="preserve">RUSYA FEDERASYONU </t>
  </si>
  <si>
    <t>5.</t>
  </si>
  <si>
    <t>İTALYA</t>
  </si>
  <si>
    <t>6.</t>
  </si>
  <si>
    <t>FRANSA</t>
  </si>
  <si>
    <t>7.</t>
  </si>
  <si>
    <t>BİRLEŞİK DEVLETLER</t>
  </si>
  <si>
    <t>8.</t>
  </si>
  <si>
    <t>İSPANYA</t>
  </si>
  <si>
    <t>9.</t>
  </si>
  <si>
    <t>ÇİN HALK CUMHURİYETİ</t>
  </si>
  <si>
    <t>10.</t>
  </si>
  <si>
    <t>11.</t>
  </si>
  <si>
    <t xml:space="preserve">AZERBAYCAN-NAHÇİVAN </t>
  </si>
  <si>
    <t>12.</t>
  </si>
  <si>
    <t xml:space="preserve">SUUDİ ARABİSTAN </t>
  </si>
  <si>
    <t>13.</t>
  </si>
  <si>
    <t>HOLLANDA</t>
  </si>
  <si>
    <t>14.</t>
  </si>
  <si>
    <t>İRAN (İSLAM CUM.)</t>
  </si>
  <si>
    <t>15.</t>
  </si>
  <si>
    <t>İSRAİL</t>
  </si>
  <si>
    <t>16.</t>
  </si>
  <si>
    <t>BİRLEŞİK ARAP EMİRLİKLERİ</t>
  </si>
  <si>
    <t>17.</t>
  </si>
  <si>
    <t xml:space="preserve">ROMANYA </t>
  </si>
  <si>
    <t>18.</t>
  </si>
  <si>
    <t>BELÇİKA</t>
  </si>
  <si>
    <t>19.</t>
  </si>
  <si>
    <t>20.</t>
  </si>
  <si>
    <t>İlk 20 Ülke Toplam</t>
  </si>
  <si>
    <t>Genel Toplam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</si>
  <si>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</si>
  <si>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</si>
  <si>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</si>
  <si>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</si>
  <si>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</si>
  <si>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</si>
  <si>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</si>
  <si>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</si>
  <si>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Hububat,Bakliyat,Yağlı Tohumlar ve Mamulleri</t>
  </si>
  <si>
    <t>Yaş Meyve ve Sebze</t>
  </si>
  <si>
    <t>Meyve Sebze Mamulleri</t>
  </si>
  <si>
    <t>Kuru Meyve ve Mamulleri</t>
  </si>
  <si>
    <t>Fındık ve Mamulleri</t>
  </si>
  <si>
    <t>Zeytin ve Zeytinyağı</t>
  </si>
  <si>
    <t>Tütün</t>
  </si>
  <si>
    <t>Süs Bitkileri ve Mam.</t>
  </si>
  <si>
    <t>Su Ürünleri ve Hayvansal Mamuller</t>
  </si>
  <si>
    <t>Ağaç Mamulleri ve Orman Ürünleri</t>
  </si>
  <si>
    <t>Tekstil ve Hammaddeleri</t>
  </si>
  <si>
    <t>Deri ve Deri Mamulleri</t>
  </si>
  <si>
    <t>Halı</t>
  </si>
  <si>
    <t>Kimyevi maddeler ve Mamulleri</t>
  </si>
  <si>
    <t>Hazırgiyim ve Konfeksiyon</t>
  </si>
  <si>
    <t>Otomotiv Endüstrisi</t>
  </si>
  <si>
    <t>Gemi ve Yat</t>
  </si>
  <si>
    <t>Elektrik-Elektronik,Mak.ve Bilişim</t>
  </si>
  <si>
    <t>Makine ve Aksamları</t>
  </si>
  <si>
    <t>Demir ve Demir Dışı Metaller</t>
  </si>
  <si>
    <t>Çelik</t>
  </si>
  <si>
    <t>Çimento Cam Seramik ve Toprak Sanayi</t>
  </si>
  <si>
    <t>Mücevher</t>
  </si>
  <si>
    <t>Savunma ve Havacılık Sanayii</t>
  </si>
  <si>
    <t>İklimlendirme Sanayi</t>
  </si>
  <si>
    <t>Diğer Sanayi Ürünleri</t>
  </si>
  <si>
    <t>Madencilik Ürünleri</t>
  </si>
  <si>
    <t>(*) Toplam satırında, son ay verileri için İhracatçı Birlikleri kayıtları, önceki dönemler için TÜİK kayıtları esas alınmıştır.</t>
  </si>
  <si>
    <t xml:space="preserve">UKRAYNA </t>
  </si>
  <si>
    <t>EKİM 2013 İHRACAT RAKAMLARI</t>
  </si>
  <si>
    <t>OCAK-EKİM</t>
  </si>
  <si>
    <t xml:space="preserve">* Ocak- Ekim Dönemi için ilk 9 ay TUİK, Ekim ayı için TİM rakamı kullanılmıştır. </t>
  </si>
  <si>
    <t>EKİM 2013 İHRACAT RAKAMLARI - TL</t>
  </si>
  <si>
    <t xml:space="preserve">* Ocak-Ekim dönemi için ilk 9 ay TUİK, Ekim ayı için TİM rakamı kullanılmıştır. </t>
  </si>
  <si>
    <t>EKİM (2013/2012)</t>
  </si>
  <si>
    <t>OCAK-EKİM
(2013/2012)</t>
  </si>
  <si>
    <t>OCAK- EKİM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</si>
  <si>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2013 yılı için ilk 9 aylık TUİK rakamları kullanılmıştır. </t>
    </r>
  </si>
  <si>
    <t xml:space="preserve">* Aylar bazında toplam ihracat grafiğinde 2013 yılı için ilk 9 aylık TUİK rakamları kullanılmıştır. </t>
  </si>
  <si>
    <t xml:space="preserve">MISIR </t>
  </si>
  <si>
    <t>TÜRKMENİSTAN</t>
  </si>
  <si>
    <t>Tablo 1</t>
  </si>
  <si>
    <t>En yüksek ihracat artışı elde edilen ilk 10 ülke*</t>
  </si>
  <si>
    <t>ÜLKE (Bin$)</t>
  </si>
  <si>
    <t>2012 - EKİM</t>
  </si>
  <si>
    <t>2013 - EKİM</t>
  </si>
  <si>
    <t>Değ. %</t>
  </si>
  <si>
    <t>CEBELİ TARIK</t>
  </si>
  <si>
    <t>PANAMA</t>
  </si>
  <si>
    <t>SURİYE</t>
  </si>
  <si>
    <t xml:space="preserve">MALEZYA </t>
  </si>
  <si>
    <t>LİTVANYA</t>
  </si>
  <si>
    <t>PAKISTAN</t>
  </si>
  <si>
    <t>ŞİLİ</t>
  </si>
  <si>
    <t>KIRGIZİSTAN</t>
  </si>
  <si>
    <t xml:space="preserve">YEMEN 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</si>
  <si>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</si>
  <si>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</si>
  <si>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</si>
  <si>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</si>
  <si>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</si>
  <si>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</si>
  <si>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Kimyevi Maddeler ve Mamulleri</t>
  </si>
  <si>
    <t>Elektrik - Elektronik Mak. Bilişim</t>
  </si>
  <si>
    <t>Hububat, Bakliyat, Yağlı Tohumlar ve Mam.</t>
  </si>
  <si>
    <t>Tablo 4</t>
  </si>
  <si>
    <t>İhracatını en yüksek oranlı artıran ilk 10 sektör</t>
  </si>
  <si>
    <t>Savunma Sanayii</t>
  </si>
  <si>
    <t>İklimlendirme Sanayii</t>
  </si>
  <si>
    <t>Tablo 5</t>
  </si>
  <si>
    <t>En fazla ihracat yapan ilk 10 il</t>
  </si>
  <si>
    <t>İL (Bin$)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</si>
  <si>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</si>
  <si>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</si>
  <si>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</si>
  <si>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</si>
  <si>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</si>
  <si>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</si>
  <si>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</si>
  <si>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</si>
  <si>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SAKARYA</t>
  </si>
  <si>
    <t>ADANA</t>
  </si>
  <si>
    <t>Tablo 6</t>
  </si>
  <si>
    <t>İhracatını en yüksek oranlı artıran ilk 10 il</t>
  </si>
  <si>
    <t>ELAZIĞ</t>
  </si>
  <si>
    <t>YALOVA</t>
  </si>
  <si>
    <t>BINGÖL</t>
  </si>
  <si>
    <t>KILIS</t>
  </si>
  <si>
    <t>AMASYA</t>
  </si>
  <si>
    <t>KIRKLARELI</t>
  </si>
  <si>
    <t>KÜTAHYA</t>
  </si>
  <si>
    <t>ÇANKIRI</t>
  </si>
  <si>
    <t>OSMANIYE</t>
  </si>
</sst>
</file>

<file path=xl/styles.xml><?xml version="1.0" encoding="utf-8"?>
<styleSheet xmlns="http://schemas.openxmlformats.org/spreadsheetml/2006/main">
  <numFmts count="7">
    <numFmt numFmtId="43" formatCode="_-* #,##0.00\ _T_L_-;\-* #,##0.00\ _T_L_-;_-* &quot;-&quot;??\ _T_L_-;_-@_-"/>
    <numFmt numFmtId="164" formatCode="0.0"/>
    <numFmt numFmtId="165" formatCode="#,##0.0"/>
    <numFmt numFmtId="166" formatCode="0.0%"/>
    <numFmt numFmtId="167" formatCode="_-* #,##0.0\ _T_L_-;\-* #,##0.0\ _T_L_-;_-* &quot;-&quot;??\ _T_L_-;_-@_-"/>
    <numFmt numFmtId="168" formatCode="_-* #,##0\ _T_L_-;\-* #,##0\ _T_L_-;_-* &quot;-&quot;??\ _T_L_-;_-@_-"/>
    <numFmt numFmtId="169" formatCode="_-* #,##0.00\ _Y_T_L_-;\-* #,##0.00\ _Y_T_L_-;_-* &quot;-&quot;??\ _Y_T_L_-;_-@_-"/>
  </numFmts>
  <fonts count="72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b/>
      <sz val="16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i/>
      <sz val="12"/>
      <name val="Arial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sz val="10"/>
      <name val="Arial"/>
      <family val="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</fonts>
  <fills count="4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medium">
        <color indexed="64"/>
      </right>
      <top style="double">
        <color indexed="64"/>
      </top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2">
    <xf numFmtId="0" fontId="0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4" fillId="32" borderId="0" applyNumberFormat="0" applyBorder="0" applyAlignment="0" applyProtection="0"/>
    <xf numFmtId="0" fontId="54" fillId="30" borderId="0" applyNumberFormat="0" applyBorder="0" applyAlignment="0" applyProtection="0"/>
    <xf numFmtId="0" fontId="54" fillId="33" borderId="0" applyNumberFormat="0" applyBorder="0" applyAlignment="0" applyProtection="0"/>
    <xf numFmtId="0" fontId="54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31" borderId="0" applyNumberFormat="0" applyBorder="0" applyAlignment="0" applyProtection="0"/>
    <xf numFmtId="0" fontId="54" fillId="35" borderId="0" applyNumberFormat="0" applyBorder="0" applyAlignment="0" applyProtection="0"/>
    <xf numFmtId="0" fontId="54" fillId="34" borderId="0" applyNumberFormat="0" applyBorder="0" applyAlignment="0" applyProtection="0"/>
    <xf numFmtId="0" fontId="54" fillId="36" borderId="0" applyNumberFormat="0" applyBorder="0" applyAlignment="0" applyProtection="0"/>
    <xf numFmtId="0" fontId="54" fillId="35" borderId="0" applyNumberFormat="0" applyBorder="0" applyAlignment="0" applyProtection="0"/>
    <xf numFmtId="0" fontId="55" fillId="37" borderId="0" applyNumberFormat="0" applyBorder="0" applyAlignment="0" applyProtection="0"/>
    <xf numFmtId="0" fontId="55" fillId="31" borderId="0" applyNumberFormat="0" applyBorder="0" applyAlignment="0" applyProtection="0"/>
    <xf numFmtId="0" fontId="55" fillId="35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1" borderId="0" applyNumberFormat="0" applyBorder="0" applyAlignment="0" applyProtection="0"/>
    <xf numFmtId="0" fontId="2" fillId="5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2" fillId="8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" fillId="11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2" fillId="14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2" fillId="17" borderId="0" applyNumberFormat="0" applyBorder="0" applyAlignment="0" applyProtection="0"/>
    <xf numFmtId="0" fontId="54" fillId="33" borderId="0" applyNumberFormat="0" applyBorder="0" applyAlignment="0" applyProtection="0"/>
    <xf numFmtId="0" fontId="54" fillId="33" borderId="0" applyNumberFormat="0" applyBorder="0" applyAlignment="0" applyProtection="0"/>
    <xf numFmtId="0" fontId="2" fillId="20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2" fillId="6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2" fillId="9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" fillId="12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2" fillId="15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2" fillId="18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2" fillId="21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13" fillId="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13" fillId="10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3" fillId="13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13" fillId="16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13" fillId="19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13" fillId="22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42" borderId="0" applyNumberFormat="0" applyBorder="0" applyAlignment="0" applyProtection="0"/>
    <xf numFmtId="0" fontId="58" fillId="42" borderId="0" applyNumberFormat="0" applyBorder="0" applyAlignment="0" applyProtection="0"/>
    <xf numFmtId="0" fontId="59" fillId="0" borderId="66" applyNumberFormat="0" applyFill="0" applyAlignment="0" applyProtection="0"/>
    <xf numFmtId="0" fontId="60" fillId="0" borderId="67" applyNumberFormat="0" applyFill="0" applyAlignment="0" applyProtection="0"/>
    <xf numFmtId="0" fontId="61" fillId="0" borderId="68" applyNumberFormat="0" applyFill="0" applyAlignment="0" applyProtection="0"/>
    <xf numFmtId="0" fontId="62" fillId="0" borderId="69" applyNumberFormat="0" applyFill="0" applyAlignment="0" applyProtection="0"/>
    <xf numFmtId="0" fontId="62" fillId="0" borderId="0" applyNumberFormat="0" applyFill="0" applyBorder="0" applyAlignment="0" applyProtection="0"/>
    <xf numFmtId="0" fontId="63" fillId="43" borderId="70" applyNumberFormat="0" applyAlignment="0" applyProtection="0"/>
    <xf numFmtId="0" fontId="63" fillId="43" borderId="70" applyNumberFormat="0" applyAlignment="0" applyProtection="0"/>
    <xf numFmtId="0" fontId="64" fillId="44" borderId="71" applyNumberFormat="0" applyAlignment="0" applyProtection="0"/>
    <xf numFmtId="0" fontId="64" fillId="44" borderId="71" applyNumberFormat="0" applyAlignment="0" applyProtection="0"/>
    <xf numFmtId="169" fontId="26" fillId="0" borderId="0" applyFont="0" applyFill="0" applyBorder="0" applyAlignment="0" applyProtection="0"/>
    <xf numFmtId="0" fontId="26" fillId="0" borderId="0"/>
    <xf numFmtId="0" fontId="65" fillId="43" borderId="72" applyNumberFormat="0" applyAlignment="0" applyProtection="0"/>
    <xf numFmtId="0" fontId="1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6" fillId="35" borderId="70" applyNumberFormat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4" fillId="0" borderId="1" applyNumberFormat="0" applyFill="0" applyAlignment="0" applyProtection="0"/>
    <xf numFmtId="0" fontId="60" fillId="0" borderId="67" applyNumberFormat="0" applyFill="0" applyAlignment="0" applyProtection="0"/>
    <xf numFmtId="0" fontId="5" fillId="0" borderId="2" applyNumberFormat="0" applyFill="0" applyAlignment="0" applyProtection="0"/>
    <xf numFmtId="0" fontId="61" fillId="0" borderId="68" applyNumberFormat="0" applyFill="0" applyAlignment="0" applyProtection="0"/>
    <xf numFmtId="0" fontId="6" fillId="0" borderId="3" applyNumberFormat="0" applyFill="0" applyAlignment="0" applyProtection="0"/>
    <xf numFmtId="0" fontId="62" fillId="0" borderId="69" applyNumberFormat="0" applyFill="0" applyAlignment="0" applyProtection="0"/>
    <xf numFmtId="0" fontId="6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7" fillId="2" borderId="4" applyNumberFormat="0" applyAlignment="0" applyProtection="0"/>
    <xf numFmtId="0" fontId="66" fillId="35" borderId="70" applyNumberFormat="0" applyAlignment="0" applyProtection="0"/>
    <xf numFmtId="0" fontId="66" fillId="35" borderId="70" applyNumberFormat="0" applyAlignment="0" applyProtection="0"/>
    <xf numFmtId="0" fontId="9" fillId="0" borderId="6" applyNumberFormat="0" applyFill="0" applyAlignment="0" applyProtection="0"/>
    <xf numFmtId="0" fontId="59" fillId="0" borderId="66" applyNumberFormat="0" applyFill="0" applyAlignment="0" applyProtection="0"/>
    <xf numFmtId="0" fontId="59" fillId="0" borderId="66" applyNumberFormat="0" applyFill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0" fontId="26" fillId="0" borderId="0"/>
    <xf numFmtId="0" fontId="54" fillId="0" borderId="0"/>
    <xf numFmtId="0" fontId="54" fillId="0" borderId="0"/>
    <xf numFmtId="0" fontId="26" fillId="0" borderId="0"/>
    <xf numFmtId="0" fontId="2" fillId="0" borderId="0"/>
    <xf numFmtId="0" fontId="54" fillId="0" borderId="0"/>
    <xf numFmtId="0" fontId="54" fillId="0" borderId="0"/>
    <xf numFmtId="0" fontId="26" fillId="32" borderId="73" applyNumberFormat="0" applyFont="0" applyAlignment="0" applyProtection="0"/>
    <xf numFmtId="0" fontId="2" fillId="4" borderId="7" applyNumberFormat="0" applyFont="0" applyAlignment="0" applyProtection="0"/>
    <xf numFmtId="0" fontId="2" fillId="4" borderId="7" applyNumberFormat="0" applyFont="0" applyAlignment="0" applyProtection="0"/>
    <xf numFmtId="0" fontId="54" fillId="32" borderId="73" applyNumberFormat="0" applyFont="0" applyAlignment="0" applyProtection="0"/>
    <xf numFmtId="0" fontId="54" fillId="32" borderId="73" applyNumberFormat="0" applyFont="0" applyAlignment="0" applyProtection="0"/>
    <xf numFmtId="0" fontId="54" fillId="4" borderId="7" applyNumberFormat="0" applyFont="0" applyAlignment="0" applyProtection="0"/>
    <xf numFmtId="0" fontId="54" fillId="32" borderId="73" applyNumberFormat="0" applyFont="0" applyAlignment="0" applyProtection="0"/>
    <xf numFmtId="0" fontId="54" fillId="32" borderId="73" applyNumberFormat="0" applyFont="0" applyAlignment="0" applyProtection="0"/>
    <xf numFmtId="0" fontId="54" fillId="4" borderId="7" applyNumberFormat="0" applyFont="0" applyAlignment="0" applyProtection="0"/>
    <xf numFmtId="0" fontId="54" fillId="32" borderId="73" applyNumberFormat="0" applyFont="0" applyAlignment="0" applyProtection="0"/>
    <xf numFmtId="0" fontId="54" fillId="4" borderId="7" applyNumberFormat="0" applyFont="0" applyAlignment="0" applyProtection="0"/>
    <xf numFmtId="0" fontId="54" fillId="32" borderId="73" applyNumberFormat="0" applyFont="0" applyAlignment="0" applyProtection="0"/>
    <xf numFmtId="0" fontId="54" fillId="4" borderId="7" applyNumberFormat="0" applyFont="0" applyAlignment="0" applyProtection="0"/>
    <xf numFmtId="0" fontId="54" fillId="32" borderId="73" applyNumberFormat="0" applyFont="0" applyAlignment="0" applyProtection="0"/>
    <xf numFmtId="0" fontId="54" fillId="32" borderId="73" applyNumberFormat="0" applyFont="0" applyAlignment="0" applyProtection="0"/>
    <xf numFmtId="0" fontId="54" fillId="4" borderId="7" applyNumberFormat="0" applyFont="0" applyAlignment="0" applyProtection="0"/>
    <xf numFmtId="0" fontId="54" fillId="32" borderId="73" applyNumberFormat="0" applyFont="0" applyAlignment="0" applyProtection="0"/>
    <xf numFmtId="0" fontId="54" fillId="32" borderId="73" applyNumberFormat="0" applyFont="0" applyAlignment="0" applyProtection="0"/>
    <xf numFmtId="0" fontId="54" fillId="32" borderId="73" applyNumberFormat="0" applyFont="0" applyAlignment="0" applyProtection="0"/>
    <xf numFmtId="0" fontId="26" fillId="32" borderId="73" applyNumberFormat="0" applyFont="0" applyAlignment="0" applyProtection="0"/>
    <xf numFmtId="0" fontId="8" fillId="3" borderId="5" applyNumberFormat="0" applyAlignment="0" applyProtection="0"/>
    <xf numFmtId="0" fontId="65" fillId="43" borderId="72" applyNumberFormat="0" applyAlignment="0" applyProtection="0"/>
    <xf numFmtId="0" fontId="65" fillId="43" borderId="72" applyNumberFormat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69" fillId="0" borderId="74" applyNumberFormat="0" applyFill="0" applyAlignment="0" applyProtection="0"/>
    <xf numFmtId="0" fontId="12" fillId="0" borderId="8" applyNumberFormat="0" applyFill="0" applyAlignment="0" applyProtection="0"/>
    <xf numFmtId="0" fontId="69" fillId="0" borderId="74" applyNumberFormat="0" applyFill="0" applyAlignment="0" applyProtection="0"/>
    <xf numFmtId="0" fontId="69" fillId="0" borderId="74" applyNumberFormat="0" applyFill="0" applyAlignment="0" applyProtection="0"/>
    <xf numFmtId="0" fontId="70" fillId="0" borderId="0" applyNumberFormat="0" applyFill="0" applyBorder="0" applyAlignment="0" applyProtection="0"/>
    <xf numFmtId="169" fontId="26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8">
    <xf numFmtId="0" fontId="0" fillId="0" borderId="0" xfId="0"/>
    <xf numFmtId="0" fontId="15" fillId="0" borderId="0" xfId="3" applyFont="1" applyFill="1" applyBorder="1"/>
    <xf numFmtId="0" fontId="16" fillId="0" borderId="0" xfId="3" applyFont="1" applyFill="1" applyBorder="1"/>
    <xf numFmtId="0" fontId="15" fillId="0" borderId="0" xfId="3" applyFont="1" applyFill="1"/>
    <xf numFmtId="0" fontId="15" fillId="0" borderId="9" xfId="3" applyFont="1" applyFill="1" applyBorder="1" applyAlignment="1">
      <alignment wrapText="1"/>
    </xf>
    <xf numFmtId="0" fontId="18" fillId="0" borderId="9" xfId="3" applyFont="1" applyFill="1" applyBorder="1" applyAlignment="1">
      <alignment wrapText="1"/>
    </xf>
    <xf numFmtId="0" fontId="19" fillId="0" borderId="9" xfId="3" applyFont="1" applyFill="1" applyBorder="1" applyAlignment="1">
      <alignment horizontal="center"/>
    </xf>
    <xf numFmtId="1" fontId="19" fillId="0" borderId="9" xfId="3" applyNumberFormat="1" applyFont="1" applyFill="1" applyBorder="1" applyAlignment="1">
      <alignment horizontal="center"/>
    </xf>
    <xf numFmtId="2" fontId="20" fillId="0" borderId="9" xfId="3" applyNumberFormat="1" applyFont="1" applyFill="1" applyBorder="1" applyAlignment="1">
      <alignment horizontal="center" wrapText="1"/>
    </xf>
    <xf numFmtId="3" fontId="19" fillId="0" borderId="9" xfId="3" applyNumberFormat="1" applyFont="1" applyFill="1" applyBorder="1" applyAlignment="1">
      <alignment horizontal="center"/>
    </xf>
    <xf numFmtId="0" fontId="19" fillId="0" borderId="9" xfId="3" applyFont="1" applyFill="1" applyBorder="1"/>
    <xf numFmtId="164" fontId="19" fillId="0" borderId="9" xfId="3" applyNumberFormat="1" applyFont="1" applyFill="1" applyBorder="1" applyAlignment="1">
      <alignment horizontal="center"/>
    </xf>
    <xf numFmtId="0" fontId="15" fillId="0" borderId="9" xfId="3" applyFont="1" applyFill="1" applyBorder="1"/>
    <xf numFmtId="3" fontId="22" fillId="0" borderId="9" xfId="3" applyNumberFormat="1" applyFont="1" applyFill="1" applyBorder="1" applyAlignment="1">
      <alignment horizontal="center"/>
    </xf>
    <xf numFmtId="164" fontId="22" fillId="0" borderId="9" xfId="3" applyNumberFormat="1" applyFont="1" applyFill="1" applyBorder="1" applyAlignment="1">
      <alignment horizontal="center"/>
    </xf>
    <xf numFmtId="3" fontId="23" fillId="0" borderId="9" xfId="3" applyNumberFormat="1" applyFont="1" applyFill="1" applyBorder="1" applyAlignment="1">
      <alignment horizontal="center"/>
    </xf>
    <xf numFmtId="0" fontId="15" fillId="0" borderId="9" xfId="0" applyFont="1" applyFill="1" applyBorder="1"/>
    <xf numFmtId="3" fontId="24" fillId="0" borderId="9" xfId="3" applyNumberFormat="1" applyFont="1" applyFill="1" applyBorder="1" applyAlignment="1">
      <alignment horizontal="center"/>
    </xf>
    <xf numFmtId="164" fontId="24" fillId="0" borderId="9" xfId="3" applyNumberFormat="1" applyFont="1" applyFill="1" applyBorder="1" applyAlignment="1">
      <alignment horizontal="center"/>
    </xf>
    <xf numFmtId="0" fontId="27" fillId="0" borderId="9" xfId="3" applyFont="1" applyFill="1" applyBorder="1"/>
    <xf numFmtId="0" fontId="29" fillId="0" borderId="0" xfId="3" applyFont="1" applyFill="1" applyBorder="1"/>
    <xf numFmtId="3" fontId="18" fillId="0" borderId="13" xfId="3" applyNumberFormat="1" applyFont="1" applyFill="1" applyBorder="1" applyAlignment="1">
      <alignment horizontal="center"/>
    </xf>
    <xf numFmtId="166" fontId="15" fillId="0" borderId="0" xfId="2" applyNumberFormat="1" applyFont="1" applyFill="1" applyBorder="1"/>
    <xf numFmtId="0" fontId="15" fillId="0" borderId="0" xfId="0" applyFont="1" applyFill="1" applyBorder="1"/>
    <xf numFmtId="0" fontId="29" fillId="0" borderId="0" xfId="0" applyFont="1" applyFill="1"/>
    <xf numFmtId="0" fontId="15" fillId="0" borderId="0" xfId="0" applyFont="1" applyFill="1"/>
    <xf numFmtId="3" fontId="15" fillId="0" borderId="0" xfId="0" applyNumberFormat="1" applyFont="1" applyFill="1" applyBorder="1"/>
    <xf numFmtId="3" fontId="15" fillId="0" borderId="0" xfId="0" applyNumberFormat="1" applyFont="1" applyFill="1"/>
    <xf numFmtId="0" fontId="15" fillId="0" borderId="16" xfId="0" applyFont="1" applyFill="1" applyBorder="1" applyAlignment="1">
      <alignment wrapText="1"/>
    </xf>
    <xf numFmtId="0" fontId="18" fillId="0" borderId="21" xfId="0" applyFont="1" applyFill="1" applyBorder="1" applyAlignment="1">
      <alignment wrapText="1"/>
    </xf>
    <xf numFmtId="0" fontId="19" fillId="0" borderId="22" xfId="3" applyFont="1" applyFill="1" applyBorder="1" applyAlignment="1">
      <alignment horizontal="center"/>
    </xf>
    <xf numFmtId="1" fontId="19" fillId="0" borderId="23" xfId="3" applyNumberFormat="1" applyFont="1" applyFill="1" applyBorder="1" applyAlignment="1">
      <alignment horizontal="center"/>
    </xf>
    <xf numFmtId="2" fontId="20" fillId="0" borderId="22" xfId="3" applyNumberFormat="1" applyFont="1" applyFill="1" applyBorder="1" applyAlignment="1">
      <alignment horizontal="center" wrapText="1"/>
    </xf>
    <xf numFmtId="2" fontId="20" fillId="0" borderId="23" xfId="3" applyNumberFormat="1" applyFont="1" applyFill="1" applyBorder="1" applyAlignment="1">
      <alignment horizontal="center" wrapText="1"/>
    </xf>
    <xf numFmtId="0" fontId="21" fillId="23" borderId="24" xfId="0" applyFont="1" applyFill="1" applyBorder="1"/>
    <xf numFmtId="3" fontId="19" fillId="23" borderId="25" xfId="0" applyNumberFormat="1" applyFont="1" applyFill="1" applyBorder="1" applyAlignment="1">
      <alignment horizontal="center"/>
    </xf>
    <xf numFmtId="4" fontId="19" fillId="23" borderId="25" xfId="0" applyNumberFormat="1" applyFont="1" applyFill="1" applyBorder="1" applyAlignment="1">
      <alignment horizontal="center"/>
    </xf>
    <xf numFmtId="0" fontId="19" fillId="0" borderId="26" xfId="0" applyFont="1" applyFill="1" applyBorder="1"/>
    <xf numFmtId="3" fontId="19" fillId="0" borderId="27" xfId="0" applyNumberFormat="1" applyFont="1" applyFill="1" applyBorder="1" applyAlignment="1">
      <alignment horizontal="center"/>
    </xf>
    <xf numFmtId="2" fontId="19" fillId="0" borderId="27" xfId="0" applyNumberFormat="1" applyFont="1" applyFill="1" applyBorder="1" applyAlignment="1">
      <alignment horizontal="center"/>
    </xf>
    <xf numFmtId="0" fontId="30" fillId="0" borderId="0" xfId="0" applyFont="1" applyFill="1" applyBorder="1"/>
    <xf numFmtId="0" fontId="15" fillId="0" borderId="28" xfId="0" applyFont="1" applyFill="1" applyBorder="1"/>
    <xf numFmtId="3" fontId="22" fillId="0" borderId="29" xfId="0" applyNumberFormat="1" applyFont="1" applyFill="1" applyBorder="1" applyAlignment="1">
      <alignment horizontal="center"/>
    </xf>
    <xf numFmtId="2" fontId="22" fillId="0" borderId="29" xfId="0" applyNumberFormat="1" applyFont="1" applyFill="1" applyBorder="1" applyAlignment="1">
      <alignment horizontal="center"/>
    </xf>
    <xf numFmtId="0" fontId="15" fillId="0" borderId="28" xfId="3" applyFont="1" applyFill="1" applyBorder="1"/>
    <xf numFmtId="0" fontId="19" fillId="0" borderId="28" xfId="0" applyFont="1" applyFill="1" applyBorder="1"/>
    <xf numFmtId="3" fontId="19" fillId="0" borderId="29" xfId="0" applyNumberFormat="1" applyFont="1" applyFill="1" applyBorder="1" applyAlignment="1">
      <alignment horizontal="center"/>
    </xf>
    <xf numFmtId="2" fontId="19" fillId="0" borderId="29" xfId="0" applyNumberFormat="1" applyFont="1" applyFill="1" applyBorder="1" applyAlignment="1">
      <alignment horizontal="center"/>
    </xf>
    <xf numFmtId="0" fontId="21" fillId="23" borderId="28" xfId="0" applyFont="1" applyFill="1" applyBorder="1"/>
    <xf numFmtId="2" fontId="19" fillId="23" borderId="25" xfId="0" applyNumberFormat="1" applyFont="1" applyFill="1" applyBorder="1" applyAlignment="1">
      <alignment horizontal="center"/>
    </xf>
    <xf numFmtId="0" fontId="31" fillId="0" borderId="30" xfId="0" applyFont="1" applyFill="1" applyBorder="1"/>
    <xf numFmtId="3" fontId="22" fillId="0" borderId="31" xfId="0" applyNumberFormat="1" applyFont="1" applyFill="1" applyBorder="1" applyAlignment="1">
      <alignment horizontal="center"/>
    </xf>
    <xf numFmtId="2" fontId="22" fillId="0" borderId="31" xfId="0" applyNumberFormat="1" applyFont="1" applyFill="1" applyBorder="1" applyAlignment="1">
      <alignment horizontal="center"/>
    </xf>
    <xf numFmtId="2" fontId="22" fillId="0" borderId="32" xfId="0" applyNumberFormat="1" applyFont="1" applyFill="1" applyBorder="1" applyAlignment="1">
      <alignment horizontal="center"/>
    </xf>
    <xf numFmtId="0" fontId="30" fillId="23" borderId="30" xfId="3" applyFont="1" applyFill="1" applyBorder="1"/>
    <xf numFmtId="0" fontId="23" fillId="0" borderId="33" xfId="0" applyFont="1" applyFill="1" applyBorder="1"/>
    <xf numFmtId="2" fontId="23" fillId="0" borderId="34" xfId="0" applyNumberFormat="1" applyFont="1" applyFill="1" applyBorder="1" applyAlignment="1">
      <alignment horizontal="center"/>
    </xf>
    <xf numFmtId="0" fontId="29" fillId="0" borderId="0" xfId="0" applyFont="1" applyFill="1" applyBorder="1"/>
    <xf numFmtId="0" fontId="18" fillId="0" borderId="0" xfId="0" applyFont="1" applyFill="1" applyBorder="1"/>
    <xf numFmtId="3" fontId="18" fillId="0" borderId="0" xfId="0" applyNumberFormat="1" applyFont="1" applyFill="1" applyBorder="1" applyAlignment="1">
      <alignment horizontal="center"/>
    </xf>
    <xf numFmtId="2" fontId="18" fillId="0" borderId="0" xfId="0" applyNumberFormat="1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2" fontId="20" fillId="0" borderId="22" xfId="0" applyNumberFormat="1" applyFont="1" applyFill="1" applyBorder="1" applyAlignment="1">
      <alignment horizontal="center" wrapText="1"/>
    </xf>
    <xf numFmtId="2" fontId="20" fillId="0" borderId="23" xfId="0" applyNumberFormat="1" applyFont="1" applyFill="1" applyBorder="1" applyAlignment="1">
      <alignment horizontal="center" wrapText="1"/>
    </xf>
    <xf numFmtId="0" fontId="29" fillId="0" borderId="30" xfId="0" applyFont="1" applyFill="1" applyBorder="1"/>
    <xf numFmtId="2" fontId="29" fillId="0" borderId="31" xfId="0" applyNumberFormat="1" applyFont="1" applyFill="1" applyBorder="1" applyAlignment="1">
      <alignment horizontal="center"/>
    </xf>
    <xf numFmtId="2" fontId="22" fillId="25" borderId="31" xfId="0" applyNumberFormat="1" applyFont="1" applyFill="1" applyBorder="1" applyAlignment="1">
      <alignment horizontal="center"/>
    </xf>
    <xf numFmtId="0" fontId="22" fillId="0" borderId="0" xfId="3" applyFont="1" applyFill="1" applyBorder="1"/>
    <xf numFmtId="43" fontId="15" fillId="0" borderId="0" xfId="1" applyFont="1" applyFill="1" applyBorder="1"/>
    <xf numFmtId="0" fontId="0" fillId="0" borderId="39" xfId="0" applyBorder="1" applyAlignment="1">
      <alignment wrapText="1"/>
    </xf>
    <xf numFmtId="0" fontId="34" fillId="0" borderId="40" xfId="0" applyFont="1" applyBorder="1" applyAlignment="1">
      <alignment wrapText="1"/>
    </xf>
    <xf numFmtId="1" fontId="20" fillId="0" borderId="22" xfId="3" applyNumberFormat="1" applyFont="1" applyFill="1" applyBorder="1" applyAlignment="1">
      <alignment horizontal="center" wrapText="1"/>
    </xf>
    <xf numFmtId="0" fontId="24" fillId="0" borderId="41" xfId="0" applyFont="1" applyBorder="1"/>
    <xf numFmtId="3" fontId="23" fillId="0" borderId="9" xfId="0" applyNumberFormat="1" applyFont="1" applyFill="1" applyBorder="1" applyAlignment="1">
      <alignment horizontal="right"/>
    </xf>
    <xf numFmtId="3" fontId="23" fillId="0" borderId="9" xfId="0" applyNumberFormat="1" applyFont="1" applyFill="1" applyBorder="1" applyAlignment="1">
      <alignment horizontal="center"/>
    </xf>
    <xf numFmtId="167" fontId="35" fillId="0" borderId="13" xfId="1" applyNumberFormat="1" applyFont="1" applyFill="1" applyBorder="1" applyAlignment="1">
      <alignment horizontal="center"/>
    </xf>
    <xf numFmtId="167" fontId="25" fillId="0" borderId="42" xfId="0" applyNumberFormat="1" applyFont="1" applyFill="1" applyBorder="1"/>
    <xf numFmtId="3" fontId="25" fillId="0" borderId="13" xfId="1" applyNumberFormat="1" applyFont="1" applyFill="1" applyBorder="1" applyAlignment="1">
      <alignment horizontal="right"/>
    </xf>
    <xf numFmtId="168" fontId="25" fillId="0" borderId="13" xfId="1" applyNumberFormat="1" applyFont="1" applyFill="1" applyBorder="1" applyAlignment="1">
      <alignment horizontal="right"/>
    </xf>
    <xf numFmtId="164" fontId="35" fillId="0" borderId="13" xfId="0" applyNumberFormat="1" applyFont="1" applyFill="1" applyBorder="1" applyAlignment="1">
      <alignment horizontal="center"/>
    </xf>
    <xf numFmtId="167" fontId="25" fillId="0" borderId="43" xfId="0" applyNumberFormat="1" applyFont="1" applyFill="1" applyBorder="1"/>
    <xf numFmtId="0" fontId="24" fillId="0" borderId="41" xfId="0" applyFont="1" applyBorder="1" applyAlignment="1">
      <alignment wrapText="1"/>
    </xf>
    <xf numFmtId="0" fontId="24" fillId="0" borderId="44" xfId="0" applyFont="1" applyBorder="1"/>
    <xf numFmtId="0" fontId="24" fillId="0" borderId="45" xfId="0" applyFont="1" applyBorder="1"/>
    <xf numFmtId="3" fontId="23" fillId="0" borderId="46" xfId="0" applyNumberFormat="1" applyFont="1" applyFill="1" applyBorder="1" applyAlignment="1">
      <alignment horizontal="right"/>
    </xf>
    <xf numFmtId="3" fontId="23" fillId="0" borderId="46" xfId="0" applyNumberFormat="1" applyFont="1" applyFill="1" applyBorder="1" applyAlignment="1">
      <alignment horizontal="center"/>
    </xf>
    <xf numFmtId="167" fontId="35" fillId="0" borderId="46" xfId="1" applyNumberFormat="1" applyFont="1" applyFill="1" applyBorder="1" applyAlignment="1">
      <alignment horizontal="center"/>
    </xf>
    <xf numFmtId="167" fontId="25" fillId="0" borderId="47" xfId="0" applyNumberFormat="1" applyFont="1" applyFill="1" applyBorder="1"/>
    <xf numFmtId="3" fontId="25" fillId="0" borderId="46" xfId="1" applyNumberFormat="1" applyFont="1" applyFill="1" applyBorder="1" applyAlignment="1">
      <alignment horizontal="right"/>
    </xf>
    <xf numFmtId="168" fontId="25" fillId="0" borderId="48" xfId="1" applyNumberFormat="1" applyFont="1" applyFill="1" applyBorder="1" applyAlignment="1">
      <alignment horizontal="right"/>
    </xf>
    <xf numFmtId="164" fontId="35" fillId="0" borderId="46" xfId="0" applyNumberFormat="1" applyFont="1" applyFill="1" applyBorder="1" applyAlignment="1">
      <alignment horizontal="center"/>
    </xf>
    <xf numFmtId="167" fontId="25" fillId="0" borderId="49" xfId="0" applyNumberFormat="1" applyFont="1" applyFill="1" applyBorder="1"/>
    <xf numFmtId="0" fontId="36" fillId="0" borderId="50" xfId="0" applyFont="1" applyBorder="1" applyAlignment="1">
      <alignment horizontal="center"/>
    </xf>
    <xf numFmtId="3" fontId="19" fillId="0" borderId="51" xfId="0" applyNumberFormat="1" applyFont="1" applyFill="1" applyBorder="1" applyAlignment="1">
      <alignment horizontal="right"/>
    </xf>
    <xf numFmtId="3" fontId="19" fillId="0" borderId="51" xfId="0" applyNumberFormat="1" applyFont="1" applyFill="1" applyBorder="1" applyAlignment="1">
      <alignment horizontal="center"/>
    </xf>
    <xf numFmtId="165" fontId="19" fillId="0" borderId="51" xfId="0" applyNumberFormat="1" applyFont="1" applyFill="1" applyBorder="1" applyAlignment="1">
      <alignment horizontal="center"/>
    </xf>
    <xf numFmtId="1" fontId="24" fillId="0" borderId="52" xfId="0" applyNumberFormat="1" applyFont="1" applyFill="1" applyBorder="1" applyAlignment="1">
      <alignment horizontal="center"/>
    </xf>
    <xf numFmtId="168" fontId="24" fillId="0" borderId="51" xfId="1" applyNumberFormat="1" applyFont="1" applyFill="1" applyBorder="1" applyAlignment="1">
      <alignment horizontal="right"/>
    </xf>
    <xf numFmtId="4" fontId="19" fillId="26" borderId="51" xfId="0" applyNumberFormat="1" applyFont="1" applyFill="1" applyBorder="1" applyAlignment="1">
      <alignment horizontal="center"/>
    </xf>
    <xf numFmtId="0" fontId="37" fillId="0" borderId="0" xfId="0" applyFont="1"/>
    <xf numFmtId="0" fontId="39" fillId="0" borderId="0" xfId="0" applyFont="1"/>
    <xf numFmtId="0" fontId="0" fillId="0" borderId="0" xfId="0" applyAlignment="1">
      <alignment horizontal="center"/>
    </xf>
    <xf numFmtId="49" fontId="40" fillId="27" borderId="9" xfId="0" applyNumberFormat="1" applyFont="1" applyFill="1" applyBorder="1" applyAlignment="1">
      <alignment horizontal="center"/>
    </xf>
    <xf numFmtId="0" fontId="40" fillId="27" borderId="9" xfId="0" applyFont="1" applyFill="1" applyBorder="1" applyAlignment="1">
      <alignment horizontal="center"/>
    </xf>
    <xf numFmtId="49" fontId="41" fillId="28" borderId="10" xfId="0" applyNumberFormat="1" applyFont="1" applyFill="1" applyBorder="1"/>
    <xf numFmtId="49" fontId="41" fillId="28" borderId="9" xfId="0" applyNumberFormat="1" applyFont="1" applyFill="1" applyBorder="1"/>
    <xf numFmtId="4" fontId="42" fillId="28" borderId="9" xfId="0" applyNumberFormat="1" applyFont="1" applyFill="1" applyBorder="1"/>
    <xf numFmtId="4" fontId="42" fillId="28" borderId="12" xfId="0" applyNumberFormat="1" applyFont="1" applyFill="1" applyBorder="1"/>
    <xf numFmtId="0" fontId="0" fillId="0" borderId="0" xfId="0" applyBorder="1"/>
    <xf numFmtId="3" fontId="37" fillId="0" borderId="0" xfId="0" applyNumberFormat="1" applyFont="1" applyBorder="1" applyAlignment="1">
      <alignment horizontal="center"/>
    </xf>
    <xf numFmtId="3" fontId="42" fillId="28" borderId="9" xfId="0" applyNumberFormat="1" applyFont="1" applyFill="1" applyBorder="1"/>
    <xf numFmtId="4" fontId="42" fillId="28" borderId="13" xfId="0" applyNumberFormat="1" applyFont="1" applyFill="1" applyBorder="1"/>
    <xf numFmtId="0" fontId="37" fillId="0" borderId="0" xfId="0" applyFont="1" applyBorder="1" applyAlignment="1">
      <alignment horizontal="center"/>
    </xf>
    <xf numFmtId="49" fontId="43" fillId="0" borderId="0" xfId="0" applyNumberFormat="1" applyFont="1" applyFill="1" applyBorder="1"/>
    <xf numFmtId="0" fontId="44" fillId="0" borderId="0" xfId="0" applyFont="1"/>
    <xf numFmtId="49" fontId="45" fillId="29" borderId="53" xfId="0" applyNumberFormat="1" applyFont="1" applyFill="1" applyBorder="1" applyAlignment="1">
      <alignment horizontal="center"/>
    </xf>
    <xf numFmtId="49" fontId="45" fillId="29" borderId="54" xfId="0" applyNumberFormat="1" applyFont="1" applyFill="1" applyBorder="1" applyAlignment="1">
      <alignment horizontal="center"/>
    </xf>
    <xf numFmtId="0" fontId="45" fillId="29" borderId="55" xfId="0" applyFont="1" applyFill="1" applyBorder="1" applyAlignment="1">
      <alignment horizontal="center"/>
    </xf>
    <xf numFmtId="0" fontId="46" fillId="0" borderId="0" xfId="0" applyFont="1"/>
    <xf numFmtId="0" fontId="47" fillId="29" borderId="56" xfId="0" applyFont="1" applyFill="1" applyBorder="1"/>
    <xf numFmtId="3" fontId="47" fillId="29" borderId="57" xfId="0" applyNumberFormat="1" applyFont="1" applyFill="1" applyBorder="1"/>
    <xf numFmtId="3" fontId="47" fillId="29" borderId="58" xfId="0" applyNumberFormat="1" applyFont="1" applyFill="1" applyBorder="1"/>
    <xf numFmtId="0" fontId="26" fillId="0" borderId="0" xfId="0" applyFont="1"/>
    <xf numFmtId="0" fontId="48" fillId="0" borderId="0" xfId="0" applyFont="1"/>
    <xf numFmtId="0" fontId="49" fillId="29" borderId="56" xfId="0" applyFont="1" applyFill="1" applyBorder="1"/>
    <xf numFmtId="3" fontId="49" fillId="29" borderId="0" xfId="0" applyNumberFormat="1" applyFont="1" applyFill="1" applyBorder="1"/>
    <xf numFmtId="3" fontId="47" fillId="29" borderId="59" xfId="0" applyNumberFormat="1" applyFont="1" applyFill="1" applyBorder="1"/>
    <xf numFmtId="3" fontId="50" fillId="29" borderId="0" xfId="0" applyNumberFormat="1" applyFont="1" applyFill="1" applyBorder="1"/>
    <xf numFmtId="3" fontId="47" fillId="29" borderId="0" xfId="0" applyNumberFormat="1" applyFont="1" applyFill="1" applyBorder="1"/>
    <xf numFmtId="0" fontId="51" fillId="0" borderId="0" xfId="0" applyFont="1"/>
    <xf numFmtId="0" fontId="52" fillId="29" borderId="60" xfId="0" applyFont="1" applyFill="1" applyBorder="1" applyAlignment="1">
      <alignment horizontal="center"/>
    </xf>
    <xf numFmtId="3" fontId="52" fillId="29" borderId="61" xfId="0" applyNumberFormat="1" applyFont="1" applyFill="1" applyBorder="1"/>
    <xf numFmtId="3" fontId="52" fillId="29" borderId="62" xfId="0" applyNumberFormat="1" applyFont="1" applyFill="1" applyBorder="1"/>
    <xf numFmtId="0" fontId="53" fillId="0" borderId="0" xfId="0" applyFont="1"/>
    <xf numFmtId="0" fontId="52" fillId="29" borderId="63" xfId="0" applyFont="1" applyFill="1" applyBorder="1" applyAlignment="1">
      <alignment horizontal="center"/>
    </xf>
    <xf numFmtId="3" fontId="52" fillId="29" borderId="64" xfId="0" applyNumberFormat="1" applyFont="1" applyFill="1" applyBorder="1"/>
    <xf numFmtId="3" fontId="52" fillId="29" borderId="65" xfId="0" applyNumberFormat="1" applyFont="1" applyFill="1" applyBorder="1"/>
    <xf numFmtId="0" fontId="30" fillId="0" borderId="0" xfId="3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4" fontId="19" fillId="24" borderId="9" xfId="3" applyNumberFormat="1" applyFont="1" applyFill="1" applyBorder="1" applyAlignment="1">
      <alignment horizontal="center"/>
    </xf>
    <xf numFmtId="0" fontId="21" fillId="24" borderId="9" xfId="3" applyFont="1" applyFill="1" applyBorder="1"/>
    <xf numFmtId="3" fontId="19" fillId="24" borderId="9" xfId="3" applyNumberFormat="1" applyFont="1" applyFill="1" applyBorder="1" applyAlignment="1">
      <alignment horizontal="center"/>
    </xf>
    <xf numFmtId="0" fontId="19" fillId="24" borderId="9" xfId="3" applyFont="1" applyFill="1" applyBorder="1"/>
    <xf numFmtId="0" fontId="20" fillId="24" borderId="9" xfId="3" applyFont="1" applyFill="1" applyBorder="1"/>
    <xf numFmtId="3" fontId="23" fillId="24" borderId="9" xfId="3" applyNumberFormat="1" applyFont="1" applyFill="1" applyBorder="1" applyAlignment="1">
      <alignment horizontal="center"/>
    </xf>
    <xf numFmtId="164" fontId="23" fillId="24" borderId="9" xfId="3" applyNumberFormat="1" applyFont="1" applyFill="1" applyBorder="1" applyAlignment="1">
      <alignment horizontal="center"/>
    </xf>
    <xf numFmtId="3" fontId="25" fillId="24" borderId="9" xfId="3" applyNumberFormat="1" applyFont="1" applyFill="1" applyBorder="1" applyAlignment="1">
      <alignment horizontal="center"/>
    </xf>
    <xf numFmtId="165" fontId="25" fillId="24" borderId="9" xfId="3" applyNumberFormat="1" applyFont="1" applyFill="1" applyBorder="1" applyAlignment="1">
      <alignment horizontal="center"/>
    </xf>
    <xf numFmtId="3" fontId="26" fillId="24" borderId="9" xfId="3" applyNumberFormat="1" applyFont="1" applyFill="1" applyBorder="1" applyAlignment="1">
      <alignment horizontal="center"/>
    </xf>
    <xf numFmtId="164" fontId="26" fillId="24" borderId="9" xfId="3" applyNumberFormat="1" applyFont="1" applyFill="1" applyBorder="1" applyAlignment="1">
      <alignment horizontal="center"/>
    </xf>
    <xf numFmtId="3" fontId="27" fillId="24" borderId="9" xfId="3" applyNumberFormat="1" applyFont="1" applyFill="1" applyBorder="1" applyAlignment="1">
      <alignment horizontal="center"/>
    </xf>
    <xf numFmtId="164" fontId="27" fillId="24" borderId="9" xfId="3" applyNumberFormat="1" applyFont="1" applyFill="1" applyBorder="1" applyAlignment="1">
      <alignment horizontal="center"/>
    </xf>
    <xf numFmtId="3" fontId="28" fillId="24" borderId="9" xfId="3" applyNumberFormat="1" applyFont="1" applyFill="1" applyBorder="1" applyAlignment="1">
      <alignment horizontal="center"/>
    </xf>
    <xf numFmtId="164" fontId="28" fillId="24" borderId="9" xfId="3" applyNumberFormat="1" applyFont="1" applyFill="1" applyBorder="1" applyAlignment="1">
      <alignment horizontal="center"/>
    </xf>
    <xf numFmtId="49" fontId="40" fillId="46" borderId="9" xfId="0" applyNumberFormat="1" applyFont="1" applyFill="1" applyBorder="1" applyAlignment="1">
      <alignment horizontal="left"/>
    </xf>
    <xf numFmtId="3" fontId="40" fillId="46" borderId="9" xfId="0" applyNumberFormat="1" applyFont="1" applyFill="1" applyBorder="1" applyAlignment="1">
      <alignment horizontal="right"/>
    </xf>
    <xf numFmtId="49" fontId="40" fillId="46" borderId="9" xfId="0" applyNumberFormat="1" applyFont="1" applyFill="1" applyBorder="1" applyAlignment="1">
      <alignment horizontal="right"/>
    </xf>
    <xf numFmtId="49" fontId="41" fillId="0" borderId="9" xfId="0" applyNumberFormat="1" applyFont="1" applyFill="1" applyBorder="1"/>
    <xf numFmtId="3" fontId="42" fillId="0" borderId="9" xfId="0" applyNumberFormat="1" applyFont="1" applyFill="1" applyBorder="1"/>
    <xf numFmtId="166" fontId="42" fillId="0" borderId="9" xfId="171" applyNumberFormat="1" applyFont="1" applyFill="1" applyBorder="1"/>
    <xf numFmtId="49" fontId="41" fillId="0" borderId="75" xfId="0" applyNumberFormat="1" applyFont="1" applyFill="1" applyBorder="1"/>
    <xf numFmtId="3" fontId="0" fillId="0" borderId="0" xfId="0" applyNumberFormat="1"/>
    <xf numFmtId="49" fontId="41" fillId="0" borderId="0" xfId="0" applyNumberFormat="1" applyFont="1" applyFill="1" applyBorder="1"/>
    <xf numFmtId="166" fontId="42" fillId="0" borderId="9" xfId="2" applyNumberFormat="1" applyFont="1" applyFill="1" applyBorder="1"/>
    <xf numFmtId="3" fontId="22" fillId="24" borderId="31" xfId="0" applyNumberFormat="1" applyFont="1" applyFill="1" applyBorder="1" applyAlignment="1">
      <alignment horizontal="center"/>
    </xf>
    <xf numFmtId="2" fontId="22" fillId="24" borderId="31" xfId="0" applyNumberFormat="1" applyFont="1" applyFill="1" applyBorder="1" applyAlignment="1">
      <alignment horizontal="center"/>
    </xf>
    <xf numFmtId="2" fontId="22" fillId="24" borderId="32" xfId="0" applyNumberFormat="1" applyFont="1" applyFill="1" applyBorder="1" applyAlignment="1">
      <alignment horizontal="center"/>
    </xf>
    <xf numFmtId="3" fontId="22" fillId="24" borderId="29" xfId="0" applyNumberFormat="1" applyFont="1" applyFill="1" applyBorder="1" applyAlignment="1">
      <alignment horizontal="center"/>
    </xf>
    <xf numFmtId="2" fontId="22" fillId="24" borderId="29" xfId="0" applyNumberFormat="1" applyFont="1" applyFill="1" applyBorder="1" applyAlignment="1">
      <alignment horizontal="center"/>
    </xf>
    <xf numFmtId="3" fontId="23" fillId="24" borderId="34" xfId="0" applyNumberFormat="1" applyFont="1" applyFill="1" applyBorder="1" applyAlignment="1">
      <alignment horizontal="center"/>
    </xf>
    <xf numFmtId="2" fontId="23" fillId="24" borderId="34" xfId="0" applyNumberFormat="1" applyFont="1" applyFill="1" applyBorder="1" applyAlignment="1">
      <alignment horizontal="center"/>
    </xf>
    <xf numFmtId="1" fontId="23" fillId="24" borderId="33" xfId="0" applyNumberFormat="1" applyFont="1" applyFill="1" applyBorder="1" applyAlignment="1">
      <alignment horizontal="center"/>
    </xf>
    <xf numFmtId="0" fontId="17" fillId="0" borderId="9" xfId="3" applyFont="1" applyFill="1" applyBorder="1" applyAlignment="1">
      <alignment horizontal="center" vertical="center"/>
    </xf>
    <xf numFmtId="0" fontId="18" fillId="0" borderId="9" xfId="3" applyFont="1" applyFill="1" applyBorder="1" applyAlignment="1">
      <alignment horizontal="center" vertical="center"/>
    </xf>
    <xf numFmtId="0" fontId="18" fillId="0" borderId="10" xfId="3" applyFont="1" applyFill="1" applyBorder="1" applyAlignment="1">
      <alignment horizontal="center" vertical="center"/>
    </xf>
    <xf numFmtId="0" fontId="18" fillId="0" borderId="11" xfId="3" applyFont="1" applyFill="1" applyBorder="1" applyAlignment="1">
      <alignment horizontal="center" vertical="center"/>
    </xf>
    <xf numFmtId="0" fontId="18" fillId="0" borderId="12" xfId="3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18" fillId="0" borderId="17" xfId="3" applyFont="1" applyFill="1" applyBorder="1" applyAlignment="1">
      <alignment horizontal="center" vertical="center"/>
    </xf>
    <xf numFmtId="0" fontId="18" fillId="0" borderId="18" xfId="3" applyFont="1" applyFill="1" applyBorder="1" applyAlignment="1">
      <alignment horizontal="center" vertical="center"/>
    </xf>
    <xf numFmtId="0" fontId="18" fillId="0" borderId="19" xfId="3" applyFont="1" applyFill="1" applyBorder="1" applyAlignment="1">
      <alignment horizontal="center" vertical="center"/>
    </xf>
    <xf numFmtId="0" fontId="18" fillId="0" borderId="20" xfId="3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horizontal="center" vertical="center" wrapText="1"/>
    </xf>
    <xf numFmtId="0" fontId="18" fillId="0" borderId="20" xfId="0" applyFont="1" applyFill="1" applyBorder="1" applyAlignment="1">
      <alignment horizontal="center" vertical="center" wrapText="1"/>
    </xf>
    <xf numFmtId="0" fontId="24" fillId="0" borderId="9" xfId="3" applyFont="1" applyFill="1" applyBorder="1" applyAlignment="1">
      <alignment horizontal="center"/>
    </xf>
    <xf numFmtId="0" fontId="71" fillId="0" borderId="9" xfId="3" applyFont="1" applyFill="1" applyBorder="1" applyAlignment="1">
      <alignment horizontal="center"/>
    </xf>
    <xf numFmtId="0" fontId="33" fillId="0" borderId="36" xfId="0" applyFont="1" applyBorder="1" applyAlignment="1">
      <alignment horizontal="center" vertical="center" wrapText="1"/>
    </xf>
    <xf numFmtId="0" fontId="33" fillId="0" borderId="37" xfId="0" applyFont="1" applyBorder="1" applyAlignment="1">
      <alignment horizontal="center" vertical="center" wrapText="1"/>
    </xf>
    <xf numFmtId="0" fontId="33" fillId="0" borderId="38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center"/>
    </xf>
  </cellXfs>
  <cellStyles count="172">
    <cellStyle name="%20 - Vurgu1 2" xfId="4"/>
    <cellStyle name="%20 - Vurgu2 2" xfId="5"/>
    <cellStyle name="%20 - Vurgu3 2" xfId="6"/>
    <cellStyle name="%20 - Vurgu4 2" xfId="7"/>
    <cellStyle name="%20 - Vurgu5 2" xfId="8"/>
    <cellStyle name="%20 - Vurgu6 2" xfId="9"/>
    <cellStyle name="%40 - Vurgu1 2" xfId="10"/>
    <cellStyle name="%40 - Vurgu2 2" xfId="11"/>
    <cellStyle name="%40 - Vurgu3 2" xfId="12"/>
    <cellStyle name="%40 - Vurgu4 2" xfId="13"/>
    <cellStyle name="%40 - Vurgu5 2" xfId="14"/>
    <cellStyle name="%40 - Vurgu6 2" xfId="15"/>
    <cellStyle name="%60 - Vurgu1 2" xfId="16"/>
    <cellStyle name="%60 - Vurgu2 2" xfId="17"/>
    <cellStyle name="%60 - Vurgu3 2" xfId="18"/>
    <cellStyle name="%60 - Vurgu4 2" xfId="19"/>
    <cellStyle name="%60 - Vurgu5 2" xfId="20"/>
    <cellStyle name="%60 - Vurgu6 2" xfId="21"/>
    <cellStyle name="20% - Accent1" xfId="22"/>
    <cellStyle name="20% - Accent1 2" xfId="23"/>
    <cellStyle name="20% - Accent1 2 2" xfId="24"/>
    <cellStyle name="20% - Accent2" xfId="25"/>
    <cellStyle name="20% - Accent2 2" xfId="26"/>
    <cellStyle name="20% - Accent2 2 2" xfId="27"/>
    <cellStyle name="20% - Accent3" xfId="28"/>
    <cellStyle name="20% - Accent3 2" xfId="29"/>
    <cellStyle name="20% - Accent3 2 2" xfId="30"/>
    <cellStyle name="20% - Accent4" xfId="31"/>
    <cellStyle name="20% - Accent4 2" xfId="32"/>
    <cellStyle name="20% - Accent4 2 2" xfId="33"/>
    <cellStyle name="20% - Accent5" xfId="34"/>
    <cellStyle name="20% - Accent5 2" xfId="35"/>
    <cellStyle name="20% - Accent5 2 2" xfId="36"/>
    <cellStyle name="20% - Accent6" xfId="37"/>
    <cellStyle name="20% - Accent6 2" xfId="38"/>
    <cellStyle name="20% - Accent6 2 2" xfId="39"/>
    <cellStyle name="40% - Accent1" xfId="40"/>
    <cellStyle name="40% - Accent1 2" xfId="41"/>
    <cellStyle name="40% - Accent1 2 2" xfId="42"/>
    <cellStyle name="40% - Accent2" xfId="43"/>
    <cellStyle name="40% - Accent2 2" xfId="44"/>
    <cellStyle name="40% - Accent2 2 2" xfId="45"/>
    <cellStyle name="40% - Accent3" xfId="46"/>
    <cellStyle name="40% - Accent3 2" xfId="47"/>
    <cellStyle name="40% - Accent3 2 2" xfId="48"/>
    <cellStyle name="40% - Accent4" xfId="49"/>
    <cellStyle name="40% - Accent4 2" xfId="50"/>
    <cellStyle name="40% - Accent4 2 2" xfId="51"/>
    <cellStyle name="40% - Accent5" xfId="52"/>
    <cellStyle name="40% - Accent5 2" xfId="53"/>
    <cellStyle name="40% - Accent5 2 2" xfId="54"/>
    <cellStyle name="40% - Accent6" xfId="55"/>
    <cellStyle name="40% - Accent6 2" xfId="56"/>
    <cellStyle name="40% - Accent6 2 2" xfId="57"/>
    <cellStyle name="60% - Accent1" xfId="58"/>
    <cellStyle name="60% - Accent1 2" xfId="59"/>
    <cellStyle name="60% - Accent1 2 2" xfId="60"/>
    <cellStyle name="60% - Accent2" xfId="61"/>
    <cellStyle name="60% - Accent2 2" xfId="62"/>
    <cellStyle name="60% - Accent2 2 2" xfId="63"/>
    <cellStyle name="60% - Accent3" xfId="64"/>
    <cellStyle name="60% - Accent3 2" xfId="65"/>
    <cellStyle name="60% - Accent3 2 2" xfId="66"/>
    <cellStyle name="60% - Accent4" xfId="67"/>
    <cellStyle name="60% - Accent4 2" xfId="68"/>
    <cellStyle name="60% - Accent4 2 2" xfId="69"/>
    <cellStyle name="60% - Accent5" xfId="70"/>
    <cellStyle name="60% - Accent5 2" xfId="71"/>
    <cellStyle name="60% - Accent5 2 2" xfId="72"/>
    <cellStyle name="60% - Accent6" xfId="73"/>
    <cellStyle name="60% - Accent6 2" xfId="74"/>
    <cellStyle name="60% - Accent6 2 2" xfId="75"/>
    <cellStyle name="Accent1 2" xfId="76"/>
    <cellStyle name="Accent1 2 2" xfId="77"/>
    <cellStyle name="Accent2 2" xfId="78"/>
    <cellStyle name="Accent2 2 2" xfId="79"/>
    <cellStyle name="Accent3 2" xfId="80"/>
    <cellStyle name="Accent3 2 2" xfId="81"/>
    <cellStyle name="Accent4 2" xfId="82"/>
    <cellStyle name="Accent4 2 2" xfId="83"/>
    <cellStyle name="Accent5 2" xfId="84"/>
    <cellStyle name="Accent5 2 2" xfId="85"/>
    <cellStyle name="Accent6 2" xfId="86"/>
    <cellStyle name="Accent6 2 2" xfId="87"/>
    <cellStyle name="Açıklama Metni 2" xfId="88"/>
    <cellStyle name="Ana Başlık 2" xfId="89"/>
    <cellStyle name="Bad 2" xfId="90"/>
    <cellStyle name="Bad 2 2" xfId="91"/>
    <cellStyle name="Bağlı Hücre 2" xfId="92"/>
    <cellStyle name="Başlık 1 2" xfId="93"/>
    <cellStyle name="Başlık 2 2" xfId="94"/>
    <cellStyle name="Başlık 3 2" xfId="95"/>
    <cellStyle name="Başlık 4 2" xfId="96"/>
    <cellStyle name="Binlik Ayracı" xfId="1" builtinId="3"/>
    <cellStyle name="Calculation 2" xfId="97"/>
    <cellStyle name="Calculation 2 2" xfId="98"/>
    <cellStyle name="Check Cell 2" xfId="99"/>
    <cellStyle name="Check Cell 2 2" xfId="100"/>
    <cellStyle name="Comma 2" xfId="101"/>
    <cellStyle name="Comma 2 2" xfId="102"/>
    <cellStyle name="Çıkış 2" xfId="103"/>
    <cellStyle name="Explanatory Text" xfId="104"/>
    <cellStyle name="Explanatory Text 2" xfId="105"/>
    <cellStyle name="Explanatory Text 2 2" xfId="106"/>
    <cellStyle name="Giriş 2" xfId="107"/>
    <cellStyle name="Good 2" xfId="108"/>
    <cellStyle name="Good 2 2" xfId="109"/>
    <cellStyle name="Heading 1" xfId="110"/>
    <cellStyle name="Heading 1 2" xfId="111"/>
    <cellStyle name="Heading 2" xfId="112"/>
    <cellStyle name="Heading 2 2" xfId="113"/>
    <cellStyle name="Heading 3" xfId="114"/>
    <cellStyle name="Heading 3 2" xfId="115"/>
    <cellStyle name="Heading 4" xfId="116"/>
    <cellStyle name="Heading 4 2" xfId="117"/>
    <cellStyle name="Input" xfId="118"/>
    <cellStyle name="Input 2" xfId="119"/>
    <cellStyle name="Input 2 2" xfId="120"/>
    <cellStyle name="Linked Cell" xfId="121"/>
    <cellStyle name="Linked Cell 2" xfId="122"/>
    <cellStyle name="Linked Cell 2 2" xfId="123"/>
    <cellStyle name="Neutral 2" xfId="124"/>
    <cellStyle name="Neutral 2 2" xfId="125"/>
    <cellStyle name="Normal" xfId="0" builtinId="0"/>
    <cellStyle name="Normal 2 2" xfId="126"/>
    <cellStyle name="Normal 2 3" xfId="127"/>
    <cellStyle name="Normal 2 3 2" xfId="128"/>
    <cellStyle name="Normal 3" xfId="129"/>
    <cellStyle name="Normal 4" xfId="130"/>
    <cellStyle name="Normal 4 2" xfId="131"/>
    <cellStyle name="Normal 4 2 2" xfId="132"/>
    <cellStyle name="Normal_MAYIS_2009_İHRACAT_RAKAMLARI" xfId="3"/>
    <cellStyle name="Not 2" xfId="133"/>
    <cellStyle name="Note 2" xfId="134"/>
    <cellStyle name="Note 2 2" xfId="135"/>
    <cellStyle name="Note 2 2 2" xfId="136"/>
    <cellStyle name="Note 2 2 2 2" xfId="137"/>
    <cellStyle name="Note 2 2 3" xfId="138"/>
    <cellStyle name="Note 2 2 3 2" xfId="139"/>
    <cellStyle name="Note 2 2 3 2 2" xfId="140"/>
    <cellStyle name="Note 2 2 3 3" xfId="141"/>
    <cellStyle name="Note 2 2 3 3 2" xfId="142"/>
    <cellStyle name="Note 2 2 4" xfId="143"/>
    <cellStyle name="Note 2 2 4 2" xfId="144"/>
    <cellStyle name="Note 2 3" xfId="145"/>
    <cellStyle name="Note 2 3 2" xfId="146"/>
    <cellStyle name="Note 2 3 2 2" xfId="147"/>
    <cellStyle name="Note 2 3 3" xfId="148"/>
    <cellStyle name="Note 2 3 3 2" xfId="149"/>
    <cellStyle name="Note 2 4" xfId="150"/>
    <cellStyle name="Note 2 4 2" xfId="151"/>
    <cellStyle name="Note 3" xfId="152"/>
    <cellStyle name="Output" xfId="153"/>
    <cellStyle name="Output 2" xfId="154"/>
    <cellStyle name="Output 2 2" xfId="155"/>
    <cellStyle name="Percent 2" xfId="156"/>
    <cellStyle name="Percent 2 2" xfId="157"/>
    <cellStyle name="Percent 3" xfId="158"/>
    <cellStyle name="Title" xfId="159"/>
    <cellStyle name="Title 2" xfId="160"/>
    <cellStyle name="Toplam 2" xfId="161"/>
    <cellStyle name="Total" xfId="162"/>
    <cellStyle name="Total 2" xfId="163"/>
    <cellStyle name="Total 2 2" xfId="164"/>
    <cellStyle name="Uyarı Metni 2" xfId="165"/>
    <cellStyle name="Virgül 2" xfId="166"/>
    <cellStyle name="Warning Text" xfId="167"/>
    <cellStyle name="Warning Text 2" xfId="168"/>
    <cellStyle name="Warning Text 2 2" xfId="169"/>
    <cellStyle name="Yüzde" xfId="2" builtinId="5"/>
    <cellStyle name="Yüzde 2" xfId="170"/>
    <cellStyle name="Yüzde 3" xfId="1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SANAYİ SEKTÖRÜ İHRACATI, </a:t>
            </a:r>
            <a:r>
              <a:rPr lang="en-US" sz="900" b="1" i="0" u="none" strike="noStrike" baseline="0"/>
              <a:t>20</a:t>
            </a:r>
            <a:r>
              <a:rPr lang="tr-TR" sz="900" b="1" i="0" u="none" strike="noStrike" baseline="0"/>
              <a:t>12</a:t>
            </a:r>
            <a:r>
              <a:rPr lang="en-US" sz="900" b="1" i="0" u="none" strike="noStrike" baseline="0"/>
              <a:t>-20</a:t>
            </a:r>
            <a:r>
              <a:rPr lang="tr-TR" sz="900" b="1" i="0" u="none" strike="noStrike" baseline="0"/>
              <a:t>13</a:t>
            </a:r>
            <a:endParaRPr lang="en-US"/>
          </a:p>
        </c:rich>
      </c:tx>
      <c:layout>
        <c:manualLayout>
          <c:xMode val="edge"/>
          <c:yMode val="edge"/>
          <c:x val="0.12890922959572862"/>
          <c:y val="4.14937759336099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29"/>
          <c:h val="0.5518683380371866"/>
        </c:manualLayout>
      </c:layout>
      <c:lineChart>
        <c:grouping val="standard"/>
        <c:ser>
          <c:idx val="0"/>
          <c:order val="0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İHR'!$C$25:$N$25</c:f>
              <c:numCache>
                <c:formatCode>#,##0</c:formatCode>
                <c:ptCount val="12"/>
                <c:pt idx="0">
                  <c:v>8660090.2770000007</c:v>
                </c:pt>
                <c:pt idx="1">
                  <c:v>9277288.4600000009</c:v>
                </c:pt>
                <c:pt idx="2">
                  <c:v>10555404.619000001</c:v>
                </c:pt>
                <c:pt idx="3">
                  <c:v>9502578.2029999997</c:v>
                </c:pt>
                <c:pt idx="4">
                  <c:v>9819683.0899999999</c:v>
                </c:pt>
                <c:pt idx="5">
                  <c:v>9827742.9910000004</c:v>
                </c:pt>
                <c:pt idx="6">
                  <c:v>8977586.0360000003</c:v>
                </c:pt>
                <c:pt idx="7">
                  <c:v>8760767.1420000009</c:v>
                </c:pt>
                <c:pt idx="8">
                  <c:v>9310907.8239999991</c:v>
                </c:pt>
                <c:pt idx="9">
                  <c:v>9658697.7909999993</c:v>
                </c:pt>
                <c:pt idx="10">
                  <c:v>10275151.436000001</c:v>
                </c:pt>
                <c:pt idx="11">
                  <c:v>9608164.3990000002</c:v>
                </c:pt>
              </c:numCache>
            </c:numRef>
          </c:val>
        </c:ser>
        <c:ser>
          <c:idx val="1"/>
          <c:order val="1"/>
          <c:tx>
            <c:strRef>
              <c:f>'2002-2013 AYLIK İHR'!$A$24</c:f>
              <c:strCache>
                <c:ptCount val="1"/>
                <c:pt idx="0">
                  <c:v>2013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İHR'!$C$24:$N$24</c:f>
              <c:numCache>
                <c:formatCode>#,##0</c:formatCode>
                <c:ptCount val="12"/>
                <c:pt idx="0">
                  <c:v>8874189.1750000007</c:v>
                </c:pt>
                <c:pt idx="1">
                  <c:v>9582721.6119999997</c:v>
                </c:pt>
                <c:pt idx="2">
                  <c:v>10388422.009</c:v>
                </c:pt>
                <c:pt idx="3">
                  <c:v>9715503.682</c:v>
                </c:pt>
                <c:pt idx="4">
                  <c:v>10404922.722999999</c:v>
                </c:pt>
                <c:pt idx="5">
                  <c:v>9694692.7249999996</c:v>
                </c:pt>
                <c:pt idx="6">
                  <c:v>10444432.289999999</c:v>
                </c:pt>
                <c:pt idx="7">
                  <c:v>8749895.5600000005</c:v>
                </c:pt>
                <c:pt idx="8">
                  <c:v>10254608.423</c:v>
                </c:pt>
                <c:pt idx="9">
                  <c:v>9648881.1789999995</c:v>
                </c:pt>
              </c:numCache>
            </c:numRef>
          </c:val>
        </c:ser>
        <c:marker val="1"/>
        <c:axId val="105414656"/>
        <c:axId val="105416960"/>
      </c:lineChart>
      <c:catAx>
        <c:axId val="105414656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416960"/>
        <c:crosses val="autoZero"/>
        <c:auto val="1"/>
        <c:lblAlgn val="ctr"/>
        <c:lblOffset val="100"/>
        <c:tickLblSkip val="1"/>
        <c:tickMarkSkip val="1"/>
      </c:catAx>
      <c:valAx>
        <c:axId val="10541696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41465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41647597254004E-2"/>
          <c:y val="0.82572788359961313"/>
          <c:w val="0.14144927536231913"/>
          <c:h val="0.1563790418313894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KURU MEYVE VE MAMULLERİ İHRACATI (Bin $)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İHR'!$C$10:$N$10</c:f>
              <c:numCache>
                <c:formatCode>#,##0</c:formatCode>
                <c:ptCount val="12"/>
                <c:pt idx="0">
                  <c:v>106920.12300000001</c:v>
                </c:pt>
                <c:pt idx="1">
                  <c:v>109287.016</c:v>
                </c:pt>
                <c:pt idx="2">
                  <c:v>114117.94100000001</c:v>
                </c:pt>
                <c:pt idx="3">
                  <c:v>104112.96400000001</c:v>
                </c:pt>
                <c:pt idx="4">
                  <c:v>112147.234</c:v>
                </c:pt>
                <c:pt idx="5">
                  <c:v>96376.611999999994</c:v>
                </c:pt>
                <c:pt idx="6">
                  <c:v>96367.615999999995</c:v>
                </c:pt>
                <c:pt idx="7">
                  <c:v>95054.491999999998</c:v>
                </c:pt>
                <c:pt idx="8">
                  <c:v>157509.13800000001</c:v>
                </c:pt>
                <c:pt idx="9">
                  <c:v>153312.307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İHR'!$C$11:$N$11</c:f>
              <c:numCache>
                <c:formatCode>#,##0</c:formatCode>
                <c:ptCount val="12"/>
                <c:pt idx="0">
                  <c:v>105531.583</c:v>
                </c:pt>
                <c:pt idx="1">
                  <c:v>96523.843999999997</c:v>
                </c:pt>
                <c:pt idx="2">
                  <c:v>106398.08900000001</c:v>
                </c:pt>
                <c:pt idx="3">
                  <c:v>95619.092999999993</c:v>
                </c:pt>
                <c:pt idx="4">
                  <c:v>97437.353000000003</c:v>
                </c:pt>
                <c:pt idx="5">
                  <c:v>86571.563999999998</c:v>
                </c:pt>
                <c:pt idx="6">
                  <c:v>76121.244000000006</c:v>
                </c:pt>
                <c:pt idx="7">
                  <c:v>85953.599000000002</c:v>
                </c:pt>
                <c:pt idx="8">
                  <c:v>162774.07199999999</c:v>
                </c:pt>
                <c:pt idx="9">
                  <c:v>175246.46599999999</c:v>
                </c:pt>
                <c:pt idx="10">
                  <c:v>165695.76199999999</c:v>
                </c:pt>
                <c:pt idx="11">
                  <c:v>110777.462</c:v>
                </c:pt>
              </c:numCache>
            </c:numRef>
          </c:val>
        </c:ser>
        <c:marker val="1"/>
        <c:axId val="50756992"/>
        <c:axId val="50779264"/>
      </c:lineChart>
      <c:catAx>
        <c:axId val="50756992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779264"/>
        <c:crosses val="autoZero"/>
        <c:auto val="1"/>
        <c:lblAlgn val="ctr"/>
        <c:lblOffset val="100"/>
        <c:tickLblSkip val="1"/>
        <c:tickMarkSkip val="1"/>
      </c:catAx>
      <c:valAx>
        <c:axId val="50779264"/>
        <c:scaling>
          <c:orientation val="minMax"/>
          <c:max val="2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75699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3.73134328358208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919369525904036"/>
          <c:y val="0.18283615401293246"/>
          <c:w val="0.79032335866951164"/>
          <c:h val="0.55597116220259035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İHR'!$C$12:$N$12</c:f>
              <c:numCache>
                <c:formatCode>#,##0</c:formatCode>
                <c:ptCount val="12"/>
                <c:pt idx="0">
                  <c:v>178057.44399999999</c:v>
                </c:pt>
                <c:pt idx="1">
                  <c:v>133914.242</c:v>
                </c:pt>
                <c:pt idx="2">
                  <c:v>135662.81400000001</c:v>
                </c:pt>
                <c:pt idx="3">
                  <c:v>133874.226</c:v>
                </c:pt>
                <c:pt idx="4">
                  <c:v>105315.23</c:v>
                </c:pt>
                <c:pt idx="5">
                  <c:v>106117.427</c:v>
                </c:pt>
                <c:pt idx="6">
                  <c:v>133081.391</c:v>
                </c:pt>
                <c:pt idx="7">
                  <c:v>87323</c:v>
                </c:pt>
                <c:pt idx="8">
                  <c:v>206489.106</c:v>
                </c:pt>
                <c:pt idx="9">
                  <c:v>183572.93599999999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İHR'!$C$13:$N$13</c:f>
              <c:numCache>
                <c:formatCode>#,##0</c:formatCode>
                <c:ptCount val="12"/>
                <c:pt idx="0">
                  <c:v>119913.17</c:v>
                </c:pt>
                <c:pt idx="1">
                  <c:v>143215.25399999999</c:v>
                </c:pt>
                <c:pt idx="2">
                  <c:v>135675.905</c:v>
                </c:pt>
                <c:pt idx="3">
                  <c:v>132709.54</c:v>
                </c:pt>
                <c:pt idx="4">
                  <c:v>129480.432</c:v>
                </c:pt>
                <c:pt idx="5">
                  <c:v>128894.031</c:v>
                </c:pt>
                <c:pt idx="6">
                  <c:v>151957.09</c:v>
                </c:pt>
                <c:pt idx="7">
                  <c:v>108455.107</c:v>
                </c:pt>
                <c:pt idx="8">
                  <c:v>189203.166</c:v>
                </c:pt>
                <c:pt idx="9">
                  <c:v>199574.95600000001</c:v>
                </c:pt>
                <c:pt idx="10">
                  <c:v>194765.302</c:v>
                </c:pt>
                <c:pt idx="11">
                  <c:v>163890.04500000001</c:v>
                </c:pt>
              </c:numCache>
            </c:numRef>
          </c:val>
        </c:ser>
        <c:marker val="1"/>
        <c:axId val="50845568"/>
        <c:axId val="50847104"/>
      </c:lineChart>
      <c:catAx>
        <c:axId val="50845568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847104"/>
        <c:crosses val="autoZero"/>
        <c:auto val="1"/>
        <c:lblAlgn val="ctr"/>
        <c:lblOffset val="100"/>
        <c:tickLblSkip val="1"/>
        <c:tickMarkSkip val="1"/>
      </c:catAx>
      <c:valAx>
        <c:axId val="508471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84556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80645161290319E-2"/>
          <c:y val="0.82835977592353183"/>
          <c:w val="0.13709698586063856"/>
          <c:h val="0.1604481529361070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ZEYTİN VE ZEYTİNYAĞI (Bin $)</a:t>
            </a:r>
          </a:p>
        </c:rich>
      </c:tx>
      <c:layout>
        <c:manualLayout>
          <c:xMode val="edge"/>
          <c:yMode val="edge"/>
          <c:x val="0.26156941649899379"/>
          <c:y val="3.7174721189591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072434607645895"/>
          <c:y val="0.17843866171003736"/>
          <c:w val="0.81891348088531157"/>
          <c:h val="0.58736059479553815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İHR'!$C$14:$N$14</c:f>
              <c:numCache>
                <c:formatCode>#,##0</c:formatCode>
                <c:ptCount val="12"/>
                <c:pt idx="0">
                  <c:v>44842.038</c:v>
                </c:pt>
                <c:pt idx="1">
                  <c:v>52403.663</c:v>
                </c:pt>
                <c:pt idx="2">
                  <c:v>62149.758999999998</c:v>
                </c:pt>
                <c:pt idx="3">
                  <c:v>38410.942999999999</c:v>
                </c:pt>
                <c:pt idx="4">
                  <c:v>38035.659</c:v>
                </c:pt>
                <c:pt idx="5">
                  <c:v>36239.686999999998</c:v>
                </c:pt>
                <c:pt idx="6">
                  <c:v>32753.293000000001</c:v>
                </c:pt>
                <c:pt idx="7">
                  <c:v>28125.712</c:v>
                </c:pt>
                <c:pt idx="8">
                  <c:v>30951.102999999999</c:v>
                </c:pt>
                <c:pt idx="9">
                  <c:v>23072.487000000001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İHR'!$C$15:$N$15</c:f>
              <c:numCache>
                <c:formatCode>#,##0</c:formatCode>
                <c:ptCount val="12"/>
                <c:pt idx="0">
                  <c:v>14963.441000000001</c:v>
                </c:pt>
                <c:pt idx="1">
                  <c:v>15339.146000000001</c:v>
                </c:pt>
                <c:pt idx="2">
                  <c:v>19213.572</c:v>
                </c:pt>
                <c:pt idx="3">
                  <c:v>15903.887000000001</c:v>
                </c:pt>
                <c:pt idx="4">
                  <c:v>15565.424999999999</c:v>
                </c:pt>
                <c:pt idx="5">
                  <c:v>15442.521000000001</c:v>
                </c:pt>
                <c:pt idx="6">
                  <c:v>14310.64</c:v>
                </c:pt>
                <c:pt idx="7">
                  <c:v>11471.273999999999</c:v>
                </c:pt>
                <c:pt idx="8">
                  <c:v>17003.456999999999</c:v>
                </c:pt>
                <c:pt idx="9">
                  <c:v>15742.656999999999</c:v>
                </c:pt>
                <c:pt idx="10">
                  <c:v>19601.625</c:v>
                </c:pt>
                <c:pt idx="11">
                  <c:v>26593.853999999999</c:v>
                </c:pt>
              </c:numCache>
            </c:numRef>
          </c:val>
        </c:ser>
        <c:marker val="1"/>
        <c:axId val="50897280"/>
        <c:axId val="50898816"/>
      </c:lineChart>
      <c:catAx>
        <c:axId val="50897280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898816"/>
        <c:crosses val="autoZero"/>
        <c:auto val="1"/>
        <c:lblAlgn val="ctr"/>
        <c:lblOffset val="100"/>
        <c:tickLblSkip val="1"/>
        <c:tickMarkSkip val="1"/>
      </c:catAx>
      <c:valAx>
        <c:axId val="50898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89728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60362173038228E-2"/>
          <c:y val="0.82899628252788193"/>
          <c:w val="0.13682092555331987"/>
          <c:h val="0.1598513011152418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TÜTÜN İHRACATI (Bin $)</a:t>
            </a:r>
          </a:p>
        </c:rich>
      </c:tx>
      <c:layout>
        <c:manualLayout>
          <c:xMode val="edge"/>
          <c:yMode val="edge"/>
          <c:x val="0.27868852459016391"/>
          <c:y val="4.016064257028109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75409836065574"/>
          <c:y val="0.19277184037650738"/>
          <c:w val="0.78688524590163866"/>
          <c:h val="0.52610648102755098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İHR'!$C$16:$N$16</c:f>
              <c:numCache>
                <c:formatCode>#,##0</c:formatCode>
                <c:ptCount val="12"/>
                <c:pt idx="0">
                  <c:v>66631.066999999995</c:v>
                </c:pt>
                <c:pt idx="1">
                  <c:v>101106.59600000001</c:v>
                </c:pt>
                <c:pt idx="2">
                  <c:v>93632.384000000005</c:v>
                </c:pt>
                <c:pt idx="3">
                  <c:v>104726.342</c:v>
                </c:pt>
                <c:pt idx="4">
                  <c:v>80015.084000000003</c:v>
                </c:pt>
                <c:pt idx="5">
                  <c:v>76117.297000000006</c:v>
                </c:pt>
                <c:pt idx="6">
                  <c:v>90331.686000000002</c:v>
                </c:pt>
                <c:pt idx="7">
                  <c:v>49399.682999999997</c:v>
                </c:pt>
                <c:pt idx="8">
                  <c:v>52908.788999999997</c:v>
                </c:pt>
                <c:pt idx="9">
                  <c:v>51356.421999999999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İHR'!$C$17:$N$17</c:f>
              <c:numCache>
                <c:formatCode>#,##0</c:formatCode>
                <c:ptCount val="12"/>
                <c:pt idx="0">
                  <c:v>92500.611000000004</c:v>
                </c:pt>
                <c:pt idx="1">
                  <c:v>100557.644</c:v>
                </c:pt>
                <c:pt idx="2">
                  <c:v>86358.92</c:v>
                </c:pt>
                <c:pt idx="3">
                  <c:v>88475.812000000005</c:v>
                </c:pt>
                <c:pt idx="4">
                  <c:v>73133.077000000005</c:v>
                </c:pt>
                <c:pt idx="5">
                  <c:v>82236.959000000003</c:v>
                </c:pt>
                <c:pt idx="6">
                  <c:v>41072.54</c:v>
                </c:pt>
                <c:pt idx="7">
                  <c:v>50651.633000000002</c:v>
                </c:pt>
                <c:pt idx="8">
                  <c:v>50528.898999999998</c:v>
                </c:pt>
                <c:pt idx="9">
                  <c:v>52096.953999999998</c:v>
                </c:pt>
                <c:pt idx="10">
                  <c:v>62176.769</c:v>
                </c:pt>
                <c:pt idx="11">
                  <c:v>65921.175000000003</c:v>
                </c:pt>
              </c:numCache>
            </c:numRef>
          </c:val>
        </c:ser>
        <c:marker val="1"/>
        <c:axId val="50907392"/>
        <c:axId val="50937856"/>
      </c:lineChart>
      <c:catAx>
        <c:axId val="50907392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937856"/>
        <c:crosses val="autoZero"/>
        <c:auto val="1"/>
        <c:lblAlgn val="ctr"/>
        <c:lblOffset val="100"/>
        <c:tickLblSkip val="1"/>
        <c:tickMarkSkip val="1"/>
      </c:catAx>
      <c:valAx>
        <c:axId val="50937856"/>
        <c:scaling>
          <c:orientation val="minMax"/>
          <c:max val="15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90739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3E-2"/>
          <c:y val="0.82329654576310496"/>
          <c:w val="0.13934426229508196"/>
          <c:h val="0.1646594778062381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3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11475409836064"/>
          <c:y val="0.24344569288389548"/>
          <c:w val="0.83811475409836067"/>
          <c:h val="0.49438202247191032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İHR'!$C$18:$N$18</c:f>
              <c:numCache>
                <c:formatCode>#,##0</c:formatCode>
                <c:ptCount val="12"/>
                <c:pt idx="0">
                  <c:v>5248.2349999999997</c:v>
                </c:pt>
                <c:pt idx="1">
                  <c:v>8969.8040000000001</c:v>
                </c:pt>
                <c:pt idx="2">
                  <c:v>9241.5139999999992</c:v>
                </c:pt>
                <c:pt idx="3">
                  <c:v>10435.252</c:v>
                </c:pt>
                <c:pt idx="4">
                  <c:v>7212.4260000000004</c:v>
                </c:pt>
                <c:pt idx="5">
                  <c:v>3794.241</c:v>
                </c:pt>
                <c:pt idx="6">
                  <c:v>3556.596</c:v>
                </c:pt>
                <c:pt idx="7">
                  <c:v>5172.7060000000001</c:v>
                </c:pt>
                <c:pt idx="8">
                  <c:v>5367.0820000000003</c:v>
                </c:pt>
                <c:pt idx="9">
                  <c:v>4712.04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İHR'!$C$19:$N$19</c:f>
              <c:numCache>
                <c:formatCode>#,##0</c:formatCode>
                <c:ptCount val="12"/>
                <c:pt idx="0">
                  <c:v>4758.4459999999999</c:v>
                </c:pt>
                <c:pt idx="1">
                  <c:v>6736.8689999999997</c:v>
                </c:pt>
                <c:pt idx="2">
                  <c:v>10413.361000000001</c:v>
                </c:pt>
                <c:pt idx="3">
                  <c:v>10505.583000000001</c:v>
                </c:pt>
                <c:pt idx="4">
                  <c:v>6052.7039999999997</c:v>
                </c:pt>
                <c:pt idx="5">
                  <c:v>2650.817</c:v>
                </c:pt>
                <c:pt idx="6">
                  <c:v>3157.7339999999999</c:v>
                </c:pt>
                <c:pt idx="7">
                  <c:v>4540.8599999999997</c:v>
                </c:pt>
                <c:pt idx="8">
                  <c:v>6212.3190000000004</c:v>
                </c:pt>
                <c:pt idx="9">
                  <c:v>5067.8599999999997</c:v>
                </c:pt>
                <c:pt idx="10">
                  <c:v>7099.8040000000001</c:v>
                </c:pt>
                <c:pt idx="11">
                  <c:v>5958.0739999999996</c:v>
                </c:pt>
              </c:numCache>
            </c:numRef>
          </c:val>
        </c:ser>
        <c:marker val="1"/>
        <c:axId val="50950528"/>
        <c:axId val="50952064"/>
      </c:lineChart>
      <c:catAx>
        <c:axId val="50950528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952064"/>
        <c:crosses val="autoZero"/>
        <c:auto val="1"/>
        <c:lblAlgn val="ctr"/>
        <c:lblOffset val="100"/>
        <c:tickLblSkip val="1"/>
        <c:tickMarkSkip val="1"/>
      </c:catAx>
      <c:valAx>
        <c:axId val="50952064"/>
        <c:scaling>
          <c:orientation val="minMax"/>
          <c:max val="2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950528"/>
        <c:crosses val="autoZero"/>
        <c:crossBetween val="between"/>
        <c:majorUnit val="2000"/>
        <c:minorUnit val="4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3E-2"/>
          <c:y val="0.82771850147944992"/>
          <c:w val="0.13934426229508196"/>
          <c:h val="0.1610490823478527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 VE HAY.MAM. İHRACATI (Bin $)</a:t>
            </a:r>
            <a:endParaRPr lang="tr-TR"/>
          </a:p>
        </c:rich>
      </c:tx>
      <c:layout>
        <c:manualLayout>
          <c:xMode val="edge"/>
          <c:yMode val="edge"/>
          <c:x val="0.25598926417565415"/>
          <c:y val="3.74531835205993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989748088732982"/>
          <c:y val="0.24344658329889163"/>
          <c:w val="0.80698232861260744"/>
          <c:h val="0.49438383069928776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İHR'!$C$20:$N$20</c:f>
              <c:numCache>
                <c:formatCode>#,##0</c:formatCode>
                <c:ptCount val="12"/>
                <c:pt idx="0">
                  <c:v>171226.712</c:v>
                </c:pt>
                <c:pt idx="1">
                  <c:v>148797.92000000001</c:v>
                </c:pt>
                <c:pt idx="2">
                  <c:v>145990.75099999999</c:v>
                </c:pt>
                <c:pt idx="3">
                  <c:v>154659.81899999999</c:v>
                </c:pt>
                <c:pt idx="4">
                  <c:v>164916.399</c:v>
                </c:pt>
                <c:pt idx="5">
                  <c:v>157584.83600000001</c:v>
                </c:pt>
                <c:pt idx="6">
                  <c:v>165102.872</c:v>
                </c:pt>
                <c:pt idx="7">
                  <c:v>158542.644</c:v>
                </c:pt>
                <c:pt idx="8">
                  <c:v>171422.704</c:v>
                </c:pt>
                <c:pt idx="9">
                  <c:v>173048.231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İHR'!$C$21:$N$21</c:f>
              <c:numCache>
                <c:formatCode>#,##0</c:formatCode>
                <c:ptCount val="12"/>
                <c:pt idx="0">
                  <c:v>147201.16500000001</c:v>
                </c:pt>
                <c:pt idx="1">
                  <c:v>110614.91899999999</c:v>
                </c:pt>
                <c:pt idx="2">
                  <c:v>146851.834</c:v>
                </c:pt>
                <c:pt idx="3">
                  <c:v>114273.368</c:v>
                </c:pt>
                <c:pt idx="4">
                  <c:v>128328.912</c:v>
                </c:pt>
                <c:pt idx="5">
                  <c:v>130730.046</c:v>
                </c:pt>
                <c:pt idx="6">
                  <c:v>127346.598</c:v>
                </c:pt>
                <c:pt idx="7">
                  <c:v>130036.09699999999</c:v>
                </c:pt>
                <c:pt idx="8">
                  <c:v>147522.04500000001</c:v>
                </c:pt>
                <c:pt idx="9">
                  <c:v>140676.91500000001</c:v>
                </c:pt>
                <c:pt idx="10">
                  <c:v>161267.59599999999</c:v>
                </c:pt>
                <c:pt idx="11">
                  <c:v>177066.149</c:v>
                </c:pt>
              </c:numCache>
            </c:numRef>
          </c:val>
        </c:ser>
        <c:marker val="1"/>
        <c:axId val="50993792"/>
        <c:axId val="51007872"/>
      </c:lineChart>
      <c:catAx>
        <c:axId val="50993792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007872"/>
        <c:crosses val="autoZero"/>
        <c:auto val="1"/>
        <c:lblAlgn val="ctr"/>
        <c:lblOffset val="100"/>
        <c:tickLblSkip val="1"/>
        <c:tickMarkSkip val="1"/>
      </c:catAx>
      <c:valAx>
        <c:axId val="51007872"/>
        <c:scaling>
          <c:orientation val="minMax"/>
          <c:max val="18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993792"/>
        <c:crosses val="autoZero"/>
        <c:crossBetween val="between"/>
        <c:majorUnit val="25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66940451745378E-2"/>
          <c:y val="0.82771850147944992"/>
          <c:w val="0.13963060572253932"/>
          <c:h val="0.1610490823478527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020606313911239"/>
          <c:y val="0.1727941176470589"/>
          <c:w val="0.7942402790643468"/>
          <c:h val="0.56985294117647067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İHR'!$C$22:$N$22</c:f>
              <c:numCache>
                <c:formatCode>#,##0</c:formatCode>
                <c:ptCount val="12"/>
                <c:pt idx="0">
                  <c:v>308479.25400000002</c:v>
                </c:pt>
                <c:pt idx="1">
                  <c:v>312932.94</c:v>
                </c:pt>
                <c:pt idx="2">
                  <c:v>361429.35499999998</c:v>
                </c:pt>
                <c:pt idx="3">
                  <c:v>361196.91100000002</c:v>
                </c:pt>
                <c:pt idx="4">
                  <c:v>381613.62300000002</c:v>
                </c:pt>
                <c:pt idx="5">
                  <c:v>354424.95199999999</c:v>
                </c:pt>
                <c:pt idx="6">
                  <c:v>390776.908</c:v>
                </c:pt>
                <c:pt idx="7">
                  <c:v>331309.359</c:v>
                </c:pt>
                <c:pt idx="8">
                  <c:v>404185.75300000003</c:v>
                </c:pt>
                <c:pt idx="9">
                  <c:v>364310.62800000003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İHR'!$C$23:$N$23</c:f>
              <c:numCache>
                <c:formatCode>#,##0</c:formatCode>
                <c:ptCount val="12"/>
                <c:pt idx="0">
                  <c:v>265835.64600000001</c:v>
                </c:pt>
                <c:pt idx="1">
                  <c:v>294466.75300000003</c:v>
                </c:pt>
                <c:pt idx="2">
                  <c:v>330262.42</c:v>
                </c:pt>
                <c:pt idx="3">
                  <c:v>306608.08199999999</c:v>
                </c:pt>
                <c:pt idx="4">
                  <c:v>328986.049</c:v>
                </c:pt>
                <c:pt idx="5">
                  <c:v>327953.65100000001</c:v>
                </c:pt>
                <c:pt idx="6">
                  <c:v>321147.80300000001</c:v>
                </c:pt>
                <c:pt idx="7">
                  <c:v>313695.18699999998</c:v>
                </c:pt>
                <c:pt idx="8">
                  <c:v>325915.36300000001</c:v>
                </c:pt>
                <c:pt idx="9">
                  <c:v>322764.723</c:v>
                </c:pt>
                <c:pt idx="10">
                  <c:v>364766.71600000001</c:v>
                </c:pt>
                <c:pt idx="11">
                  <c:v>359375.74</c:v>
                </c:pt>
              </c:numCache>
            </c:numRef>
          </c:val>
        </c:ser>
        <c:marker val="1"/>
        <c:axId val="51028736"/>
        <c:axId val="51030272"/>
      </c:lineChart>
      <c:catAx>
        <c:axId val="51028736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030272"/>
        <c:crosses val="autoZero"/>
        <c:auto val="1"/>
        <c:lblAlgn val="ctr"/>
        <c:lblOffset val="100"/>
        <c:tickLblSkip val="1"/>
        <c:tickMarkSkip val="1"/>
      </c:catAx>
      <c:valAx>
        <c:axId val="51030272"/>
        <c:scaling>
          <c:orientation val="minMax"/>
          <c:max val="5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02873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401E-2"/>
          <c:y val="0.83088235294117663"/>
          <c:w val="0.13991791149563113"/>
          <c:h val="0.1580882352941178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TEKSTİL VE HAMMADDELERİ İHRACATI (Bin $)</a:t>
            </a:r>
          </a:p>
        </c:rich>
      </c:tx>
      <c:layout>
        <c:manualLayout>
          <c:xMode val="edge"/>
          <c:yMode val="edge"/>
          <c:x val="0.17959205099362591"/>
          <c:y val="5.18518518518518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734710553562043"/>
          <c:y val="0.20740815758158868"/>
          <c:w val="0.79387834211410124"/>
          <c:h val="0.52592782815331363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İHR'!$C$26:$N$26</c:f>
              <c:numCache>
                <c:formatCode>#,##0</c:formatCode>
                <c:ptCount val="12"/>
                <c:pt idx="0">
                  <c:v>682452.84499999997</c:v>
                </c:pt>
                <c:pt idx="1">
                  <c:v>649657.97400000005</c:v>
                </c:pt>
                <c:pt idx="2">
                  <c:v>734253.03</c:v>
                </c:pt>
                <c:pt idx="3">
                  <c:v>700999.04399999999</c:v>
                </c:pt>
                <c:pt idx="4">
                  <c:v>749402.98600000003</c:v>
                </c:pt>
                <c:pt idx="5">
                  <c:v>645469.05700000003</c:v>
                </c:pt>
                <c:pt idx="6">
                  <c:v>677088.42700000003</c:v>
                </c:pt>
                <c:pt idx="7">
                  <c:v>617234.41099999996</c:v>
                </c:pt>
                <c:pt idx="8">
                  <c:v>755874.34600000002</c:v>
                </c:pt>
                <c:pt idx="9">
                  <c:v>708941.321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İHR'!$C$27:$N$27</c:f>
              <c:numCache>
                <c:formatCode>#,##0</c:formatCode>
                <c:ptCount val="12"/>
                <c:pt idx="0">
                  <c:v>584999.65800000005</c:v>
                </c:pt>
                <c:pt idx="1">
                  <c:v>634980.96299999999</c:v>
                </c:pt>
                <c:pt idx="2">
                  <c:v>722336.93700000003</c:v>
                </c:pt>
                <c:pt idx="3">
                  <c:v>645785.98499999999</c:v>
                </c:pt>
                <c:pt idx="4">
                  <c:v>680930.15700000001</c:v>
                </c:pt>
                <c:pt idx="5">
                  <c:v>635964.94700000004</c:v>
                </c:pt>
                <c:pt idx="6">
                  <c:v>580092.97499999998</c:v>
                </c:pt>
                <c:pt idx="7">
                  <c:v>612907.223</c:v>
                </c:pt>
                <c:pt idx="8">
                  <c:v>692198.31099999999</c:v>
                </c:pt>
                <c:pt idx="9">
                  <c:v>662004.745</c:v>
                </c:pt>
                <c:pt idx="10">
                  <c:v>764902.33100000001</c:v>
                </c:pt>
                <c:pt idx="11">
                  <c:v>622417.35600000003</c:v>
                </c:pt>
              </c:numCache>
            </c:numRef>
          </c:val>
        </c:ser>
        <c:marker val="1"/>
        <c:axId val="51104768"/>
        <c:axId val="51114752"/>
      </c:lineChart>
      <c:catAx>
        <c:axId val="51104768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114752"/>
        <c:crosses val="autoZero"/>
        <c:auto val="1"/>
        <c:lblAlgn val="ctr"/>
        <c:lblOffset val="100"/>
        <c:tickLblSkip val="1"/>
        <c:tickMarkSkip val="1"/>
      </c:catAx>
      <c:valAx>
        <c:axId val="511147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104768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78E-2"/>
          <c:y val="0.82963274035190049"/>
          <c:w val="0.13877572446301337"/>
          <c:h val="0.1592596480995432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2"/>
          <c:y val="3.70370370370370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163283405695371"/>
          <c:y val="0.19629700628257479"/>
          <c:w val="0.77142934015200504"/>
          <c:h val="0.48889065715660185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İHR'!$C$28:$N$28</c:f>
              <c:numCache>
                <c:formatCode>#,##0</c:formatCode>
                <c:ptCount val="12"/>
                <c:pt idx="0">
                  <c:v>115051.40700000001</c:v>
                </c:pt>
                <c:pt idx="1">
                  <c:v>129843.255</c:v>
                </c:pt>
                <c:pt idx="2">
                  <c:v>153753.37299999999</c:v>
                </c:pt>
                <c:pt idx="3">
                  <c:v>145419.13</c:v>
                </c:pt>
                <c:pt idx="4">
                  <c:v>155685.467</c:v>
                </c:pt>
                <c:pt idx="5">
                  <c:v>146280.26300000001</c:v>
                </c:pt>
                <c:pt idx="6">
                  <c:v>183450.05499999999</c:v>
                </c:pt>
                <c:pt idx="7">
                  <c:v>178493.19200000001</c:v>
                </c:pt>
                <c:pt idx="8">
                  <c:v>176192.26199999999</c:v>
                </c:pt>
                <c:pt idx="9">
                  <c:v>155206.323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İHR'!$C$29:$N$29</c:f>
              <c:numCache>
                <c:formatCode>#,##0</c:formatCode>
                <c:ptCount val="12"/>
                <c:pt idx="0">
                  <c:v>89780.933999999994</c:v>
                </c:pt>
                <c:pt idx="1">
                  <c:v>103607.844</c:v>
                </c:pt>
                <c:pt idx="2">
                  <c:v>150142.88</c:v>
                </c:pt>
                <c:pt idx="3">
                  <c:v>122697.03599999999</c:v>
                </c:pt>
                <c:pt idx="4">
                  <c:v>128086.519</c:v>
                </c:pt>
                <c:pt idx="5">
                  <c:v>139253.05300000001</c:v>
                </c:pt>
                <c:pt idx="6">
                  <c:v>161803.31200000001</c:v>
                </c:pt>
                <c:pt idx="7">
                  <c:v>137048.42199999999</c:v>
                </c:pt>
                <c:pt idx="8">
                  <c:v>146787.353</c:v>
                </c:pt>
                <c:pt idx="9">
                  <c:v>134542.18299999999</c:v>
                </c:pt>
                <c:pt idx="10">
                  <c:v>157369.85399999999</c:v>
                </c:pt>
                <c:pt idx="11">
                  <c:v>162995.497</c:v>
                </c:pt>
              </c:numCache>
            </c:numRef>
          </c:val>
        </c:ser>
        <c:marker val="1"/>
        <c:axId val="51143808"/>
        <c:axId val="51145344"/>
      </c:lineChart>
      <c:catAx>
        <c:axId val="51143808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145344"/>
        <c:crosses val="autoZero"/>
        <c:auto val="1"/>
        <c:lblAlgn val="ctr"/>
        <c:lblOffset val="100"/>
        <c:tickLblSkip val="1"/>
        <c:tickMarkSkip val="1"/>
      </c:catAx>
      <c:valAx>
        <c:axId val="5114534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14380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78E-2"/>
          <c:y val="0.82592903664819906"/>
          <c:w val="0.13877572446301337"/>
          <c:h val="0.1592596480995432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HALI İHRACATI (Bin $)</a:t>
            </a:r>
          </a:p>
        </c:rich>
      </c:tx>
      <c:layout>
        <c:manualLayout>
          <c:xMode val="edge"/>
          <c:yMode val="edge"/>
          <c:x val="0.32040837752423873"/>
          <c:y val="3.73134328358208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979610749771586"/>
          <c:y val="0.19403020425862189"/>
          <c:w val="0.77142934015200504"/>
          <c:h val="0.50746361113793326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İHR'!$C$30:$N$30</c:f>
              <c:numCache>
                <c:formatCode>#,##0</c:formatCode>
                <c:ptCount val="12"/>
                <c:pt idx="0">
                  <c:v>165999.60399999999</c:v>
                </c:pt>
                <c:pt idx="1">
                  <c:v>161550.14600000001</c:v>
                </c:pt>
                <c:pt idx="2">
                  <c:v>169936.27600000001</c:v>
                </c:pt>
                <c:pt idx="3">
                  <c:v>190124.82500000001</c:v>
                </c:pt>
                <c:pt idx="4">
                  <c:v>192843.427</c:v>
                </c:pt>
                <c:pt idx="5">
                  <c:v>184057.15299999999</c:v>
                </c:pt>
                <c:pt idx="6">
                  <c:v>179253.99299999999</c:v>
                </c:pt>
                <c:pt idx="7">
                  <c:v>144803.39300000001</c:v>
                </c:pt>
                <c:pt idx="8">
                  <c:v>182519.848</c:v>
                </c:pt>
                <c:pt idx="9">
                  <c:v>194011.73300000001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İHR'!$C$31:$N$31</c:f>
              <c:numCache>
                <c:formatCode>#,##0</c:formatCode>
                <c:ptCount val="12"/>
                <c:pt idx="0">
                  <c:v>132530.18700000001</c:v>
                </c:pt>
                <c:pt idx="1">
                  <c:v>148772.826</c:v>
                </c:pt>
                <c:pt idx="2">
                  <c:v>166441.73300000001</c:v>
                </c:pt>
                <c:pt idx="3">
                  <c:v>167710.15400000001</c:v>
                </c:pt>
                <c:pt idx="4">
                  <c:v>171988.31200000001</c:v>
                </c:pt>
                <c:pt idx="5">
                  <c:v>154499.71400000001</c:v>
                </c:pt>
                <c:pt idx="6">
                  <c:v>164713.269</c:v>
                </c:pt>
                <c:pt idx="7">
                  <c:v>161426.91200000001</c:v>
                </c:pt>
                <c:pt idx="8">
                  <c:v>168008.64499999999</c:v>
                </c:pt>
                <c:pt idx="9">
                  <c:v>188447.95600000001</c:v>
                </c:pt>
                <c:pt idx="10">
                  <c:v>197338.997</c:v>
                </c:pt>
                <c:pt idx="11">
                  <c:v>188174.00700000001</c:v>
                </c:pt>
              </c:numCache>
            </c:numRef>
          </c:val>
        </c:ser>
        <c:marker val="1"/>
        <c:axId val="51166208"/>
        <c:axId val="51172096"/>
      </c:lineChart>
      <c:catAx>
        <c:axId val="51166208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172096"/>
        <c:crosses val="autoZero"/>
        <c:auto val="1"/>
        <c:lblAlgn val="ctr"/>
        <c:lblOffset val="100"/>
        <c:tickLblSkip val="1"/>
        <c:tickMarkSkip val="1"/>
      </c:catAx>
      <c:valAx>
        <c:axId val="5117209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16620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78E-2"/>
          <c:y val="0.82835977592353183"/>
          <c:w val="0.13877572446301337"/>
          <c:h val="0.1604481529361070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İHRACATI, </a:t>
            </a:r>
            <a:r>
              <a:rPr lang="en-US" sz="1000" b="1" i="0" u="none" strike="noStrike" baseline="0"/>
              <a:t>20</a:t>
            </a:r>
            <a:r>
              <a:rPr lang="tr-TR" sz="1000" b="1" i="0" u="none" strike="noStrike" baseline="0"/>
              <a:t>12</a:t>
            </a:r>
            <a:r>
              <a:rPr lang="en-US" sz="1000" b="1" i="0" u="none" strike="noStrike" baseline="0"/>
              <a:t>-20</a:t>
            </a:r>
            <a:r>
              <a:rPr lang="tr-TR" sz="1000" b="1" i="0" u="none" strike="noStrike" baseline="0"/>
              <a:t>13</a:t>
            </a:r>
            <a:endParaRPr lang="en-US"/>
          </a:p>
        </c:rich>
      </c:tx>
      <c:layout>
        <c:manualLayout>
          <c:xMode val="edge"/>
          <c:yMode val="edge"/>
          <c:x val="0.12614702978641429"/>
          <c:y val="3.74531835205993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495"/>
        </c:manualLayout>
      </c:layout>
      <c:lineChart>
        <c:grouping val="standard"/>
        <c:ser>
          <c:idx val="0"/>
          <c:order val="0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İHR'!$C$59:$N$59</c:f>
              <c:numCache>
                <c:formatCode>#,##0</c:formatCode>
                <c:ptCount val="12"/>
                <c:pt idx="0">
                  <c:v>271584.26299999998</c:v>
                </c:pt>
                <c:pt idx="1">
                  <c:v>256897.50399999999</c:v>
                </c:pt>
                <c:pt idx="2">
                  <c:v>305975.66899999999</c:v>
                </c:pt>
                <c:pt idx="3">
                  <c:v>321790.63799999998</c:v>
                </c:pt>
                <c:pt idx="4">
                  <c:v>360715.07400000002</c:v>
                </c:pt>
                <c:pt idx="5">
                  <c:v>411667.26299999998</c:v>
                </c:pt>
                <c:pt idx="6">
                  <c:v>378979.18599999999</c:v>
                </c:pt>
                <c:pt idx="7">
                  <c:v>342966.435</c:v>
                </c:pt>
                <c:pt idx="8">
                  <c:v>364579.592</c:v>
                </c:pt>
                <c:pt idx="9">
                  <c:v>339744.978</c:v>
                </c:pt>
                <c:pt idx="10">
                  <c:v>427520.86099999998</c:v>
                </c:pt>
                <c:pt idx="11">
                  <c:v>397238.79399999999</c:v>
                </c:pt>
              </c:numCache>
            </c:numRef>
          </c:val>
        </c:ser>
        <c:ser>
          <c:idx val="1"/>
          <c:order val="1"/>
          <c:tx>
            <c:strRef>
              <c:f>'2002-2013 AYLIK İHR'!$A$58</c:f>
              <c:strCache>
                <c:ptCount val="1"/>
                <c:pt idx="0">
                  <c:v>2013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İHR'!$C$58:$N$58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398684.74200000003</c:v>
                </c:pt>
                <c:pt idx="2">
                  <c:v>369674.46299999999</c:v>
                </c:pt>
                <c:pt idx="3">
                  <c:v>401171.50599999999</c:v>
                </c:pt>
                <c:pt idx="4">
                  <c:v>508040.179</c:v>
                </c:pt>
                <c:pt idx="5">
                  <c:v>431303.76799999998</c:v>
                </c:pt>
                <c:pt idx="6">
                  <c:v>445420.66700000002</c:v>
                </c:pt>
                <c:pt idx="7">
                  <c:v>399171.1</c:v>
                </c:pt>
                <c:pt idx="8">
                  <c:v>442483.63799999998</c:v>
                </c:pt>
                <c:pt idx="9">
                  <c:v>386601.1</c:v>
                </c:pt>
              </c:numCache>
            </c:numRef>
          </c:val>
        </c:ser>
        <c:marker val="1"/>
        <c:axId val="48020096"/>
        <c:axId val="48021888"/>
      </c:lineChart>
      <c:catAx>
        <c:axId val="48020096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021888"/>
        <c:crosses val="autoZero"/>
        <c:auto val="1"/>
        <c:lblAlgn val="ctr"/>
        <c:lblOffset val="100"/>
        <c:tickLblSkip val="1"/>
        <c:tickMarkSkip val="1"/>
      </c:catAx>
      <c:valAx>
        <c:axId val="480218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02009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743119266055051E-3"/>
          <c:y val="0.8352091381835709"/>
          <c:w val="0.14788990825688073"/>
          <c:h val="0.151088304973114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32"/>
          <c:y val="3.87596899224806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283985347514291"/>
          <c:y val="0.19379918316672445"/>
          <c:w val="0.77366410603159275"/>
          <c:h val="0.51162984356015251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İHR'!$C$32:$N$32</c:f>
              <c:numCache>
                <c:formatCode>#,##0</c:formatCode>
                <c:ptCount val="12"/>
                <c:pt idx="0">
                  <c:v>1316057.1610000001</c:v>
                </c:pt>
                <c:pt idx="1">
                  <c:v>1429563.013</c:v>
                </c:pt>
                <c:pt idx="2">
                  <c:v>1452231.5279999999</c:v>
                </c:pt>
                <c:pt idx="3">
                  <c:v>1421272.6129999999</c:v>
                </c:pt>
                <c:pt idx="4">
                  <c:v>1569470.639</c:v>
                </c:pt>
                <c:pt idx="5">
                  <c:v>1330187.8799999999</c:v>
                </c:pt>
                <c:pt idx="6">
                  <c:v>1533134.889</c:v>
                </c:pt>
                <c:pt idx="7">
                  <c:v>1445813.9709999999</c:v>
                </c:pt>
                <c:pt idx="8">
                  <c:v>1413215.452</c:v>
                </c:pt>
                <c:pt idx="9">
                  <c:v>1410306.8489999999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İHR'!$C$33:$N$33</c:f>
              <c:numCache>
                <c:formatCode>#,##0</c:formatCode>
                <c:ptCount val="12"/>
                <c:pt idx="0">
                  <c:v>1302960.182</c:v>
                </c:pt>
                <c:pt idx="1">
                  <c:v>1386784.155</c:v>
                </c:pt>
                <c:pt idx="2">
                  <c:v>1641891.4809999999</c:v>
                </c:pt>
                <c:pt idx="3">
                  <c:v>1482109.78</c:v>
                </c:pt>
                <c:pt idx="4">
                  <c:v>1481255.8389999999</c:v>
                </c:pt>
                <c:pt idx="5">
                  <c:v>1384441.6059999999</c:v>
                </c:pt>
                <c:pt idx="6">
                  <c:v>1293007.9469999999</c:v>
                </c:pt>
                <c:pt idx="7">
                  <c:v>1457947.912</c:v>
                </c:pt>
                <c:pt idx="8">
                  <c:v>1474631.595</c:v>
                </c:pt>
                <c:pt idx="9">
                  <c:v>1627615.7790000001</c:v>
                </c:pt>
                <c:pt idx="10">
                  <c:v>1576147.0930000001</c:v>
                </c:pt>
                <c:pt idx="11">
                  <c:v>1406200.811</c:v>
                </c:pt>
              </c:numCache>
            </c:numRef>
          </c:val>
        </c:ser>
        <c:marker val="1"/>
        <c:axId val="51201152"/>
        <c:axId val="51202688"/>
      </c:lineChart>
      <c:catAx>
        <c:axId val="51201152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202688"/>
        <c:crosses val="autoZero"/>
        <c:auto val="1"/>
        <c:lblAlgn val="ctr"/>
        <c:lblOffset val="100"/>
        <c:tickLblSkip val="1"/>
        <c:tickMarkSkip val="1"/>
      </c:catAx>
      <c:valAx>
        <c:axId val="51202688"/>
        <c:scaling>
          <c:orientation val="minMax"/>
          <c:max val="20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20115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401E-2"/>
          <c:y val="0.82170868176361678"/>
          <c:w val="0.13991791149563113"/>
          <c:h val="0.16666748051842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31"/>
          <c:y val="3.73134328358208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734710553562043"/>
          <c:y val="0.17537345384913922"/>
          <c:w val="0.78571506867333862"/>
          <c:h val="0.56343386236638282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İHR'!$C$42:$N$42</c:f>
              <c:numCache>
                <c:formatCode>#,##0</c:formatCode>
                <c:ptCount val="12"/>
                <c:pt idx="0">
                  <c:v>430146.8</c:v>
                </c:pt>
                <c:pt idx="1">
                  <c:v>435759.37900000002</c:v>
                </c:pt>
                <c:pt idx="2">
                  <c:v>512189.11499999999</c:v>
                </c:pt>
                <c:pt idx="3">
                  <c:v>502105.84499999997</c:v>
                </c:pt>
                <c:pt idx="4">
                  <c:v>519063.92200000002</c:v>
                </c:pt>
                <c:pt idx="5">
                  <c:v>466529.902</c:v>
                </c:pt>
                <c:pt idx="6">
                  <c:v>510418.522</c:v>
                </c:pt>
                <c:pt idx="7">
                  <c:v>389608.29700000002</c:v>
                </c:pt>
                <c:pt idx="8">
                  <c:v>481460.07799999998</c:v>
                </c:pt>
                <c:pt idx="9">
                  <c:v>454460.44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İHR'!$C$43:$N$43</c:f>
              <c:numCache>
                <c:formatCode>#,##0</c:formatCode>
                <c:ptCount val="12"/>
                <c:pt idx="0">
                  <c:v>385485.42700000003</c:v>
                </c:pt>
                <c:pt idx="1">
                  <c:v>418134.033</c:v>
                </c:pt>
                <c:pt idx="2">
                  <c:v>464782.777</c:v>
                </c:pt>
                <c:pt idx="3">
                  <c:v>449810.15</c:v>
                </c:pt>
                <c:pt idx="4">
                  <c:v>481190.35</c:v>
                </c:pt>
                <c:pt idx="5">
                  <c:v>470788.53</c:v>
                </c:pt>
                <c:pt idx="6">
                  <c:v>434096.00900000002</c:v>
                </c:pt>
                <c:pt idx="7">
                  <c:v>408024.44900000002</c:v>
                </c:pt>
                <c:pt idx="8">
                  <c:v>413458.12199999997</c:v>
                </c:pt>
                <c:pt idx="9">
                  <c:v>442315.17499999999</c:v>
                </c:pt>
                <c:pt idx="10">
                  <c:v>497142.87900000002</c:v>
                </c:pt>
                <c:pt idx="11">
                  <c:v>454243.96100000001</c:v>
                </c:pt>
              </c:numCache>
            </c:numRef>
          </c:val>
        </c:ser>
        <c:marker val="1"/>
        <c:axId val="51223936"/>
        <c:axId val="51250304"/>
      </c:lineChart>
      <c:catAx>
        <c:axId val="51223936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250304"/>
        <c:crosses val="autoZero"/>
        <c:auto val="1"/>
        <c:lblAlgn val="ctr"/>
        <c:lblOffset val="100"/>
        <c:tickLblSkip val="1"/>
        <c:tickMarkSkip val="1"/>
      </c:catAx>
      <c:valAx>
        <c:axId val="51250304"/>
        <c:scaling>
          <c:orientation val="minMax"/>
          <c:max val="10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223936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78E-2"/>
          <c:y val="0.82835977592353183"/>
          <c:w val="0.13877572446301337"/>
          <c:h val="0.1604481529361070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271428785687504"/>
          <c:y val="2.49687890137328E-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142874225600124"/>
          <c:y val="0.22097459099437836"/>
          <c:w val="0.7836742503131493"/>
          <c:h val="0.54307314735906542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İHR'!$C$36:$N$36</c:f>
              <c:numCache>
                <c:formatCode>#,##0</c:formatCode>
                <c:ptCount val="12"/>
                <c:pt idx="0">
                  <c:v>1485540.101</c:v>
                </c:pt>
                <c:pt idx="1">
                  <c:v>1784093.98</c:v>
                </c:pt>
                <c:pt idx="2">
                  <c:v>1864175.2409999999</c:v>
                </c:pt>
                <c:pt idx="3">
                  <c:v>1766650.8870000001</c:v>
                </c:pt>
                <c:pt idx="4">
                  <c:v>1843430.585</c:v>
                </c:pt>
                <c:pt idx="5">
                  <c:v>1801133.537</c:v>
                </c:pt>
                <c:pt idx="6">
                  <c:v>1957024.5220000001</c:v>
                </c:pt>
                <c:pt idx="7">
                  <c:v>1264827.5449999999</c:v>
                </c:pt>
                <c:pt idx="8">
                  <c:v>1958908.446</c:v>
                </c:pt>
                <c:pt idx="9">
                  <c:v>1751212.416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İHR'!$C$37:$N$37</c:f>
              <c:numCache>
                <c:formatCode>#,##0</c:formatCode>
                <c:ptCount val="12"/>
                <c:pt idx="0">
                  <c:v>1581184.1359999999</c:v>
                </c:pt>
                <c:pt idx="1">
                  <c:v>1637526.29</c:v>
                </c:pt>
                <c:pt idx="2">
                  <c:v>1906475.3060000001</c:v>
                </c:pt>
                <c:pt idx="3">
                  <c:v>1630183.31</c:v>
                </c:pt>
                <c:pt idx="4">
                  <c:v>1653562.047</c:v>
                </c:pt>
                <c:pt idx="5">
                  <c:v>1604581.1969999999</c:v>
                </c:pt>
                <c:pt idx="6">
                  <c:v>1450911.7720000001</c:v>
                </c:pt>
                <c:pt idx="7">
                  <c:v>1068344.94</c:v>
                </c:pt>
                <c:pt idx="8">
                  <c:v>1497644.335</c:v>
                </c:pt>
                <c:pt idx="9">
                  <c:v>1631701.3089999999</c:v>
                </c:pt>
                <c:pt idx="10">
                  <c:v>1757241.9750000001</c:v>
                </c:pt>
                <c:pt idx="11">
                  <c:v>1636924.1159999999</c:v>
                </c:pt>
              </c:numCache>
            </c:numRef>
          </c:val>
        </c:ser>
        <c:marker val="1"/>
        <c:axId val="51283456"/>
        <c:axId val="51284992"/>
      </c:lineChart>
      <c:catAx>
        <c:axId val="51283456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284992"/>
        <c:crosses val="autoZero"/>
        <c:auto val="1"/>
        <c:lblAlgn val="ctr"/>
        <c:lblOffset val="100"/>
        <c:tickLblSkip val="1"/>
        <c:tickMarkSkip val="1"/>
      </c:catAx>
      <c:valAx>
        <c:axId val="51284992"/>
        <c:scaling>
          <c:orientation val="minMax"/>
          <c:max val="30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283456"/>
        <c:crosses val="autoZero"/>
        <c:crossBetween val="between"/>
        <c:majorUnit val="5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78E-2"/>
          <c:y val="0.82771850147944992"/>
          <c:w val="0.13877572446301337"/>
          <c:h val="0.1610490823478527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ELEKTRİK ELEKTRONİK </a:t>
            </a:r>
            <a:r>
              <a:rPr lang="tr-TR"/>
              <a:t>MAK.</a:t>
            </a:r>
            <a:r>
              <a:rPr lang="tr-TR" baseline="0"/>
              <a:t> VE BİL. </a:t>
            </a:r>
            <a:r>
              <a:rPr lang="en-US"/>
              <a:t>İHRACATI </a:t>
            </a:r>
            <a:r>
              <a:rPr lang="tr-TR"/>
              <a:t>  </a:t>
            </a:r>
            <a:r>
              <a:rPr lang="en-US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9836440432564131"/>
          <c:y val="0.18909090909090931"/>
          <c:w val="0.74233277082688442"/>
          <c:h val="0.53818181818181865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İHR'!$C$40:$N$40</c:f>
              <c:numCache>
                <c:formatCode>#,##0</c:formatCode>
                <c:ptCount val="12"/>
                <c:pt idx="0">
                  <c:v>830174.37100000004</c:v>
                </c:pt>
                <c:pt idx="1">
                  <c:v>838527.61300000001</c:v>
                </c:pt>
                <c:pt idx="2">
                  <c:v>909536.21600000001</c:v>
                </c:pt>
                <c:pt idx="3">
                  <c:v>916779.4</c:v>
                </c:pt>
                <c:pt idx="4">
                  <c:v>1026926.821</c:v>
                </c:pt>
                <c:pt idx="5">
                  <c:v>921206.45499999996</c:v>
                </c:pt>
                <c:pt idx="6">
                  <c:v>1040748.7439999999</c:v>
                </c:pt>
                <c:pt idx="7">
                  <c:v>885304.63199999998</c:v>
                </c:pt>
                <c:pt idx="8">
                  <c:v>1038076.642</c:v>
                </c:pt>
                <c:pt idx="9">
                  <c:v>1059843.3319999999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İHR'!$C$41:$N$41</c:f>
              <c:numCache>
                <c:formatCode>#,##0</c:formatCode>
                <c:ptCount val="12"/>
                <c:pt idx="0">
                  <c:v>817775.93500000006</c:v>
                </c:pt>
                <c:pt idx="1">
                  <c:v>948619.21699999995</c:v>
                </c:pt>
                <c:pt idx="2">
                  <c:v>1131078.9439999999</c:v>
                </c:pt>
                <c:pt idx="3">
                  <c:v>1050533.7879999999</c:v>
                </c:pt>
                <c:pt idx="4">
                  <c:v>1048165.909</c:v>
                </c:pt>
                <c:pt idx="5">
                  <c:v>957640.36699999997</c:v>
                </c:pt>
                <c:pt idx="6">
                  <c:v>865371.049</c:v>
                </c:pt>
                <c:pt idx="7">
                  <c:v>952506.804</c:v>
                </c:pt>
                <c:pt idx="8">
                  <c:v>972452.799</c:v>
                </c:pt>
                <c:pt idx="9">
                  <c:v>981329.41099999996</c:v>
                </c:pt>
                <c:pt idx="10">
                  <c:v>1069165.3970000001</c:v>
                </c:pt>
                <c:pt idx="11">
                  <c:v>998763.75199999998</c:v>
                </c:pt>
              </c:numCache>
            </c:numRef>
          </c:val>
        </c:ser>
        <c:marker val="1"/>
        <c:axId val="51326976"/>
        <c:axId val="51328512"/>
      </c:lineChart>
      <c:catAx>
        <c:axId val="51326976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328512"/>
        <c:crosses val="autoZero"/>
        <c:auto val="1"/>
        <c:lblAlgn val="ctr"/>
        <c:lblOffset val="100"/>
        <c:tickLblSkip val="1"/>
        <c:tickMarkSkip val="1"/>
      </c:catAx>
      <c:valAx>
        <c:axId val="51328512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326976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19E-2"/>
          <c:y val="0.83272727272727343"/>
          <c:w val="0.13905951940056568"/>
          <c:h val="0.156363636363636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3670791173"/>
          <c:y val="2.78884462151394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734710553562043"/>
          <c:y val="0.18326693227091653"/>
          <c:w val="0.79387834211410124"/>
          <c:h val="0.50199203187250996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İHR'!$C$34:$N$34</c:f>
              <c:numCache>
                <c:formatCode>#,##0</c:formatCode>
                <c:ptCount val="12"/>
                <c:pt idx="0">
                  <c:v>1393412.8840000001</c:v>
                </c:pt>
                <c:pt idx="1">
                  <c:v>1390309.422</c:v>
                </c:pt>
                <c:pt idx="2">
                  <c:v>1510887.68</c:v>
                </c:pt>
                <c:pt idx="3">
                  <c:v>1318392.544</c:v>
                </c:pt>
                <c:pt idx="4">
                  <c:v>1365899.3959999999</c:v>
                </c:pt>
                <c:pt idx="5">
                  <c:v>1445412.26</c:v>
                </c:pt>
                <c:pt idx="6">
                  <c:v>1624750.5260000001</c:v>
                </c:pt>
                <c:pt idx="7">
                  <c:v>1400685.5360000001</c:v>
                </c:pt>
                <c:pt idx="8">
                  <c:v>1521226.6969999999</c:v>
                </c:pt>
                <c:pt idx="9">
                  <c:v>1337565.9979999999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İHR'!$C$35:$N$35</c:f>
              <c:numCache>
                <c:formatCode>#,##0</c:formatCode>
                <c:ptCount val="12"/>
                <c:pt idx="0">
                  <c:v>1226435.351</c:v>
                </c:pt>
                <c:pt idx="1">
                  <c:v>1302807.132</c:v>
                </c:pt>
                <c:pt idx="2">
                  <c:v>1476257.787</c:v>
                </c:pt>
                <c:pt idx="3">
                  <c:v>1215094.2949999999</c:v>
                </c:pt>
                <c:pt idx="4">
                  <c:v>1286430.27</c:v>
                </c:pt>
                <c:pt idx="5">
                  <c:v>1395384.0349999999</c:v>
                </c:pt>
                <c:pt idx="6">
                  <c:v>1400148.953</c:v>
                </c:pt>
                <c:pt idx="7">
                  <c:v>1293696.3089999999</c:v>
                </c:pt>
                <c:pt idx="8">
                  <c:v>1361829.058</c:v>
                </c:pt>
                <c:pt idx="9">
                  <c:v>1278954.946</c:v>
                </c:pt>
                <c:pt idx="10">
                  <c:v>1433987.6059999999</c:v>
                </c:pt>
                <c:pt idx="11">
                  <c:v>1368593.625</c:v>
                </c:pt>
              </c:numCache>
            </c:numRef>
          </c:val>
        </c:ser>
        <c:marker val="1"/>
        <c:axId val="51361664"/>
        <c:axId val="51363200"/>
      </c:lineChart>
      <c:catAx>
        <c:axId val="51361664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363200"/>
        <c:crosses val="autoZero"/>
        <c:auto val="1"/>
        <c:lblAlgn val="ctr"/>
        <c:lblOffset val="100"/>
        <c:tickLblSkip val="1"/>
        <c:tickMarkSkip val="1"/>
      </c:catAx>
      <c:valAx>
        <c:axId val="51363200"/>
        <c:scaling>
          <c:orientation val="minMax"/>
          <c:max val="20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36166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78E-2"/>
          <c:y val="0.76095617529880544"/>
          <c:w val="0.12653082650382988"/>
          <c:h val="0.1553784860557770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
(Bin $)</a:t>
            </a:r>
          </a:p>
        </c:rich>
      </c:tx>
      <c:layout>
        <c:manualLayout>
          <c:xMode val="edge"/>
          <c:yMode val="edge"/>
          <c:x val="0.271428785687504"/>
          <c:y val="3.73134328358208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897974029390573"/>
          <c:y val="0.23507505515948424"/>
          <c:w val="0.80612325227524362"/>
          <c:h val="0.4850755106465548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İHR'!$C$44:$N$44</c:f>
              <c:numCache>
                <c:formatCode>#,##0</c:formatCode>
                <c:ptCount val="12"/>
                <c:pt idx="0">
                  <c:v>508843.538</c:v>
                </c:pt>
                <c:pt idx="1">
                  <c:v>536443.36800000002</c:v>
                </c:pt>
                <c:pt idx="2">
                  <c:v>583972.41599999997</c:v>
                </c:pt>
                <c:pt idx="3">
                  <c:v>548946.853</c:v>
                </c:pt>
                <c:pt idx="4">
                  <c:v>607671.08499999996</c:v>
                </c:pt>
                <c:pt idx="5">
                  <c:v>546647.43900000001</c:v>
                </c:pt>
                <c:pt idx="6">
                  <c:v>578683.451</c:v>
                </c:pt>
                <c:pt idx="7">
                  <c:v>500511.20299999998</c:v>
                </c:pt>
                <c:pt idx="8">
                  <c:v>585980.11399999994</c:v>
                </c:pt>
                <c:pt idx="9">
                  <c:v>526195.74699999997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İHR'!$C$45:$N$45</c:f>
              <c:numCache>
                <c:formatCode>#,##0</c:formatCode>
                <c:ptCount val="12"/>
                <c:pt idx="0">
                  <c:v>479260.19199999998</c:v>
                </c:pt>
                <c:pt idx="1">
                  <c:v>499889.90100000001</c:v>
                </c:pt>
                <c:pt idx="2">
                  <c:v>576619.43400000001</c:v>
                </c:pt>
                <c:pt idx="3">
                  <c:v>513051.16600000003</c:v>
                </c:pt>
                <c:pt idx="4">
                  <c:v>569967.83499999996</c:v>
                </c:pt>
                <c:pt idx="5">
                  <c:v>560661.00300000003</c:v>
                </c:pt>
                <c:pt idx="6">
                  <c:v>513600.04700000002</c:v>
                </c:pt>
                <c:pt idx="7">
                  <c:v>491376.81900000002</c:v>
                </c:pt>
                <c:pt idx="8">
                  <c:v>513297.32199999999</c:v>
                </c:pt>
                <c:pt idx="9">
                  <c:v>506641.913</c:v>
                </c:pt>
                <c:pt idx="10">
                  <c:v>599181.77800000005</c:v>
                </c:pt>
                <c:pt idx="11">
                  <c:v>533694.571</c:v>
                </c:pt>
              </c:numCache>
            </c:numRef>
          </c:val>
        </c:ser>
        <c:marker val="1"/>
        <c:axId val="51416448"/>
        <c:axId val="51426432"/>
      </c:lineChart>
      <c:catAx>
        <c:axId val="51416448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426432"/>
        <c:crosses val="autoZero"/>
        <c:auto val="1"/>
        <c:lblAlgn val="ctr"/>
        <c:lblOffset val="100"/>
        <c:tickLblSkip val="1"/>
        <c:tickMarkSkip val="1"/>
      </c:catAx>
      <c:valAx>
        <c:axId val="5142643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416448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78E-2"/>
          <c:y val="0.82089708935636752"/>
          <c:w val="0.13877572446301337"/>
          <c:h val="0.1604481529361070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14693898976913633"/>
          <c:y val="1.741293532338308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565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İHR'!$C$48:$N$48</c:f>
              <c:numCache>
                <c:formatCode>#,##0</c:formatCode>
                <c:ptCount val="12"/>
                <c:pt idx="0">
                  <c:v>232438.55</c:v>
                </c:pt>
                <c:pt idx="1">
                  <c:v>236028.42</c:v>
                </c:pt>
                <c:pt idx="2">
                  <c:v>286681.24099999998</c:v>
                </c:pt>
                <c:pt idx="3">
                  <c:v>290711.288</c:v>
                </c:pt>
                <c:pt idx="4">
                  <c:v>299133.50199999998</c:v>
                </c:pt>
                <c:pt idx="5">
                  <c:v>264019.02799999999</c:v>
                </c:pt>
                <c:pt idx="6">
                  <c:v>278700.90100000001</c:v>
                </c:pt>
                <c:pt idx="7">
                  <c:v>250735.834</c:v>
                </c:pt>
                <c:pt idx="8">
                  <c:v>265764.84899999999</c:v>
                </c:pt>
                <c:pt idx="9">
                  <c:v>245790.478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İHR'!$C$49:$N$49</c:f>
              <c:numCache>
                <c:formatCode>#,##0</c:formatCode>
                <c:ptCount val="12"/>
                <c:pt idx="0">
                  <c:v>207853.90400000001</c:v>
                </c:pt>
                <c:pt idx="1">
                  <c:v>235476.37</c:v>
                </c:pt>
                <c:pt idx="2">
                  <c:v>279936.51699999999</c:v>
                </c:pt>
                <c:pt idx="3">
                  <c:v>271020.42499999999</c:v>
                </c:pt>
                <c:pt idx="4">
                  <c:v>297689.89</c:v>
                </c:pt>
                <c:pt idx="5">
                  <c:v>285897.22200000001</c:v>
                </c:pt>
                <c:pt idx="6">
                  <c:v>256485.649</c:v>
                </c:pt>
                <c:pt idx="7">
                  <c:v>254993.12100000001</c:v>
                </c:pt>
                <c:pt idx="8">
                  <c:v>249354.584</c:v>
                </c:pt>
                <c:pt idx="9">
                  <c:v>258030.61300000001</c:v>
                </c:pt>
                <c:pt idx="10">
                  <c:v>263127.766</c:v>
                </c:pt>
                <c:pt idx="11">
                  <c:v>237858.473</c:v>
                </c:pt>
              </c:numCache>
            </c:numRef>
          </c:val>
        </c:ser>
        <c:marker val="1"/>
        <c:axId val="51451776"/>
        <c:axId val="51453312"/>
      </c:lineChart>
      <c:catAx>
        <c:axId val="51451776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453312"/>
        <c:crosses val="autoZero"/>
        <c:auto val="1"/>
        <c:lblAlgn val="ctr"/>
        <c:lblOffset val="100"/>
        <c:tickLblSkip val="1"/>
        <c:tickMarkSkip val="1"/>
      </c:catAx>
      <c:valAx>
        <c:axId val="5145331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451776"/>
        <c:crosses val="autoZero"/>
        <c:crossBetween val="between"/>
        <c:majorUnit val="4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78E-2"/>
          <c:y val="0.82462843263995111"/>
          <c:w val="0.13877572446301337"/>
          <c:h val="0.1604481529361070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MÜCEVHER İHRACATI (1000 $)</a:t>
            </a:r>
          </a:p>
        </c:rich>
      </c:tx>
      <c:layout>
        <c:manualLayout>
          <c:xMode val="edge"/>
          <c:yMode val="edge"/>
          <c:x val="0.1947795380999062"/>
          <c:y val="4.074074074074077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ser>
          <c:idx val="1"/>
          <c:order val="0"/>
          <c:tx>
            <c:strRef>
              <c:f>'2002-2013 AYLIK İHR'!$A$50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İHR'!$C$50:$N$50</c:f>
              <c:numCache>
                <c:formatCode>#,##0</c:formatCode>
                <c:ptCount val="12"/>
                <c:pt idx="0">
                  <c:v>154262.28700000001</c:v>
                </c:pt>
                <c:pt idx="1">
                  <c:v>193180.40100000001</c:v>
                </c:pt>
                <c:pt idx="2">
                  <c:v>191269.766</c:v>
                </c:pt>
                <c:pt idx="3">
                  <c:v>166961.27100000001</c:v>
                </c:pt>
                <c:pt idx="4">
                  <c:v>193477.356</c:v>
                </c:pt>
                <c:pt idx="5">
                  <c:v>169063.283</c:v>
                </c:pt>
                <c:pt idx="6">
                  <c:v>173582.03700000001</c:v>
                </c:pt>
                <c:pt idx="7">
                  <c:v>187352.18599999999</c:v>
                </c:pt>
                <c:pt idx="8">
                  <c:v>206694.323</c:v>
                </c:pt>
                <c:pt idx="9">
                  <c:v>195159.54199999999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İHR'!$C$51:$N$51</c:f>
              <c:numCache>
                <c:formatCode>#,##0</c:formatCode>
                <c:ptCount val="12"/>
                <c:pt idx="0">
                  <c:v>270948.38799999998</c:v>
                </c:pt>
                <c:pt idx="1">
                  <c:v>131767.024</c:v>
                </c:pt>
                <c:pt idx="2">
                  <c:v>135700.011</c:v>
                </c:pt>
                <c:pt idx="3">
                  <c:v>153131.56400000001</c:v>
                </c:pt>
                <c:pt idx="4">
                  <c:v>153192.611</c:v>
                </c:pt>
                <c:pt idx="5">
                  <c:v>165776.73199999999</c:v>
                </c:pt>
                <c:pt idx="6">
                  <c:v>135267.766</c:v>
                </c:pt>
                <c:pt idx="7">
                  <c:v>157073.617</c:v>
                </c:pt>
                <c:pt idx="8">
                  <c:v>179011.67499999999</c:v>
                </c:pt>
                <c:pt idx="9">
                  <c:v>179006.58300000001</c:v>
                </c:pt>
                <c:pt idx="10">
                  <c:v>250424.19</c:v>
                </c:pt>
                <c:pt idx="11">
                  <c:v>163981.372</c:v>
                </c:pt>
              </c:numCache>
            </c:numRef>
          </c:val>
        </c:ser>
        <c:marker val="1"/>
        <c:axId val="51503104"/>
        <c:axId val="51504640"/>
      </c:lineChart>
      <c:catAx>
        <c:axId val="51503104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504640"/>
        <c:crosses val="autoZero"/>
        <c:auto val="1"/>
        <c:lblAlgn val="ctr"/>
        <c:lblOffset val="100"/>
        <c:tickLblSkip val="1"/>
        <c:tickMarkSkip val="1"/>
      </c:catAx>
      <c:valAx>
        <c:axId val="51504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50310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40160642570297E-2"/>
          <c:y val="0.82222533294449418"/>
          <c:w val="0.14859458832706182"/>
          <c:h val="0.1666674443472345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 
(Bin $)</a:t>
            </a:r>
          </a:p>
        </c:rich>
      </c:tx>
      <c:layout>
        <c:manualLayout>
          <c:xMode val="edge"/>
          <c:yMode val="edge"/>
          <c:x val="0.42566191446028512"/>
          <c:y val="3.690036900369005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867617107942974"/>
          <c:y val="0.22878270003801737"/>
          <c:w val="0.80651731160896067"/>
          <c:h val="0.5387463581540417"/>
        </c:manualLayout>
      </c:layout>
      <c:lineChart>
        <c:grouping val="standard"/>
        <c:ser>
          <c:idx val="1"/>
          <c:order val="0"/>
          <c:tx>
            <c:strRef>
              <c:f>'2002-2013 AYLIK İHR'!$A$56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İHR'!$C$46:$N$46</c:f>
              <c:numCache>
                <c:formatCode>#,##0</c:formatCode>
                <c:ptCount val="12"/>
                <c:pt idx="0">
                  <c:v>1155554.9069999999</c:v>
                </c:pt>
                <c:pt idx="1">
                  <c:v>1234177.041</c:v>
                </c:pt>
                <c:pt idx="2">
                  <c:v>1459383.3459999999</c:v>
                </c:pt>
                <c:pt idx="3">
                  <c:v>1234327.2679999999</c:v>
                </c:pt>
                <c:pt idx="4">
                  <c:v>1272698.3500000001</c:v>
                </c:pt>
                <c:pt idx="5">
                  <c:v>1121935.2720000001</c:v>
                </c:pt>
                <c:pt idx="6">
                  <c:v>1101160.6710000001</c:v>
                </c:pt>
                <c:pt idx="7">
                  <c:v>935796.87</c:v>
                </c:pt>
                <c:pt idx="8">
                  <c:v>1032043.059</c:v>
                </c:pt>
                <c:pt idx="9">
                  <c:v>1056796.3330000001</c:v>
                </c:pt>
              </c:numCache>
            </c:numRef>
          </c:val>
        </c:ser>
        <c:ser>
          <c:idx val="0"/>
          <c:order val="1"/>
          <c:tx>
            <c:strRef>
              <c:f>'2002-2013 AYLIK İHR'!$A$47</c:f>
              <c:strCache>
                <c:ptCount val="1"/>
                <c:pt idx="0">
                  <c:v>2012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İHR'!$C$47:$N$47</c:f>
              <c:numCache>
                <c:formatCode>#,##0</c:formatCode>
                <c:ptCount val="12"/>
                <c:pt idx="0">
                  <c:v>1223469.6359999999</c:v>
                </c:pt>
                <c:pt idx="1">
                  <c:v>1360029.8840000001</c:v>
                </c:pt>
                <c:pt idx="2">
                  <c:v>1328317.3019999999</c:v>
                </c:pt>
                <c:pt idx="3">
                  <c:v>1328580.9509999999</c:v>
                </c:pt>
                <c:pt idx="4">
                  <c:v>1345411.1710000001</c:v>
                </c:pt>
                <c:pt idx="5">
                  <c:v>1481500.4720000001</c:v>
                </c:pt>
                <c:pt idx="6">
                  <c:v>1247695.486</c:v>
                </c:pt>
                <c:pt idx="7">
                  <c:v>1276850.52</c:v>
                </c:pt>
                <c:pt idx="8">
                  <c:v>1197186.601</c:v>
                </c:pt>
                <c:pt idx="9">
                  <c:v>1329672.686</c:v>
                </c:pt>
                <c:pt idx="10">
                  <c:v>1179845.527</c:v>
                </c:pt>
                <c:pt idx="11">
                  <c:v>1249935.6850000001</c:v>
                </c:pt>
              </c:numCache>
            </c:numRef>
          </c:val>
        </c:ser>
        <c:marker val="1"/>
        <c:axId val="51611136"/>
        <c:axId val="51612672"/>
      </c:lineChart>
      <c:catAx>
        <c:axId val="51611136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612672"/>
        <c:crosses val="autoZero"/>
        <c:auto val="1"/>
        <c:lblAlgn val="ctr"/>
        <c:lblOffset val="100"/>
        <c:tickLblSkip val="1"/>
        <c:tickMarkSkip val="1"/>
      </c:catAx>
      <c:valAx>
        <c:axId val="51612672"/>
        <c:scaling>
          <c:orientation val="minMax"/>
          <c:max val="30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611136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183299389002051E-2"/>
          <c:y val="0.83025985220482279"/>
          <c:w val="0.13849287169042793"/>
          <c:h val="0.1586719741213160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345"/>
        </c:manualLayout>
      </c:layout>
      <c:lineChart>
        <c:grouping val="standard"/>
        <c:ser>
          <c:idx val="1"/>
          <c:order val="0"/>
          <c:tx>
            <c:strRef>
              <c:f>'2002-2013 AYLIK İHR'!$A$60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İHR'!$C$60:$N$60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398684.74200000003</c:v>
                </c:pt>
                <c:pt idx="2">
                  <c:v>369674.46299999999</c:v>
                </c:pt>
                <c:pt idx="3">
                  <c:v>401171.50599999999</c:v>
                </c:pt>
                <c:pt idx="4">
                  <c:v>508040.179</c:v>
                </c:pt>
                <c:pt idx="5">
                  <c:v>431303.76799999998</c:v>
                </c:pt>
                <c:pt idx="6">
                  <c:v>445420.66700000002</c:v>
                </c:pt>
                <c:pt idx="7">
                  <c:v>399171.1</c:v>
                </c:pt>
                <c:pt idx="8">
                  <c:v>442483.63799999998</c:v>
                </c:pt>
                <c:pt idx="9">
                  <c:v>386601.1</c:v>
                </c:pt>
              </c:numCache>
            </c:numRef>
          </c:val>
        </c:ser>
        <c:ser>
          <c:idx val="0"/>
          <c:order val="1"/>
          <c:tx>
            <c:strRef>
              <c:f>'2002-2013 AYLIK İHR'!$A$61</c:f>
              <c:strCache>
                <c:ptCount val="1"/>
                <c:pt idx="0">
                  <c:v>2012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İHR'!$C$61:$N$61</c:f>
              <c:numCache>
                <c:formatCode>#,##0</c:formatCode>
                <c:ptCount val="12"/>
                <c:pt idx="0">
                  <c:v>271584.26299999998</c:v>
                </c:pt>
                <c:pt idx="1">
                  <c:v>256897.50399999999</c:v>
                </c:pt>
                <c:pt idx="2">
                  <c:v>305975.66899999999</c:v>
                </c:pt>
                <c:pt idx="3">
                  <c:v>321790.63799999998</c:v>
                </c:pt>
                <c:pt idx="4">
                  <c:v>360715.07400000002</c:v>
                </c:pt>
                <c:pt idx="5">
                  <c:v>411667.26299999998</c:v>
                </c:pt>
                <c:pt idx="6">
                  <c:v>378979.18599999999</c:v>
                </c:pt>
                <c:pt idx="7">
                  <c:v>342966.435</c:v>
                </c:pt>
                <c:pt idx="8">
                  <c:v>364579.592</c:v>
                </c:pt>
                <c:pt idx="9">
                  <c:v>339744.978</c:v>
                </c:pt>
                <c:pt idx="10">
                  <c:v>427520.86099999998</c:v>
                </c:pt>
                <c:pt idx="11">
                  <c:v>397238.79399999999</c:v>
                </c:pt>
              </c:numCache>
            </c:numRef>
          </c:val>
        </c:ser>
        <c:marker val="1"/>
        <c:axId val="51625344"/>
        <c:axId val="51676288"/>
      </c:lineChart>
      <c:catAx>
        <c:axId val="51625344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676288"/>
        <c:crosses val="autoZero"/>
        <c:auto val="1"/>
        <c:lblAlgn val="ctr"/>
        <c:lblOffset val="100"/>
        <c:tickLblSkip val="1"/>
        <c:tickMarkSkip val="1"/>
      </c:catAx>
      <c:valAx>
        <c:axId val="51676288"/>
        <c:scaling>
          <c:orientation val="minMax"/>
          <c:max val="55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625344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202277129151968"/>
          <c:w val="0.14800000000000016"/>
          <c:h val="0.1685401393791295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AYLAR BAZINDA TOPLAM İHRACAT, 2012-2013
</a:t>
            </a:r>
          </a:p>
        </c:rich>
      </c:tx>
      <c:layout>
        <c:manualLayout>
          <c:xMode val="edge"/>
          <c:yMode val="edge"/>
          <c:x val="0.16475972540045766"/>
          <c:y val="3.663003663003663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668"/>
          <c:h val="0.51648536403017697"/>
        </c:manualLayout>
      </c:layout>
      <c:lineChart>
        <c:grouping val="standard"/>
        <c:ser>
          <c:idx val="0"/>
          <c:order val="0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</c:ser>
        <c:ser>
          <c:idx val="1"/>
          <c:order val="1"/>
          <c:tx>
            <c:strRef>
              <c:f>'2002-2013 AYLIK İHR'!$A$73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İHR'!$C$73:$K$73</c:f>
              <c:numCache>
                <c:formatCode>#,##0</c:formatCode>
                <c:ptCount val="9"/>
                <c:pt idx="0">
                  <c:v>11484291.819</c:v>
                </c:pt>
                <c:pt idx="1">
                  <c:v>12388303.984999999</c:v>
                </c:pt>
                <c:pt idx="2">
                  <c:v>13125917.002</c:v>
                </c:pt>
                <c:pt idx="3">
                  <c:v>12472141.223999999</c:v>
                </c:pt>
                <c:pt idx="4">
                  <c:v>13280789.503</c:v>
                </c:pt>
                <c:pt idx="5">
                  <c:v>12397756.913000001</c:v>
                </c:pt>
                <c:pt idx="6">
                  <c:v>13069539.335000001</c:v>
                </c:pt>
                <c:pt idx="7">
                  <c:v>11153026.661</c:v>
                </c:pt>
                <c:pt idx="8">
                  <c:v>13120913.476</c:v>
                </c:pt>
              </c:numCache>
            </c:numRef>
          </c:val>
        </c:ser>
        <c:marker val="1"/>
        <c:axId val="48034560"/>
        <c:axId val="48036096"/>
      </c:lineChart>
      <c:catAx>
        <c:axId val="48034560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036096"/>
        <c:crosses val="autoZero"/>
        <c:auto val="1"/>
        <c:lblAlgn val="ctr"/>
        <c:lblOffset val="100"/>
        <c:tickLblSkip val="1"/>
        <c:tickMarkSkip val="1"/>
      </c:catAx>
      <c:valAx>
        <c:axId val="480360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03456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8306636155606407E-2"/>
          <c:y val="0.84615692269235576"/>
          <c:w val="0.14144927536231913"/>
          <c:h val="0.138048897733937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GEMİ</a:t>
            </a:r>
            <a:r>
              <a:rPr lang="tr-TR" baseline="0"/>
              <a:t> VE YAT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31400000000000033"/>
          <c:y val="4.244694132334589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378"/>
        </c:manualLayout>
      </c:layout>
      <c:lineChart>
        <c:grouping val="standard"/>
        <c:ser>
          <c:idx val="1"/>
          <c:order val="0"/>
          <c:tx>
            <c:strRef>
              <c:f>'2002-2013 AYLIK İHR'!$A$38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İHR'!$C$38:$N$38</c:f>
              <c:numCache>
                <c:formatCode>#,##0</c:formatCode>
                <c:ptCount val="12"/>
                <c:pt idx="0">
                  <c:v>48952.629000000001</c:v>
                </c:pt>
                <c:pt idx="1">
                  <c:v>162402.31299999999</c:v>
                </c:pt>
                <c:pt idx="2">
                  <c:v>92520.589000000007</c:v>
                </c:pt>
                <c:pt idx="3">
                  <c:v>29250.645</c:v>
                </c:pt>
                <c:pt idx="4">
                  <c:v>90162.293000000005</c:v>
                </c:pt>
                <c:pt idx="5">
                  <c:v>137339.94200000001</c:v>
                </c:pt>
                <c:pt idx="6">
                  <c:v>132087.47899999999</c:v>
                </c:pt>
                <c:pt idx="7">
                  <c:v>139242.758</c:v>
                </c:pt>
                <c:pt idx="8">
                  <c:v>130499.54</c:v>
                </c:pt>
                <c:pt idx="9">
                  <c:v>47933.184999999998</c:v>
                </c:pt>
              </c:numCache>
            </c:numRef>
          </c:val>
        </c:ser>
        <c:ser>
          <c:idx val="0"/>
          <c:order val="1"/>
          <c:tx>
            <c:strRef>
              <c:f>'2002-2013 AYLIK İHR'!$A$39</c:f>
              <c:strCache>
                <c:ptCount val="1"/>
                <c:pt idx="0">
                  <c:v>2012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İHR'!$C$39:$N$39</c:f>
              <c:numCache>
                <c:formatCode>#,##0</c:formatCode>
                <c:ptCount val="12"/>
                <c:pt idx="0">
                  <c:v>36041.682000000001</c:v>
                </c:pt>
                <c:pt idx="1">
                  <c:v>109678.35400000001</c:v>
                </c:pt>
                <c:pt idx="2">
                  <c:v>97181.244999999995</c:v>
                </c:pt>
                <c:pt idx="3">
                  <c:v>45305.629000000001</c:v>
                </c:pt>
                <c:pt idx="4">
                  <c:v>43630.010999999999</c:v>
                </c:pt>
                <c:pt idx="5">
                  <c:v>104286.588</c:v>
                </c:pt>
                <c:pt idx="6">
                  <c:v>85736.846999999994</c:v>
                </c:pt>
                <c:pt idx="7">
                  <c:v>63442.074000000001</c:v>
                </c:pt>
                <c:pt idx="8">
                  <c:v>16401.631000000001</c:v>
                </c:pt>
                <c:pt idx="9">
                  <c:v>34284.199000000001</c:v>
                </c:pt>
                <c:pt idx="10">
                  <c:v>75369.153000000006</c:v>
                </c:pt>
                <c:pt idx="11">
                  <c:v>99579.066000000006</c:v>
                </c:pt>
              </c:numCache>
            </c:numRef>
          </c:val>
        </c:ser>
        <c:marker val="1"/>
        <c:axId val="51705344"/>
        <c:axId val="51706880"/>
      </c:lineChart>
      <c:catAx>
        <c:axId val="51705344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706880"/>
        <c:crosses val="autoZero"/>
        <c:auto val="1"/>
        <c:lblAlgn val="ctr"/>
        <c:lblOffset val="100"/>
        <c:tickLblSkip val="1"/>
        <c:tickMarkSkip val="1"/>
      </c:catAx>
      <c:valAx>
        <c:axId val="51706880"/>
        <c:scaling>
          <c:orientation val="minMax"/>
          <c:max val="4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705344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202278647753295"/>
          <c:w val="0.14800000000000016"/>
          <c:h val="0.1685401122612482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SAVUNMA</a:t>
            </a:r>
            <a:r>
              <a:rPr lang="tr-TR" baseline="0"/>
              <a:t> VE HAVACILIK SANAYİİ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23400000000000001"/>
          <c:y val="4.744069912609242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345"/>
        </c:manualLayout>
      </c:layout>
      <c:lineChart>
        <c:grouping val="standard"/>
        <c:ser>
          <c:idx val="1"/>
          <c:order val="0"/>
          <c:tx>
            <c:strRef>
              <c:f>'2002-2013 AYLIK İHR'!$A$52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İHR'!$C$52:$N$52</c:f>
              <c:numCache>
                <c:formatCode>#,##0</c:formatCode>
                <c:ptCount val="12"/>
                <c:pt idx="0">
                  <c:v>72558.025999999998</c:v>
                </c:pt>
                <c:pt idx="1">
                  <c:v>90844.455000000002</c:v>
                </c:pt>
                <c:pt idx="2">
                  <c:v>106723.235</c:v>
                </c:pt>
                <c:pt idx="3">
                  <c:v>113262.235</c:v>
                </c:pt>
                <c:pt idx="4">
                  <c:v>126939.52800000001</c:v>
                </c:pt>
                <c:pt idx="5">
                  <c:v>171695.69200000001</c:v>
                </c:pt>
                <c:pt idx="6">
                  <c:v>99208.574999999997</c:v>
                </c:pt>
                <c:pt idx="7">
                  <c:v>90942.682000000001</c:v>
                </c:pt>
                <c:pt idx="8">
                  <c:v>114588.93</c:v>
                </c:pt>
                <c:pt idx="9">
                  <c:v>130463.874</c:v>
                </c:pt>
              </c:numCache>
            </c:numRef>
          </c:val>
        </c:ser>
        <c:ser>
          <c:idx val="0"/>
          <c:order val="1"/>
          <c:tx>
            <c:strRef>
              <c:f>'2002-2013 AYLIK İHR'!$A$53</c:f>
              <c:strCache>
                <c:ptCount val="1"/>
                <c:pt idx="0">
                  <c:v>2012</c:v>
                </c:pt>
              </c:strCache>
            </c:strRef>
          </c:tx>
          <c:dPt>
            <c:idx val="0"/>
            <c:marker>
              <c:symbol val="diamond"/>
              <c:size val="7"/>
            </c:marker>
          </c:dPt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İHR'!$C$53:$N$53</c:f>
              <c:numCache>
                <c:formatCode>#,##0</c:formatCode>
                <c:ptCount val="12"/>
                <c:pt idx="0">
                  <c:v>59875.495999999999</c:v>
                </c:pt>
                <c:pt idx="1">
                  <c:v>63926.321000000004</c:v>
                </c:pt>
                <c:pt idx="2">
                  <c:v>120374.85799999999</c:v>
                </c:pt>
                <c:pt idx="3">
                  <c:v>101378.409</c:v>
                </c:pt>
                <c:pt idx="4">
                  <c:v>129529.72199999999</c:v>
                </c:pt>
                <c:pt idx="5">
                  <c:v>162023.815</c:v>
                </c:pt>
                <c:pt idx="6">
                  <c:v>79016.184999999998</c:v>
                </c:pt>
                <c:pt idx="7">
                  <c:v>114212.63499999999</c:v>
                </c:pt>
                <c:pt idx="8">
                  <c:v>94096.955000000002</c:v>
                </c:pt>
                <c:pt idx="9">
                  <c:v>77603.506999999998</c:v>
                </c:pt>
                <c:pt idx="10">
                  <c:v>86489.982000000004</c:v>
                </c:pt>
                <c:pt idx="11">
                  <c:v>172282.09700000001</c:v>
                </c:pt>
              </c:numCache>
            </c:numRef>
          </c:val>
        </c:ser>
        <c:marker val="1"/>
        <c:axId val="51805568"/>
        <c:axId val="51827840"/>
      </c:lineChart>
      <c:catAx>
        <c:axId val="51805568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827840"/>
        <c:crosses val="autoZero"/>
        <c:auto val="1"/>
        <c:lblAlgn val="ctr"/>
        <c:lblOffset val="100"/>
        <c:tickLblSkip val="1"/>
        <c:tickMarkSkip val="1"/>
      </c:catAx>
      <c:valAx>
        <c:axId val="518278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80556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202278647753295"/>
          <c:w val="0.13578666666666669"/>
          <c:h val="0.1637449251427842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İKLİMLENDİRME</a:t>
            </a:r>
            <a:r>
              <a:rPr lang="tr-TR" baseline="0"/>
              <a:t> SANAYİ </a:t>
            </a:r>
          </a:p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İHRACATI (Bin $)</a:t>
            </a:r>
          </a:p>
        </c:rich>
      </c:tx>
      <c:layout>
        <c:manualLayout>
          <c:xMode val="edge"/>
          <c:yMode val="edge"/>
          <c:x val="0.23400000000000001"/>
          <c:y val="4.744069912609242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345"/>
        </c:manualLayout>
      </c:layout>
      <c:lineChart>
        <c:grouping val="standard"/>
        <c:ser>
          <c:idx val="1"/>
          <c:order val="0"/>
          <c:tx>
            <c:strRef>
              <c:f>'2002-2013 AYLIK İHR'!$A$54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İHR'!$C$54:$N$54</c:f>
              <c:numCache>
                <c:formatCode>#,##0</c:formatCode>
                <c:ptCount val="12"/>
                <c:pt idx="0">
                  <c:v>275699.446</c:v>
                </c:pt>
                <c:pt idx="1">
                  <c:v>301567.48</c:v>
                </c:pt>
                <c:pt idx="2">
                  <c:v>348784.06699999998</c:v>
                </c:pt>
                <c:pt idx="3">
                  <c:v>360116.75199999998</c:v>
                </c:pt>
                <c:pt idx="4">
                  <c:v>379381.31699999998</c:v>
                </c:pt>
                <c:pt idx="5">
                  <c:v>335582.32199999999</c:v>
                </c:pt>
                <c:pt idx="6">
                  <c:v>366502.27799999999</c:v>
                </c:pt>
                <c:pt idx="7">
                  <c:v>312145.80900000001</c:v>
                </c:pt>
                <c:pt idx="8">
                  <c:v>382930.81099999999</c:v>
                </c:pt>
                <c:pt idx="9">
                  <c:v>361445.19300000003</c:v>
                </c:pt>
              </c:numCache>
            </c:numRef>
          </c:val>
        </c:ser>
        <c:ser>
          <c:idx val="0"/>
          <c:order val="1"/>
          <c:tx>
            <c:strRef>
              <c:f>'2002-2013 AYLIK İHR'!$A$55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İHR'!$C$55:$N$55</c:f>
              <c:numCache>
                <c:formatCode>#,##0</c:formatCode>
                <c:ptCount val="12"/>
                <c:pt idx="0">
                  <c:v>255863.72399999999</c:v>
                </c:pt>
                <c:pt idx="1">
                  <c:v>289889.33199999999</c:v>
                </c:pt>
                <c:pt idx="2">
                  <c:v>349871.283</c:v>
                </c:pt>
                <c:pt idx="3">
                  <c:v>318162.55200000003</c:v>
                </c:pt>
                <c:pt idx="4">
                  <c:v>339242.83799999999</c:v>
                </c:pt>
                <c:pt idx="5">
                  <c:v>317928.61499999999</c:v>
                </c:pt>
                <c:pt idx="6">
                  <c:v>303364.15899999999</c:v>
                </c:pt>
                <c:pt idx="7">
                  <c:v>304797.06900000002</c:v>
                </c:pt>
                <c:pt idx="8">
                  <c:v>328281.277</c:v>
                </c:pt>
                <c:pt idx="9">
                  <c:v>320875.29399999999</c:v>
                </c:pt>
                <c:pt idx="10">
                  <c:v>360764.12599999999</c:v>
                </c:pt>
                <c:pt idx="11">
                  <c:v>304709.28499999997</c:v>
                </c:pt>
              </c:numCache>
            </c:numRef>
          </c:val>
        </c:ser>
        <c:marker val="1"/>
        <c:axId val="51848704"/>
        <c:axId val="51850240"/>
      </c:lineChart>
      <c:catAx>
        <c:axId val="51848704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850240"/>
        <c:crosses val="autoZero"/>
        <c:auto val="1"/>
        <c:lblAlgn val="ctr"/>
        <c:lblOffset val="100"/>
        <c:tickLblSkip val="1"/>
        <c:tickMarkSkip val="1"/>
      </c:catAx>
      <c:valAx>
        <c:axId val="51850240"/>
        <c:scaling>
          <c:orientation val="minMax"/>
          <c:max val="4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848704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202278647753295"/>
          <c:w val="0.13578666666666669"/>
          <c:h val="0.1637449251427842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TARIM İHRACATI, </a:t>
            </a:r>
            <a:r>
              <a:rPr lang="en-US" sz="1075" b="1" i="0" u="none" strike="noStrike" baseline="0"/>
              <a:t>20</a:t>
            </a:r>
            <a:r>
              <a:rPr lang="tr-TR" sz="1075" b="1" i="0" u="none" strike="noStrike" baseline="0"/>
              <a:t>12</a:t>
            </a:r>
            <a:r>
              <a:rPr lang="en-US" sz="1075" b="1" i="0" u="none" strike="noStrike" baseline="0"/>
              <a:t>-20</a:t>
            </a:r>
            <a:r>
              <a:rPr lang="tr-TR" sz="1075" b="1" i="0" u="none" strike="noStrike" baseline="0"/>
              <a:t>13</a:t>
            </a:r>
          </a:p>
        </c:rich>
      </c:tx>
      <c:layout>
        <c:manualLayout>
          <c:xMode val="edge"/>
          <c:yMode val="edge"/>
          <c:x val="0.14942552870546369"/>
          <c:y val="3.952569169960474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390845884621729"/>
          <c:y val="0.18972368631825576"/>
          <c:w val="0.75402468126949018"/>
          <c:h val="0.54940817496328231"/>
        </c:manualLayout>
      </c:layout>
      <c:lineChart>
        <c:grouping val="standard"/>
        <c:ser>
          <c:idx val="0"/>
          <c:order val="0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İHR'!$C$3:$N$3</c:f>
              <c:numCache>
                <c:formatCode>#,##0</c:formatCode>
                <c:ptCount val="12"/>
                <c:pt idx="0">
                  <c:v>1506723.7509999999</c:v>
                </c:pt>
                <c:pt idx="1">
                  <c:v>1533499.9110000001</c:v>
                </c:pt>
                <c:pt idx="2">
                  <c:v>1656289.152</c:v>
                </c:pt>
                <c:pt idx="3">
                  <c:v>1491180.767</c:v>
                </c:pt>
                <c:pt idx="4">
                  <c:v>1536166.179</c:v>
                </c:pt>
                <c:pt idx="5">
                  <c:v>1519760.899</c:v>
                </c:pt>
                <c:pt idx="6">
                  <c:v>1412069.469</c:v>
                </c:pt>
                <c:pt idx="7">
                  <c:v>1344226.8859999999</c:v>
                </c:pt>
                <c:pt idx="8">
                  <c:v>1625846.057</c:v>
                </c:pt>
                <c:pt idx="9">
                  <c:v>1692938.8870000001</c:v>
                </c:pt>
                <c:pt idx="10">
                  <c:v>1975252.128</c:v>
                </c:pt>
                <c:pt idx="11">
                  <c:v>1834647.219</c:v>
                </c:pt>
              </c:numCache>
            </c:numRef>
          </c:val>
        </c:ser>
        <c:ser>
          <c:idx val="1"/>
          <c:order val="1"/>
          <c:tx>
            <c:strRef>
              <c:f>'2002-2013 AYLIK İHR'!$A$2</c:f>
              <c:strCache>
                <c:ptCount val="1"/>
                <c:pt idx="0">
                  <c:v>2013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İHR'!$C$2:$N$2</c:f>
              <c:numCache>
                <c:formatCode>#,##0</c:formatCode>
                <c:ptCount val="12"/>
                <c:pt idx="0">
                  <c:v>1699824.088</c:v>
                </c:pt>
                <c:pt idx="1">
                  <c:v>1614077.706</c:v>
                </c:pt>
                <c:pt idx="2">
                  <c:v>1722575.023</c:v>
                </c:pt>
                <c:pt idx="3">
                  <c:v>1687789.9269999999</c:v>
                </c:pt>
                <c:pt idx="4">
                  <c:v>1770640.7069999999</c:v>
                </c:pt>
                <c:pt idx="5">
                  <c:v>1651221.11</c:v>
                </c:pt>
                <c:pt idx="6">
                  <c:v>1688842.6569999999</c:v>
                </c:pt>
                <c:pt idx="7">
                  <c:v>1411935.672</c:v>
                </c:pt>
                <c:pt idx="8">
                  <c:v>1837019.581</c:v>
                </c:pt>
                <c:pt idx="9">
                  <c:v>1829524.821</c:v>
                </c:pt>
              </c:numCache>
            </c:numRef>
          </c:val>
        </c:ser>
        <c:marker val="1"/>
        <c:axId val="48700032"/>
        <c:axId val="48701824"/>
      </c:lineChart>
      <c:catAx>
        <c:axId val="48700032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701824"/>
        <c:crosses val="autoZero"/>
        <c:auto val="1"/>
        <c:lblAlgn val="ctr"/>
        <c:lblOffset val="100"/>
        <c:tickLblSkip val="1"/>
        <c:tickMarkSkip val="1"/>
      </c:catAx>
      <c:valAx>
        <c:axId val="4870182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7000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94252873563218E-2"/>
          <c:y val="0.82608861639330777"/>
          <c:w val="0.14681992337164751"/>
          <c:h val="0.1570495782888798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2007-2013</a:t>
            </a:r>
          </a:p>
        </c:rich>
      </c:tx>
      <c:layout>
        <c:manualLayout>
          <c:xMode val="edge"/>
          <c:yMode val="edge"/>
          <c:x val="0.2177422177066578"/>
          <c:y val="3.40909090909090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053783200215287"/>
          <c:y val="0.16477295583961588"/>
          <c:w val="0.73656010658196058"/>
          <c:h val="0.60795538878754851"/>
        </c:manualLayout>
      </c:layout>
      <c:lineChart>
        <c:grouping val="standard"/>
        <c:ser>
          <c:idx val="1"/>
          <c:order val="0"/>
          <c:tx>
            <c:v>2007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'2002-2013 AYLIK İHR'!$C$67:$N$67</c:f>
              <c:numCache>
                <c:formatCode>#,##0</c:formatCode>
                <c:ptCount val="12"/>
                <c:pt idx="0">
                  <c:v>6564559.7930000005</c:v>
                </c:pt>
                <c:pt idx="1">
                  <c:v>7656951.608</c:v>
                </c:pt>
                <c:pt idx="2">
                  <c:v>8957851.6210000049</c:v>
                </c:pt>
                <c:pt idx="3">
                  <c:v>8313312.004999998</c:v>
                </c:pt>
                <c:pt idx="4">
                  <c:v>9147620.0420000013</c:v>
                </c:pt>
                <c:pt idx="5">
                  <c:v>8980247.4370000008</c:v>
                </c:pt>
                <c:pt idx="6">
                  <c:v>8937741.5910000019</c:v>
                </c:pt>
                <c:pt idx="7">
                  <c:v>8736689.092000002</c:v>
                </c:pt>
                <c:pt idx="8">
                  <c:v>9038743.8959999997</c:v>
                </c:pt>
                <c:pt idx="9">
                  <c:v>9895216.6219999995</c:v>
                </c:pt>
                <c:pt idx="10">
                  <c:v>11318798.219999997</c:v>
                </c:pt>
                <c:pt idx="11">
                  <c:v>9724017.9770000037</c:v>
                </c:pt>
              </c:numCache>
            </c:numRef>
          </c:val>
        </c:ser>
        <c:ser>
          <c:idx val="2"/>
          <c:order val="1"/>
          <c:tx>
            <c:v>2008</c:v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'2002-2013 AYLIK İHR'!$C$68:$N$68</c:f>
              <c:numCache>
                <c:formatCode>#,##0</c:formatCode>
                <c:ptCount val="12"/>
                <c:pt idx="0">
                  <c:v>10632207.040999999</c:v>
                </c:pt>
                <c:pt idx="1">
                  <c:v>11077899.120000005</c:v>
                </c:pt>
                <c:pt idx="2">
                  <c:v>11428587.234000001</c:v>
                </c:pt>
                <c:pt idx="3">
                  <c:v>11363963.502999999</c:v>
                </c:pt>
                <c:pt idx="4">
                  <c:v>12477968.699999999</c:v>
                </c:pt>
                <c:pt idx="5">
                  <c:v>11770634.384000003</c:v>
                </c:pt>
                <c:pt idx="6">
                  <c:v>12595426.862999996</c:v>
                </c:pt>
                <c:pt idx="7">
                  <c:v>11046830.085999999</c:v>
                </c:pt>
                <c:pt idx="8">
                  <c:v>12793148.033999996</c:v>
                </c:pt>
                <c:pt idx="9">
                  <c:v>9722708.7899999991</c:v>
                </c:pt>
                <c:pt idx="10">
                  <c:v>9395872.8970000036</c:v>
                </c:pt>
                <c:pt idx="11">
                  <c:v>7721948.9740000013</c:v>
                </c:pt>
              </c:numCache>
            </c:numRef>
          </c:val>
        </c:ser>
        <c:ser>
          <c:idx val="5"/>
          <c:order val="2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'2002-2013 AYLIK İHR'!$C$69:$N$69</c:f>
              <c:numCache>
                <c:formatCode>#,##0</c:formatCode>
                <c:ptCount val="12"/>
                <c:pt idx="0">
                  <c:v>7884493.5240000021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7561696.282999998</c:v>
                </c:pt>
                <c:pt idx="4">
                  <c:v>7346407.5280000027</c:v>
                </c:pt>
                <c:pt idx="5">
                  <c:v>8329692.782999998</c:v>
                </c:pt>
                <c:pt idx="6">
                  <c:v>9055733.6709999945</c:v>
                </c:pt>
                <c:pt idx="7">
                  <c:v>7839908.8419999983</c:v>
                </c:pt>
                <c:pt idx="8">
                  <c:v>8480708.3870000001</c:v>
                </c:pt>
                <c:pt idx="9">
                  <c:v>10095768.030000005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</c:ser>
        <c:ser>
          <c:idx val="6"/>
          <c:order val="3"/>
          <c:tx>
            <c:v>2010</c:v>
          </c:tx>
          <c:marker>
            <c:symbol val="none"/>
          </c:marker>
          <c:val>
            <c:numRef>
              <c:f>'2002-2013 AYLIK İHR'!$C$70:$N$70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</c:ser>
        <c:ser>
          <c:idx val="7"/>
          <c:order val="4"/>
          <c:tx>
            <c:v>2011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'2002-2013 AYLIK İHR'!$C$71:$N$71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</c:ser>
        <c:ser>
          <c:idx val="0"/>
          <c:order val="5"/>
          <c:tx>
            <c:v>2012</c:v>
          </c:tx>
          <c:marker>
            <c:symbol val="none"/>
          </c:marker>
          <c:val>
            <c:numRef>
              <c:f>'2002-2013 AYLIK İHR'!$C$72:$N$72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</c:ser>
        <c:ser>
          <c:idx val="3"/>
          <c:order val="6"/>
          <c:tx>
            <c:v>2013</c:v>
          </c:tx>
          <c:marker>
            <c:symbol val="circle"/>
            <c:size val="5"/>
          </c:marker>
          <c:val>
            <c:numRef>
              <c:f>'2002-2013 AYLIK İHR'!$C$73:$K$73</c:f>
              <c:numCache>
                <c:formatCode>#,##0</c:formatCode>
                <c:ptCount val="9"/>
                <c:pt idx="0">
                  <c:v>11484291.819</c:v>
                </c:pt>
                <c:pt idx="1">
                  <c:v>12388303.984999999</c:v>
                </c:pt>
                <c:pt idx="2">
                  <c:v>13125917.002</c:v>
                </c:pt>
                <c:pt idx="3">
                  <c:v>12472141.223999999</c:v>
                </c:pt>
                <c:pt idx="4">
                  <c:v>13280789.503</c:v>
                </c:pt>
                <c:pt idx="5">
                  <c:v>12397756.913000001</c:v>
                </c:pt>
                <c:pt idx="6">
                  <c:v>13069539.335000001</c:v>
                </c:pt>
                <c:pt idx="7">
                  <c:v>11153026.661</c:v>
                </c:pt>
                <c:pt idx="8">
                  <c:v>13120913.476</c:v>
                </c:pt>
              </c:numCache>
            </c:numRef>
          </c:val>
        </c:ser>
        <c:marker val="1"/>
        <c:axId val="48752128"/>
        <c:axId val="48753664"/>
      </c:lineChart>
      <c:catAx>
        <c:axId val="487521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753664"/>
        <c:crosses val="autoZero"/>
        <c:auto val="1"/>
        <c:lblAlgn val="ctr"/>
        <c:lblOffset val="100"/>
        <c:tickLblSkip val="1"/>
        <c:tickMarkSkip val="1"/>
      </c:catAx>
      <c:valAx>
        <c:axId val="487536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75212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587"/>
          <c:w val="8.6666666666666864E-2"/>
          <c:h val="0.401113696015270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2002-2013 (1000 $)</a:t>
            </a:r>
          </a:p>
        </c:rich>
      </c:tx>
      <c:layout>
        <c:manualLayout>
          <c:xMode val="edge"/>
          <c:yMode val="edge"/>
          <c:x val="0.19840230689799623"/>
          <c:y val="3.291139240506337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ser>
          <c:idx val="0"/>
          <c:order val="0"/>
          <c:tx>
            <c:strRef>
              <c:f>'2002-2013 AYLIK İHR'!$A$62:$A$73</c:f>
              <c:strCache>
                <c:ptCount val="1"/>
                <c:pt idx="0">
                  <c:v>2002 2003 2004 2005 2006 2007 2008 2009 2010 2011 2012 2013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8"/>
              <c:layout>
                <c:manualLayout>
                  <c:x val="-8.1201786439301493E-3"/>
                  <c:y val="-5.7383966244725845E-2"/>
                </c:manualLayout>
              </c:layout>
              <c:dLblPos val="outEnd"/>
              <c:showVal val="1"/>
            </c:dLbl>
            <c:dLbl>
              <c:idx val="10"/>
              <c:layout>
                <c:manualLayout>
                  <c:x val="-6.4961429151442632E-3"/>
                  <c:y val="1.3502109704641366E-2"/>
                </c:manualLayout>
              </c:layout>
              <c:dLblPos val="outEnd"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showVal val="1"/>
          </c:dLbls>
          <c:cat>
            <c:numRef>
              <c:f>'2002-2013 AYLIK İHR'!$A$62:$A$73</c:f>
              <c:numCache>
                <c:formatCode>General</c:formatCode>
                <c:ptCount val="1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</c:numCache>
            </c:numRef>
          </c:cat>
          <c:val>
            <c:numRef>
              <c:f>'2002-2013 AYLIK İHR'!$O$62:$O$73</c:f>
              <c:numCache>
                <c:formatCode>#,##0</c:formatCode>
                <c:ptCount val="12"/>
                <c:pt idx="0">
                  <c:v>36059089.028999999</c:v>
                </c:pt>
                <c:pt idx="1">
                  <c:v>47252836.302000016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85534675.518000007</c:v>
                </c:pt>
                <c:pt idx="5">
                  <c:v>107271749.904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124357687.01899998</c:v>
                </c:pt>
              </c:numCache>
            </c:numRef>
          </c:val>
        </c:ser>
        <c:axId val="48778624"/>
        <c:axId val="48780416"/>
      </c:barChart>
      <c:catAx>
        <c:axId val="487786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780416"/>
        <c:crosses val="autoZero"/>
        <c:auto val="1"/>
        <c:lblAlgn val="ctr"/>
        <c:lblOffset val="100"/>
        <c:tickLblSkip val="1"/>
        <c:tickMarkSkip val="1"/>
      </c:catAx>
      <c:valAx>
        <c:axId val="48780416"/>
        <c:scaling>
          <c:orientation val="minMax"/>
          <c:max val="160000000"/>
          <c:min val="0"/>
        </c:scaling>
        <c:axPos val="l"/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877862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      (Bin $)</a:t>
            </a:r>
          </a:p>
        </c:rich>
      </c:tx>
      <c:layout>
        <c:manualLayout>
          <c:xMode val="edge"/>
          <c:yMode val="edge"/>
          <c:x val="0.15337444782592394"/>
          <c:y val="3.9370078740157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701458855482457"/>
          <c:y val="0.2178477690288714"/>
          <c:w val="0.82208753132894641"/>
          <c:h val="0.5031322462644926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İHR'!$C$4:$N$4</c:f>
              <c:numCache>
                <c:formatCode>#,##0</c:formatCode>
                <c:ptCount val="12"/>
                <c:pt idx="0">
                  <c:v>500373.723</c:v>
                </c:pt>
                <c:pt idx="1">
                  <c:v>471153.27600000001</c:v>
                </c:pt>
                <c:pt idx="2">
                  <c:v>532362.77099999995</c:v>
                </c:pt>
                <c:pt idx="3">
                  <c:v>519425.32400000002</c:v>
                </c:pt>
                <c:pt idx="4">
                  <c:v>586660.01500000001</c:v>
                </c:pt>
                <c:pt idx="5">
                  <c:v>542061.78899999999</c:v>
                </c:pt>
                <c:pt idx="6">
                  <c:v>551120.52300000004</c:v>
                </c:pt>
                <c:pt idx="7">
                  <c:v>453051.19699999999</c:v>
                </c:pt>
                <c:pt idx="8">
                  <c:v>554348.01300000004</c:v>
                </c:pt>
                <c:pt idx="9">
                  <c:v>535358.28899999999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11"/>
            <c:spPr>
              <a:noFill/>
              <a:ln w="9525">
                <a:noFill/>
              </a:ln>
            </c:spPr>
          </c:marker>
          <c:val>
            <c:numRef>
              <c:f>'2002-2013 AYLIK İHR'!$C$5:$N$5</c:f>
              <c:numCache>
                <c:formatCode>#,##0</c:formatCode>
                <c:ptCount val="12"/>
                <c:pt idx="0">
                  <c:v>469988.837</c:v>
                </c:pt>
                <c:pt idx="1">
                  <c:v>496619.10200000001</c:v>
                </c:pt>
                <c:pt idx="2">
                  <c:v>525592.32299999997</c:v>
                </c:pt>
                <c:pt idx="3">
                  <c:v>479203.86700000003</c:v>
                </c:pt>
                <c:pt idx="4">
                  <c:v>474941.94400000002</c:v>
                </c:pt>
                <c:pt idx="5">
                  <c:v>465917.97399999999</c:v>
                </c:pt>
                <c:pt idx="6">
                  <c:v>449244.82400000002</c:v>
                </c:pt>
                <c:pt idx="7">
                  <c:v>436282.18699999998</c:v>
                </c:pt>
                <c:pt idx="8">
                  <c:v>499053.234</c:v>
                </c:pt>
                <c:pt idx="9">
                  <c:v>487327.962</c:v>
                </c:pt>
                <c:pt idx="10">
                  <c:v>581169.54599999997</c:v>
                </c:pt>
                <c:pt idx="11">
                  <c:v>517210.61200000002</c:v>
                </c:pt>
              </c:numCache>
            </c:numRef>
          </c:val>
        </c:ser>
        <c:marker val="1"/>
        <c:axId val="49235072"/>
        <c:axId val="49236992"/>
      </c:lineChart>
      <c:catAx>
        <c:axId val="49235072"/>
        <c:scaling>
          <c:orientation val="minMax"/>
        </c:scaling>
        <c:axPos val="b"/>
        <c:numFmt formatCode="#\ ?/?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236992"/>
        <c:crosses val="autoZero"/>
        <c:auto val="1"/>
        <c:lblAlgn val="ctr"/>
        <c:lblOffset val="100"/>
        <c:tickLblSkip val="1"/>
        <c:tickMarkSkip val="1"/>
      </c:catAx>
      <c:valAx>
        <c:axId val="49236992"/>
        <c:scaling>
          <c:orientation val="minMax"/>
          <c:max val="10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235072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044989775051128E-2"/>
          <c:y val="0.84645669291338654"/>
          <c:w val="0.13905930470347649"/>
          <c:h val="0.1417322834645670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YAŞ MEYVE SEBZE İHRACATI (Bin $)</a:t>
            </a:r>
          </a:p>
        </c:rich>
      </c:tx>
      <c:layout>
        <c:manualLayout>
          <c:xMode val="edge"/>
          <c:yMode val="edge"/>
          <c:x val="0.20612266323852355"/>
          <c:y val="3.77358490566038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İHR'!$C$6:$N$6</c:f>
              <c:numCache>
                <c:formatCode>#,##0</c:formatCode>
                <c:ptCount val="12"/>
                <c:pt idx="0">
                  <c:v>223137.13500000001</c:v>
                </c:pt>
                <c:pt idx="1">
                  <c:v>181396.16800000001</c:v>
                </c:pt>
                <c:pt idx="2">
                  <c:v>172485.734</c:v>
                </c:pt>
                <c:pt idx="3">
                  <c:v>160135.041</c:v>
                </c:pt>
                <c:pt idx="4">
                  <c:v>181842.09599999999</c:v>
                </c:pt>
                <c:pt idx="5">
                  <c:v>178091.67</c:v>
                </c:pt>
                <c:pt idx="6">
                  <c:v>116156.143</c:v>
                </c:pt>
                <c:pt idx="7">
                  <c:v>95916.228000000003</c:v>
                </c:pt>
                <c:pt idx="8">
                  <c:v>126841.842</c:v>
                </c:pt>
                <c:pt idx="9">
                  <c:v>218248.02600000001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İHR'!$C$7:$N$7</c:f>
              <c:numCache>
                <c:formatCode>#,##0</c:formatCode>
                <c:ptCount val="12"/>
                <c:pt idx="0">
                  <c:v>193472.55900000001</c:v>
                </c:pt>
                <c:pt idx="1">
                  <c:v>178518.288</c:v>
                </c:pt>
                <c:pt idx="2">
                  <c:v>193137.79199999999</c:v>
                </c:pt>
                <c:pt idx="3">
                  <c:v>159171.48300000001</c:v>
                </c:pt>
                <c:pt idx="4">
                  <c:v>185763.70499999999</c:v>
                </c:pt>
                <c:pt idx="5">
                  <c:v>183322.02799999999</c:v>
                </c:pt>
                <c:pt idx="6">
                  <c:v>120932.27</c:v>
                </c:pt>
                <c:pt idx="7">
                  <c:v>83568.645999999993</c:v>
                </c:pt>
                <c:pt idx="8">
                  <c:v>114781.421</c:v>
                </c:pt>
                <c:pt idx="9">
                  <c:v>172110.46900000001</c:v>
                </c:pt>
                <c:pt idx="10">
                  <c:v>287397.52799999999</c:v>
                </c:pt>
                <c:pt idx="11">
                  <c:v>307999.31800000003</c:v>
                </c:pt>
              </c:numCache>
            </c:numRef>
          </c:val>
        </c:ser>
        <c:marker val="1"/>
        <c:axId val="49257856"/>
        <c:axId val="49263744"/>
      </c:lineChart>
      <c:catAx>
        <c:axId val="49257856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263744"/>
        <c:crosses val="autoZero"/>
        <c:auto val="1"/>
        <c:lblAlgn val="ctr"/>
        <c:lblOffset val="100"/>
        <c:tickLblSkip val="1"/>
        <c:tickMarkSkip val="1"/>
      </c:catAx>
      <c:valAx>
        <c:axId val="4926374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925785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78E-2"/>
          <c:y val="0.82641667904719451"/>
          <c:w val="0.13673490813648309"/>
          <c:h val="0.1622645471202892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204"/>
          <c:y val="3.891050583657587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087960697774267"/>
          <c:y val="0.17898832684824922"/>
          <c:w val="0.83435749448311058"/>
          <c:h val="0.57587548638132369"/>
        </c:manualLayout>
      </c:layout>
      <c:lineChart>
        <c:grouping val="standard"/>
        <c:ser>
          <c:idx val="1"/>
          <c:order val="0"/>
          <c:tx>
            <c:v>2013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'2002-2013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'2002-2013 AYLIK İHR'!$C$8:$N$8</c:f>
              <c:numCache>
                <c:formatCode>#,##0</c:formatCode>
                <c:ptCount val="12"/>
                <c:pt idx="0">
                  <c:v>94908.356</c:v>
                </c:pt>
                <c:pt idx="1">
                  <c:v>94116.08</c:v>
                </c:pt>
                <c:pt idx="2">
                  <c:v>95502</c:v>
                </c:pt>
                <c:pt idx="3">
                  <c:v>100813.105</c:v>
                </c:pt>
                <c:pt idx="4">
                  <c:v>112882.94</c:v>
                </c:pt>
                <c:pt idx="5">
                  <c:v>100412.599</c:v>
                </c:pt>
                <c:pt idx="6">
                  <c:v>109595.63</c:v>
                </c:pt>
                <c:pt idx="7">
                  <c:v>108040.65</c:v>
                </c:pt>
                <c:pt idx="8">
                  <c:v>126996.05100000001</c:v>
                </c:pt>
                <c:pt idx="9">
                  <c:v>122533.455</c:v>
                </c:pt>
              </c:numCache>
            </c:numRef>
          </c:val>
        </c:ser>
        <c:ser>
          <c:idx val="0"/>
          <c:order val="1"/>
          <c:tx>
            <c:v>2012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'2002-2013 AYLIK İHR'!$C$9:$N$9</c:f>
              <c:numCache>
                <c:formatCode>#,##0</c:formatCode>
                <c:ptCount val="12"/>
                <c:pt idx="0">
                  <c:v>92558.293999999994</c:v>
                </c:pt>
                <c:pt idx="1">
                  <c:v>90908.092000000004</c:v>
                </c:pt>
                <c:pt idx="2">
                  <c:v>102384.93399999999</c:v>
                </c:pt>
                <c:pt idx="3">
                  <c:v>88710.051999999996</c:v>
                </c:pt>
                <c:pt idx="4">
                  <c:v>96476.577999999994</c:v>
                </c:pt>
                <c:pt idx="5">
                  <c:v>96041.307000000001</c:v>
                </c:pt>
                <c:pt idx="6">
                  <c:v>106778.728</c:v>
                </c:pt>
                <c:pt idx="7">
                  <c:v>119572.29700000001</c:v>
                </c:pt>
                <c:pt idx="8">
                  <c:v>112852.08</c:v>
                </c:pt>
                <c:pt idx="9">
                  <c:v>122329.925</c:v>
                </c:pt>
                <c:pt idx="10">
                  <c:v>131311.48000000001</c:v>
                </c:pt>
                <c:pt idx="11">
                  <c:v>99854.79</c:v>
                </c:pt>
              </c:numCache>
            </c:numRef>
          </c:val>
        </c:ser>
        <c:marker val="1"/>
        <c:axId val="50738688"/>
        <c:axId val="50740224"/>
      </c:lineChart>
      <c:catAx>
        <c:axId val="50738688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740224"/>
        <c:crosses val="autoZero"/>
        <c:auto val="1"/>
        <c:lblAlgn val="ctr"/>
        <c:lblOffset val="100"/>
        <c:tickLblSkip val="1"/>
        <c:tickMarkSkip val="1"/>
      </c:catAx>
      <c:valAx>
        <c:axId val="5074022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73868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19E-2"/>
          <c:y val="0.82101167315175094"/>
          <c:w val="0.13701452962551439"/>
          <c:h val="0.1673151750972763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078" r="0.75000000000000078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66675</xdr:rowOff>
    </xdr:from>
    <xdr:to>
      <xdr:col>6</xdr:col>
      <xdr:colOff>114300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83</xdr:row>
      <xdr:rowOff>19050</xdr:rowOff>
    </xdr:from>
    <xdr:to>
      <xdr:col>6</xdr:col>
      <xdr:colOff>219075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152400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66</xdr:row>
      <xdr:rowOff>19050</xdr:rowOff>
    </xdr:from>
    <xdr:to>
      <xdr:col>6</xdr:col>
      <xdr:colOff>295275</xdr:colOff>
      <xdr:row>82</xdr:row>
      <xdr:rowOff>47625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18</xdr:row>
      <xdr:rowOff>19050</xdr:rowOff>
    </xdr:from>
    <xdr:to>
      <xdr:col>6</xdr:col>
      <xdr:colOff>161925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133350</xdr:colOff>
      <xdr:row>133</xdr:row>
      <xdr:rowOff>38100</xdr:rowOff>
    </xdr:from>
    <xdr:to>
      <xdr:col>6</xdr:col>
      <xdr:colOff>266700</xdr:colOff>
      <xdr:row>149</xdr:row>
      <xdr:rowOff>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133350</xdr:colOff>
      <xdr:row>149</xdr:row>
      <xdr:rowOff>133350</xdr:rowOff>
    </xdr:from>
    <xdr:to>
      <xdr:col>6</xdr:col>
      <xdr:colOff>342900</xdr:colOff>
      <xdr:row>165</xdr:row>
      <xdr:rowOff>114300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133350</xdr:colOff>
      <xdr:row>116</xdr:row>
      <xdr:rowOff>66675</xdr:rowOff>
    </xdr:from>
    <xdr:to>
      <xdr:col>6</xdr:col>
      <xdr:colOff>276225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95250</xdr:colOff>
      <xdr:row>199</xdr:row>
      <xdr:rowOff>66675</xdr:rowOff>
    </xdr:from>
    <xdr:to>
      <xdr:col>6</xdr:col>
      <xdr:colOff>323850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47625</xdr:colOff>
      <xdr:row>49</xdr:row>
      <xdr:rowOff>114300</xdr:rowOff>
    </xdr:from>
    <xdr:to>
      <xdr:col>6</xdr:col>
      <xdr:colOff>276225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166</xdr:row>
      <xdr:rowOff>47625</xdr:rowOff>
    </xdr:from>
    <xdr:to>
      <xdr:col>6</xdr:col>
      <xdr:colOff>381000</xdr:colOff>
      <xdr:row>182</xdr:row>
      <xdr:rowOff>0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85725</xdr:colOff>
      <xdr:row>182</xdr:row>
      <xdr:rowOff>114300</xdr:rowOff>
    </xdr:from>
    <xdr:to>
      <xdr:col>6</xdr:col>
      <xdr:colOff>314325</xdr:colOff>
      <xdr:row>198</xdr:row>
      <xdr:rowOff>66675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19050</xdr:rowOff>
    </xdr:from>
    <xdr:to>
      <xdr:col>8</xdr:col>
      <xdr:colOff>504825</xdr:colOff>
      <xdr:row>51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9525</xdr:rowOff>
    </xdr:from>
    <xdr:to>
      <xdr:col>8</xdr:col>
      <xdr:colOff>495300</xdr:colOff>
      <xdr:row>67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8</xdr:col>
      <xdr:colOff>523875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21</xdr:row>
      <xdr:rowOff>95250</xdr:rowOff>
    </xdr:from>
    <xdr:to>
      <xdr:col>8</xdr:col>
      <xdr:colOff>504825</xdr:colOff>
      <xdr:row>36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716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23</xdr:row>
      <xdr:rowOff>0</xdr:rowOff>
    </xdr:from>
    <xdr:to>
      <xdr:col>13</xdr:col>
      <xdr:colOff>9525</xdr:colOff>
      <xdr:row>46</xdr:row>
      <xdr:rowOff>38100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19050</xdr:rowOff>
    </xdr:from>
    <xdr:to>
      <xdr:col>7</xdr:col>
      <xdr:colOff>323850</xdr:colOff>
      <xdr:row>33</xdr:row>
      <xdr:rowOff>114300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34</xdr:row>
      <xdr:rowOff>9525</xdr:rowOff>
    </xdr:from>
    <xdr:to>
      <xdr:col>7</xdr:col>
      <xdr:colOff>342900</xdr:colOff>
      <xdr:row>49</xdr:row>
      <xdr:rowOff>28575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49</xdr:row>
      <xdr:rowOff>19050</xdr:rowOff>
    </xdr:from>
    <xdr:to>
      <xdr:col>7</xdr:col>
      <xdr:colOff>400050</xdr:colOff>
      <xdr:row>63</xdr:row>
      <xdr:rowOff>57150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447675</xdr:colOff>
      <xdr:row>32</xdr:row>
      <xdr:rowOff>133350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33</xdr:row>
      <xdr:rowOff>0</xdr:rowOff>
    </xdr:from>
    <xdr:to>
      <xdr:col>6</xdr:col>
      <xdr:colOff>400050</xdr:colOff>
      <xdr:row>47</xdr:row>
      <xdr:rowOff>104775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49</xdr:row>
      <xdr:rowOff>19050</xdr:rowOff>
    </xdr:from>
    <xdr:to>
      <xdr:col>6</xdr:col>
      <xdr:colOff>428625</xdr:colOff>
      <xdr:row>64</xdr:row>
      <xdr:rowOff>133350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28575</xdr:rowOff>
    </xdr:from>
    <xdr:to>
      <xdr:col>7</xdr:col>
      <xdr:colOff>419100</xdr:colOff>
      <xdr:row>18</xdr:row>
      <xdr:rowOff>142875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22</xdr:row>
      <xdr:rowOff>9525</xdr:rowOff>
    </xdr:from>
    <xdr:to>
      <xdr:col>7</xdr:col>
      <xdr:colOff>419100</xdr:colOff>
      <xdr:row>38</xdr:row>
      <xdr:rowOff>9525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1"/>
  <sheetViews>
    <sheetView tabSelected="1" zoomScale="80" zoomScaleNormal="80" workbookViewId="0">
      <pane xSplit="1" ySplit="7" topLeftCell="B23" activePane="bottomRight" state="frozen"/>
      <selection activeCell="B16" sqref="B16"/>
      <selection pane="topRight" activeCell="B16" sqref="B16"/>
      <selection pane="bottomLeft" activeCell="B16" sqref="B16"/>
      <selection pane="bottomRight" activeCell="B57" sqref="B57"/>
    </sheetView>
  </sheetViews>
  <sheetFormatPr defaultColWidth="9.109375" defaultRowHeight="13.2"/>
  <cols>
    <col min="1" max="1" width="49.33203125" style="1" bestFit="1" customWidth="1"/>
    <col min="2" max="2" width="17.88671875" style="1" customWidth="1"/>
    <col min="3" max="3" width="16.88671875" style="1" bestFit="1" customWidth="1"/>
    <col min="4" max="4" width="10.33203125" style="1" customWidth="1"/>
    <col min="5" max="5" width="12.6640625" style="1" bestFit="1" customWidth="1"/>
    <col min="6" max="7" width="18.88671875" style="1" bestFit="1" customWidth="1"/>
    <col min="8" max="9" width="12.6640625" style="1" customWidth="1"/>
    <col min="10" max="11" width="18.6640625" style="1" bestFit="1" customWidth="1"/>
    <col min="12" max="12" width="9.44140625" style="1" bestFit="1" customWidth="1"/>
    <col min="13" max="13" width="13.5546875" style="1" bestFit="1" customWidth="1"/>
    <col min="14" max="16384" width="9.109375" style="1"/>
  </cols>
  <sheetData>
    <row r="1" spans="1:13" ht="24.6">
      <c r="B1" s="2" t="s">
        <v>169</v>
      </c>
      <c r="D1" s="3"/>
      <c r="J1" s="3"/>
    </row>
    <row r="2" spans="1:13">
      <c r="D2" s="3"/>
      <c r="J2" s="3"/>
    </row>
    <row r="3" spans="1:13">
      <c r="D3" s="3"/>
      <c r="J3" s="3"/>
    </row>
    <row r="4" spans="1:13">
      <c r="B4" s="3"/>
      <c r="C4" s="3"/>
      <c r="D4" s="3"/>
      <c r="E4" s="3"/>
      <c r="F4" s="3"/>
      <c r="G4" s="3"/>
      <c r="H4" s="3"/>
      <c r="I4" s="3"/>
      <c r="J4" s="3"/>
    </row>
    <row r="5" spans="1:13" ht="24.6">
      <c r="A5" s="175" t="s">
        <v>0</v>
      </c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</row>
    <row r="6" spans="1:13" ht="17.399999999999999">
      <c r="A6" s="4"/>
      <c r="B6" s="176" t="s">
        <v>88</v>
      </c>
      <c r="C6" s="176"/>
      <c r="D6" s="176"/>
      <c r="E6" s="176"/>
      <c r="F6" s="177" t="s">
        <v>170</v>
      </c>
      <c r="G6" s="178"/>
      <c r="H6" s="178"/>
      <c r="I6" s="179"/>
      <c r="J6" s="176" t="s">
        <v>2</v>
      </c>
      <c r="K6" s="176"/>
      <c r="L6" s="176"/>
      <c r="M6" s="176"/>
    </row>
    <row r="7" spans="1:13" ht="28.2">
      <c r="A7" s="5" t="s">
        <v>3</v>
      </c>
      <c r="B7" s="6">
        <v>2012</v>
      </c>
      <c r="C7" s="7">
        <v>2013</v>
      </c>
      <c r="D7" s="8" t="s">
        <v>4</v>
      </c>
      <c r="E7" s="8" t="s">
        <v>5</v>
      </c>
      <c r="F7" s="6">
        <v>2012</v>
      </c>
      <c r="G7" s="7">
        <v>2013</v>
      </c>
      <c r="H7" s="8" t="s">
        <v>4</v>
      </c>
      <c r="I7" s="8" t="s">
        <v>5</v>
      </c>
      <c r="J7" s="6" t="s">
        <v>6</v>
      </c>
      <c r="K7" s="7" t="s">
        <v>7</v>
      </c>
      <c r="L7" s="8" t="s">
        <v>4</v>
      </c>
      <c r="M7" s="8" t="s">
        <v>5</v>
      </c>
    </row>
    <row r="8" spans="1:13" ht="16.8">
      <c r="A8" s="143" t="s">
        <v>8</v>
      </c>
      <c r="B8" s="144">
        <v>1692711.4369399999</v>
      </c>
      <c r="C8" s="144">
        <v>1829524.8211399999</v>
      </c>
      <c r="D8" s="142">
        <f t="shared" ref="D8:D44" si="0">(C8-B8)/B8*100</f>
        <v>8.0824989548912392</v>
      </c>
      <c r="E8" s="142">
        <f>C8/C$44*100</f>
        <v>15.419500431947885</v>
      </c>
      <c r="F8" s="144">
        <v>15318278.147</v>
      </c>
      <c r="G8" s="144">
        <v>16913451.291999999</v>
      </c>
      <c r="H8" s="142">
        <f t="shared" ref="H8:H45" si="1">(G8-F8)/F8*100</f>
        <v>10.413527745691217</v>
      </c>
      <c r="I8" s="142">
        <f>G8/G$46*100</f>
        <v>13.6006480157643</v>
      </c>
      <c r="J8" s="144">
        <v>18886140.024999999</v>
      </c>
      <c r="K8" s="144">
        <v>20722550.949999996</v>
      </c>
      <c r="L8" s="142">
        <f t="shared" ref="L8:L46" si="2">(K8-J8)/J8*100</f>
        <v>9.7235905408362946</v>
      </c>
      <c r="M8" s="142">
        <f>K8/K$46*100</f>
        <v>13.749383804401349</v>
      </c>
    </row>
    <row r="9" spans="1:13" ht="15.6">
      <c r="A9" s="10" t="s">
        <v>9</v>
      </c>
      <c r="B9" s="144">
        <v>1229289.24926</v>
      </c>
      <c r="C9" s="144">
        <v>1292165.9622</v>
      </c>
      <c r="D9" s="142">
        <f t="shared" si="0"/>
        <v>5.1148834969353336</v>
      </c>
      <c r="E9" s="142">
        <f t="shared" ref="E9:E46" si="3">C9/C$44*100</f>
        <v>10.890562064020544</v>
      </c>
      <c r="F9" s="144">
        <v>10857133.186000001</v>
      </c>
      <c r="G9" s="144">
        <v>11731498.720000001</v>
      </c>
      <c r="H9" s="142">
        <f t="shared" si="1"/>
        <v>8.0533739341751129</v>
      </c>
      <c r="I9" s="142">
        <f t="shared" ref="I9:I46" si="4">G9/G$46*100</f>
        <v>9.4336739458716394</v>
      </c>
      <c r="J9" s="144">
        <v>13544834.950999999</v>
      </c>
      <c r="K9" s="144">
        <v>14478215.823000001</v>
      </c>
      <c r="L9" s="142">
        <f t="shared" si="2"/>
        <v>6.8910464791679953</v>
      </c>
      <c r="M9" s="142">
        <f t="shared" ref="M9:M46" si="5">K9/K$46*100</f>
        <v>9.6062761111649539</v>
      </c>
    </row>
    <row r="10" spans="1:13" ht="13.8">
      <c r="A10" s="12" t="s">
        <v>10</v>
      </c>
      <c r="B10" s="13">
        <v>487327.96208000003</v>
      </c>
      <c r="C10" s="13">
        <v>535358.28943999996</v>
      </c>
      <c r="D10" s="14">
        <f t="shared" si="0"/>
        <v>9.8558529568051441</v>
      </c>
      <c r="E10" s="14">
        <f t="shared" si="3"/>
        <v>4.5120772781443836</v>
      </c>
      <c r="F10" s="13">
        <v>4784149.9700000007</v>
      </c>
      <c r="G10" s="13">
        <v>5245914.92</v>
      </c>
      <c r="H10" s="14">
        <f t="shared" si="1"/>
        <v>9.6519748104802652</v>
      </c>
      <c r="I10" s="14">
        <f t="shared" si="4"/>
        <v>4.2184082429890344</v>
      </c>
      <c r="J10" s="13">
        <v>5843642.0270000007</v>
      </c>
      <c r="K10" s="13">
        <v>6344295.0780000007</v>
      </c>
      <c r="L10" s="14">
        <f t="shared" si="2"/>
        <v>8.567483235399763</v>
      </c>
      <c r="M10" s="14">
        <f t="shared" si="5"/>
        <v>4.2094309820382616</v>
      </c>
    </row>
    <row r="11" spans="1:13" ht="13.8">
      <c r="A11" s="12" t="s">
        <v>11</v>
      </c>
      <c r="B11" s="13">
        <v>172110.46939000001</v>
      </c>
      <c r="C11" s="13">
        <v>218248.02588999999</v>
      </c>
      <c r="D11" s="14">
        <f t="shared" si="0"/>
        <v>26.806943623779734</v>
      </c>
      <c r="E11" s="14">
        <f t="shared" si="3"/>
        <v>1.8394260031879113</v>
      </c>
      <c r="F11" s="13">
        <v>1584778.6610000001</v>
      </c>
      <c r="G11" s="13">
        <v>1654250.0829999999</v>
      </c>
      <c r="H11" s="14">
        <f t="shared" si="1"/>
        <v>4.3836671776084568</v>
      </c>
      <c r="I11" s="14">
        <f t="shared" si="4"/>
        <v>1.3302354865664678</v>
      </c>
      <c r="J11" s="13">
        <v>2203180.0550000002</v>
      </c>
      <c r="K11" s="13">
        <v>2249646.9289999995</v>
      </c>
      <c r="L11" s="14">
        <f t="shared" si="2"/>
        <v>2.1090820014707954</v>
      </c>
      <c r="M11" s="14">
        <f t="shared" si="5"/>
        <v>1.4926376161817969</v>
      </c>
    </row>
    <row r="12" spans="1:13" ht="13.8">
      <c r="A12" s="12" t="s">
        <v>12</v>
      </c>
      <c r="B12" s="13">
        <v>122329.92475999999</v>
      </c>
      <c r="C12" s="13">
        <v>122533.45518999999</v>
      </c>
      <c r="D12" s="14">
        <f t="shared" si="0"/>
        <v>0.16637828429904356</v>
      </c>
      <c r="E12" s="14">
        <f t="shared" si="3"/>
        <v>1.0327297248981624</v>
      </c>
      <c r="F12" s="13">
        <v>1028612.287</v>
      </c>
      <c r="G12" s="13">
        <v>1065800.8659999999</v>
      </c>
      <c r="H12" s="14">
        <f t="shared" si="1"/>
        <v>3.6154126749216942</v>
      </c>
      <c r="I12" s="14">
        <f t="shared" si="4"/>
        <v>0.85704461987714631</v>
      </c>
      <c r="J12" s="13">
        <v>1286185.5020000001</v>
      </c>
      <c r="K12" s="13">
        <v>1296898.1450000003</v>
      </c>
      <c r="L12" s="14">
        <f t="shared" si="2"/>
        <v>0.83290030740839094</v>
      </c>
      <c r="M12" s="14">
        <f t="shared" si="5"/>
        <v>0.86049011986244672</v>
      </c>
    </row>
    <row r="13" spans="1:13" ht="13.8">
      <c r="A13" s="12" t="s">
        <v>13</v>
      </c>
      <c r="B13" s="13">
        <v>175246.46599999999</v>
      </c>
      <c r="C13" s="13">
        <v>153312.30652000001</v>
      </c>
      <c r="D13" s="14">
        <f t="shared" si="0"/>
        <v>-12.516177918246852</v>
      </c>
      <c r="E13" s="14">
        <f t="shared" si="3"/>
        <v>1.2921383461389877</v>
      </c>
      <c r="F13" s="13">
        <v>1088176.9070000001</v>
      </c>
      <c r="G13" s="13">
        <v>1145205.443</v>
      </c>
      <c r="H13" s="14">
        <f t="shared" si="1"/>
        <v>5.2407412464965901</v>
      </c>
      <c r="I13" s="14">
        <f t="shared" si="4"/>
        <v>0.92089638401285945</v>
      </c>
      <c r="J13" s="13">
        <v>1339698.314</v>
      </c>
      <c r="K13" s="13">
        <v>1421678.6670000001</v>
      </c>
      <c r="L13" s="14">
        <f t="shared" si="2"/>
        <v>6.1193144862015645</v>
      </c>
      <c r="M13" s="14">
        <f t="shared" si="5"/>
        <v>0.94328182308620179</v>
      </c>
    </row>
    <row r="14" spans="1:13" ht="13.8">
      <c r="A14" s="12" t="s">
        <v>14</v>
      </c>
      <c r="B14" s="13">
        <v>199366.95602000001</v>
      </c>
      <c r="C14" s="13">
        <v>183572.93552</v>
      </c>
      <c r="D14" s="14">
        <f t="shared" si="0"/>
        <v>-7.9220853923333197</v>
      </c>
      <c r="E14" s="14">
        <f t="shared" si="3"/>
        <v>1.5471793144521522</v>
      </c>
      <c r="F14" s="13">
        <v>1438749.7390000001</v>
      </c>
      <c r="G14" s="13">
        <v>1403407.8159999999</v>
      </c>
      <c r="H14" s="14">
        <f t="shared" si="1"/>
        <v>-2.4564329738516246</v>
      </c>
      <c r="I14" s="14">
        <f t="shared" si="4"/>
        <v>1.1285251837995187</v>
      </c>
      <c r="J14" s="13">
        <v>1792026.7880000002</v>
      </c>
      <c r="K14" s="13">
        <v>1761718.6579999998</v>
      </c>
      <c r="L14" s="14">
        <f t="shared" si="2"/>
        <v>-1.6912766150011564</v>
      </c>
      <c r="M14" s="14">
        <f t="shared" si="5"/>
        <v>1.1688978853357279</v>
      </c>
    </row>
    <row r="15" spans="1:13" ht="13.8">
      <c r="A15" s="12" t="s">
        <v>15</v>
      </c>
      <c r="B15" s="13">
        <v>15742.65712</v>
      </c>
      <c r="C15" s="13">
        <v>23072.48691</v>
      </c>
      <c r="D15" s="14">
        <f t="shared" si="0"/>
        <v>46.560308937224697</v>
      </c>
      <c r="E15" s="14">
        <f t="shared" si="3"/>
        <v>0.19445826466195443</v>
      </c>
      <c r="F15" s="13">
        <v>154956.02000000002</v>
      </c>
      <c r="G15" s="13">
        <v>386984.34399999998</v>
      </c>
      <c r="H15" s="14">
        <f t="shared" si="1"/>
        <v>149.73817990420761</v>
      </c>
      <c r="I15" s="14">
        <f t="shared" si="4"/>
        <v>0.31118650827019206</v>
      </c>
      <c r="J15" s="13">
        <v>188621.57800000001</v>
      </c>
      <c r="K15" s="13">
        <v>433179.82299999997</v>
      </c>
      <c r="L15" s="14">
        <f t="shared" si="2"/>
        <v>129.65549731537075</v>
      </c>
      <c r="M15" s="14">
        <f t="shared" si="5"/>
        <v>0.28741421155727181</v>
      </c>
    </row>
    <row r="16" spans="1:13" ht="13.8">
      <c r="A16" s="12" t="s">
        <v>16</v>
      </c>
      <c r="B16" s="13">
        <v>52096.953630000004</v>
      </c>
      <c r="C16" s="13">
        <v>51356.422339999997</v>
      </c>
      <c r="D16" s="14">
        <f t="shared" si="0"/>
        <v>-1.4214483542730063</v>
      </c>
      <c r="E16" s="14">
        <f t="shared" si="3"/>
        <v>0.43283937299166636</v>
      </c>
      <c r="F16" s="13">
        <v>717613.049</v>
      </c>
      <c r="G16" s="13">
        <v>766225.35</v>
      </c>
      <c r="H16" s="14">
        <f t="shared" si="1"/>
        <v>6.7741662540475884</v>
      </c>
      <c r="I16" s="14">
        <f t="shared" si="4"/>
        <v>0.6161463503924226</v>
      </c>
      <c r="J16" s="13">
        <v>822073.28100000008</v>
      </c>
      <c r="K16" s="13">
        <v>894030.74600000004</v>
      </c>
      <c r="L16" s="14">
        <f t="shared" si="2"/>
        <v>8.7531691715449345</v>
      </c>
      <c r="M16" s="14">
        <f t="shared" si="5"/>
        <v>0.59318815957305004</v>
      </c>
    </row>
    <row r="17" spans="1:13" ht="13.8">
      <c r="A17" s="12" t="s">
        <v>17</v>
      </c>
      <c r="B17" s="13">
        <v>5067.8602600000004</v>
      </c>
      <c r="C17" s="13">
        <v>4712.0403900000001</v>
      </c>
      <c r="D17" s="14">
        <f t="shared" si="0"/>
        <v>-7.0211065764469254</v>
      </c>
      <c r="E17" s="14">
        <f t="shared" si="3"/>
        <v>3.971375954532675E-2</v>
      </c>
      <c r="F17" s="13">
        <v>60096.553</v>
      </c>
      <c r="G17" s="13">
        <v>63709.896000000001</v>
      </c>
      <c r="H17" s="14">
        <f t="shared" si="1"/>
        <v>6.0125628170387753</v>
      </c>
      <c r="I17" s="14">
        <f t="shared" si="4"/>
        <v>5.1231168355733478E-2</v>
      </c>
      <c r="J17" s="13">
        <v>69407.404999999999</v>
      </c>
      <c r="K17" s="13">
        <v>76767.77399999999</v>
      </c>
      <c r="L17" s="14">
        <f t="shared" si="2"/>
        <v>10.604587507629757</v>
      </c>
      <c r="M17" s="14">
        <f t="shared" si="5"/>
        <v>5.0935311539699366E-2</v>
      </c>
    </row>
    <row r="18" spans="1:13" ht="15.6">
      <c r="A18" s="10" t="s">
        <v>18</v>
      </c>
      <c r="B18" s="144">
        <v>140676.91492000001</v>
      </c>
      <c r="C18" s="144">
        <v>173048.23061</v>
      </c>
      <c r="D18" s="142">
        <f t="shared" si="0"/>
        <v>23.011107194388554</v>
      </c>
      <c r="E18" s="142">
        <f t="shared" si="3"/>
        <v>1.4584755756284575</v>
      </c>
      <c r="F18" s="144">
        <v>1323581.899</v>
      </c>
      <c r="G18" s="144">
        <v>1611292.8879999998</v>
      </c>
      <c r="H18" s="142">
        <f t="shared" si="1"/>
        <v>21.737301576681642</v>
      </c>
      <c r="I18" s="142">
        <f t="shared" si="4"/>
        <v>1.2956922299092122</v>
      </c>
      <c r="J18" s="144">
        <v>1598913.55</v>
      </c>
      <c r="K18" s="144">
        <v>1949626.6329999999</v>
      </c>
      <c r="L18" s="142">
        <f t="shared" si="2"/>
        <v>21.934461872563396</v>
      </c>
      <c r="M18" s="142">
        <f t="shared" si="5"/>
        <v>1.2935745660405646</v>
      </c>
    </row>
    <row r="19" spans="1:13" ht="13.8">
      <c r="A19" s="12" t="s">
        <v>19</v>
      </c>
      <c r="B19" s="13">
        <v>140676.91492000001</v>
      </c>
      <c r="C19" s="13">
        <v>173048.23061</v>
      </c>
      <c r="D19" s="14">
        <f t="shared" si="0"/>
        <v>23.011107194388554</v>
      </c>
      <c r="E19" s="14">
        <f t="shared" si="3"/>
        <v>1.4584755756284575</v>
      </c>
      <c r="F19" s="13">
        <v>1323581.899</v>
      </c>
      <c r="G19" s="13">
        <v>1611292.8879999998</v>
      </c>
      <c r="H19" s="14">
        <f t="shared" si="1"/>
        <v>21.737301576681642</v>
      </c>
      <c r="I19" s="14">
        <f t="shared" si="4"/>
        <v>1.2956922299092122</v>
      </c>
      <c r="J19" s="13">
        <v>1598913.55</v>
      </c>
      <c r="K19" s="13">
        <v>1949626.6329999999</v>
      </c>
      <c r="L19" s="14">
        <f t="shared" si="2"/>
        <v>21.934461872563396</v>
      </c>
      <c r="M19" s="14">
        <f t="shared" si="5"/>
        <v>1.2935745660405646</v>
      </c>
    </row>
    <row r="20" spans="1:13" ht="15.6">
      <c r="A20" s="10" t="s">
        <v>20</v>
      </c>
      <c r="B20" s="9">
        <v>322745.27276000002</v>
      </c>
      <c r="C20" s="9">
        <v>364310.62832999998</v>
      </c>
      <c r="D20" s="11">
        <f t="shared" si="0"/>
        <v>12.878687645692894</v>
      </c>
      <c r="E20" s="11">
        <f t="shared" si="3"/>
        <v>3.0704627922988839</v>
      </c>
      <c r="F20" s="9">
        <v>3137563.0629999996</v>
      </c>
      <c r="G20" s="9">
        <v>3570659.6830000002</v>
      </c>
      <c r="H20" s="11">
        <f t="shared" si="1"/>
        <v>13.803598885623439</v>
      </c>
      <c r="I20" s="11">
        <f t="shared" si="4"/>
        <v>2.871281839179316</v>
      </c>
      <c r="J20" s="9">
        <v>3742391.5259999996</v>
      </c>
      <c r="K20" s="9">
        <v>4294708.4930000007</v>
      </c>
      <c r="L20" s="11">
        <f t="shared" si="2"/>
        <v>14.758396152909661</v>
      </c>
      <c r="M20" s="11">
        <f t="shared" si="5"/>
        <v>2.8495331265323367</v>
      </c>
    </row>
    <row r="21" spans="1:13" ht="13.8">
      <c r="A21" s="12" t="s">
        <v>21</v>
      </c>
      <c r="B21" s="13">
        <v>322745.27276000002</v>
      </c>
      <c r="C21" s="13">
        <v>364310.62832999998</v>
      </c>
      <c r="D21" s="14">
        <f t="shared" si="0"/>
        <v>12.878687645692894</v>
      </c>
      <c r="E21" s="14">
        <f t="shared" si="3"/>
        <v>3.0704627922988839</v>
      </c>
      <c r="F21" s="13">
        <v>3137563.0629999996</v>
      </c>
      <c r="G21" s="13">
        <v>3570659.6830000002</v>
      </c>
      <c r="H21" s="14">
        <f t="shared" si="1"/>
        <v>13.803598885623439</v>
      </c>
      <c r="I21" s="14">
        <f t="shared" si="4"/>
        <v>2.871281839179316</v>
      </c>
      <c r="J21" s="13">
        <v>3742391.5259999996</v>
      </c>
      <c r="K21" s="13">
        <v>4294708.4930000007</v>
      </c>
      <c r="L21" s="14">
        <f t="shared" si="2"/>
        <v>14.758396152909661</v>
      </c>
      <c r="M21" s="14">
        <f t="shared" si="5"/>
        <v>2.8495331265323367</v>
      </c>
    </row>
    <row r="22" spans="1:13" ht="16.8">
      <c r="A22" s="143" t="s">
        <v>22</v>
      </c>
      <c r="B22" s="144">
        <v>9657617.45383</v>
      </c>
      <c r="C22" s="144">
        <v>9648881.1790500004</v>
      </c>
      <c r="D22" s="142">
        <f t="shared" si="0"/>
        <v>-9.0459938196609899E-2</v>
      </c>
      <c r="E22" s="142">
        <f t="shared" si="3"/>
        <v>81.322169444778595</v>
      </c>
      <c r="F22" s="144">
        <v>94346133.530000001</v>
      </c>
      <c r="G22" s="144">
        <v>97758269.378000006</v>
      </c>
      <c r="H22" s="142">
        <f t="shared" si="1"/>
        <v>3.6166143967256703</v>
      </c>
      <c r="I22" s="142">
        <f t="shared" si="4"/>
        <v>78.610556147658173</v>
      </c>
      <c r="J22" s="144">
        <v>112799577.16599998</v>
      </c>
      <c r="K22" s="144">
        <v>117640264.03200002</v>
      </c>
      <c r="L22" s="142">
        <f t="shared" si="2"/>
        <v>4.2914051520568295</v>
      </c>
      <c r="M22" s="142">
        <f t="shared" si="5"/>
        <v>78.054151968538406</v>
      </c>
    </row>
    <row r="23" spans="1:13" ht="15.6">
      <c r="A23" s="10" t="s">
        <v>23</v>
      </c>
      <c r="B23" s="144">
        <v>984838.46151000005</v>
      </c>
      <c r="C23" s="144">
        <v>1065144.4215899999</v>
      </c>
      <c r="D23" s="142">
        <f t="shared" si="0"/>
        <v>8.1542266288900862</v>
      </c>
      <c r="E23" s="142">
        <f t="shared" si="3"/>
        <v>8.9771916068129034</v>
      </c>
      <c r="F23" s="144">
        <v>9390073.6509999987</v>
      </c>
      <c r="G23" s="144">
        <v>10232833.609999999</v>
      </c>
      <c r="H23" s="142">
        <f t="shared" si="1"/>
        <v>8.9750090395750064</v>
      </c>
      <c r="I23" s="142">
        <f t="shared" si="4"/>
        <v>8.2285493203460547</v>
      </c>
      <c r="J23" s="144">
        <v>11253450.011999998</v>
      </c>
      <c r="K23" s="144">
        <v>12325983.105</v>
      </c>
      <c r="L23" s="142">
        <f t="shared" si="2"/>
        <v>9.5307047337155968</v>
      </c>
      <c r="M23" s="142">
        <f t="shared" si="5"/>
        <v>8.1782726888270325</v>
      </c>
    </row>
    <row r="24" spans="1:13" ht="13.8">
      <c r="A24" s="12" t="s">
        <v>24</v>
      </c>
      <c r="B24" s="13">
        <v>661872.15046000003</v>
      </c>
      <c r="C24" s="13">
        <v>708941.32116000005</v>
      </c>
      <c r="D24" s="14">
        <f t="shared" si="0"/>
        <v>7.1115200522165827</v>
      </c>
      <c r="E24" s="14">
        <f t="shared" si="3"/>
        <v>5.9750602350618882</v>
      </c>
      <c r="F24" s="13">
        <v>6451907.1239999998</v>
      </c>
      <c r="G24" s="13">
        <v>6921373.4409999996</v>
      </c>
      <c r="H24" s="14">
        <f t="shared" si="1"/>
        <v>7.2763960791323967</v>
      </c>
      <c r="I24" s="14">
        <f t="shared" si="4"/>
        <v>5.5656981139754693</v>
      </c>
      <c r="J24" s="13">
        <v>7734070.284</v>
      </c>
      <c r="K24" s="13">
        <v>8308649.9610000011</v>
      </c>
      <c r="L24" s="14">
        <f t="shared" si="2"/>
        <v>7.4292016480464795</v>
      </c>
      <c r="M24" s="14">
        <f t="shared" si="5"/>
        <v>5.5127777215195284</v>
      </c>
    </row>
    <row r="25" spans="1:13" ht="13.8">
      <c r="A25" s="12" t="s">
        <v>25</v>
      </c>
      <c r="B25" s="13">
        <v>134518.35532</v>
      </c>
      <c r="C25" s="13">
        <v>162191.36783999999</v>
      </c>
      <c r="D25" s="14">
        <f t="shared" si="0"/>
        <v>20.57192303174525</v>
      </c>
      <c r="E25" s="14">
        <f t="shared" si="3"/>
        <v>1.3669723622053676</v>
      </c>
      <c r="F25" s="13">
        <v>1313630.2590000001</v>
      </c>
      <c r="G25" s="13">
        <v>1546359.7720000001</v>
      </c>
      <c r="H25" s="14">
        <f t="shared" si="1"/>
        <v>17.716515846488278</v>
      </c>
      <c r="I25" s="14">
        <f t="shared" si="4"/>
        <v>1.2434774311649424</v>
      </c>
      <c r="J25" s="13">
        <v>1578921.8929999999</v>
      </c>
      <c r="K25" s="13">
        <v>1866719.743</v>
      </c>
      <c r="L25" s="14">
        <f t="shared" si="2"/>
        <v>18.227491256909193</v>
      </c>
      <c r="M25" s="14">
        <f t="shared" si="5"/>
        <v>1.2385659595524099</v>
      </c>
    </row>
    <row r="26" spans="1:13" ht="13.8">
      <c r="A26" s="12" t="s">
        <v>26</v>
      </c>
      <c r="B26" s="13">
        <v>188447.95572999999</v>
      </c>
      <c r="C26" s="13">
        <v>194011.73259</v>
      </c>
      <c r="D26" s="14">
        <f t="shared" si="0"/>
        <v>2.9524209156036427</v>
      </c>
      <c r="E26" s="14">
        <f t="shared" si="3"/>
        <v>1.635159009545649</v>
      </c>
      <c r="F26" s="13">
        <v>1624536.2680000002</v>
      </c>
      <c r="G26" s="13">
        <v>1765100.398</v>
      </c>
      <c r="H26" s="14">
        <f t="shared" si="1"/>
        <v>8.6525695220735983</v>
      </c>
      <c r="I26" s="14">
        <f t="shared" si="4"/>
        <v>1.4193737760097767</v>
      </c>
      <c r="J26" s="13">
        <v>1940457.835</v>
      </c>
      <c r="K26" s="13">
        <v>2150613.4019999998</v>
      </c>
      <c r="L26" s="14">
        <f t="shared" si="2"/>
        <v>10.830205285032633</v>
      </c>
      <c r="M26" s="14">
        <f t="shared" si="5"/>
        <v>1.4269290084185937</v>
      </c>
    </row>
    <row r="27" spans="1:13" ht="15.6">
      <c r="A27" s="10" t="s">
        <v>27</v>
      </c>
      <c r="B27" s="144">
        <v>1627455.4106099999</v>
      </c>
      <c r="C27" s="144">
        <v>1410306.8493900001</v>
      </c>
      <c r="D27" s="142">
        <f t="shared" si="0"/>
        <v>-13.342827078660701</v>
      </c>
      <c r="E27" s="142">
        <f t="shared" si="3"/>
        <v>11.886270588992513</v>
      </c>
      <c r="F27" s="144">
        <v>14531565.234000001</v>
      </c>
      <c r="G27" s="144">
        <v>14321253.994999997</v>
      </c>
      <c r="H27" s="142">
        <f t="shared" si="1"/>
        <v>-1.4472717536850839</v>
      </c>
      <c r="I27" s="142">
        <f t="shared" si="4"/>
        <v>11.516179126757097</v>
      </c>
      <c r="J27" s="144">
        <v>17048666.57</v>
      </c>
      <c r="K27" s="144">
        <v>17303406.294</v>
      </c>
      <c r="L27" s="142">
        <f t="shared" si="2"/>
        <v>1.4941914838563206</v>
      </c>
      <c r="M27" s="142">
        <f t="shared" si="5"/>
        <v>11.480786068941962</v>
      </c>
    </row>
    <row r="28" spans="1:13" ht="15">
      <c r="A28" s="12" t="s">
        <v>28</v>
      </c>
      <c r="B28" s="13">
        <v>1627455.4106099999</v>
      </c>
      <c r="C28" s="13">
        <v>1410306.8493900001</v>
      </c>
      <c r="D28" s="14">
        <f t="shared" si="0"/>
        <v>-13.342827078660701</v>
      </c>
      <c r="E28" s="14">
        <f t="shared" si="3"/>
        <v>11.886270588992513</v>
      </c>
      <c r="F28" s="13">
        <v>14531565.234000001</v>
      </c>
      <c r="G28" s="13">
        <v>14321253.994999997</v>
      </c>
      <c r="H28" s="14">
        <f t="shared" si="1"/>
        <v>-1.4472717536850839</v>
      </c>
      <c r="I28" s="14">
        <f t="shared" si="4"/>
        <v>11.516179126757097</v>
      </c>
      <c r="J28" s="13">
        <v>17048666.57</v>
      </c>
      <c r="K28" s="15">
        <v>17303406.294</v>
      </c>
      <c r="L28" s="14">
        <f t="shared" si="2"/>
        <v>1.4941914838563206</v>
      </c>
      <c r="M28" s="14">
        <f t="shared" si="5"/>
        <v>11.480786068941962</v>
      </c>
    </row>
    <row r="29" spans="1:13" ht="15.6">
      <c r="A29" s="10" t="s">
        <v>29</v>
      </c>
      <c r="B29" s="144">
        <v>7045323.5817099996</v>
      </c>
      <c r="C29" s="144">
        <v>7173429.9080699999</v>
      </c>
      <c r="D29" s="142">
        <f t="shared" si="0"/>
        <v>1.8183171414946859</v>
      </c>
      <c r="E29" s="142">
        <f t="shared" si="3"/>
        <v>60.458707248973163</v>
      </c>
      <c r="F29" s="144">
        <v>70424494.643999994</v>
      </c>
      <c r="G29" s="144">
        <v>73204181.774000004</v>
      </c>
      <c r="H29" s="142">
        <f t="shared" si="1"/>
        <v>3.9470459022127082</v>
      </c>
      <c r="I29" s="142">
        <f t="shared" si="4"/>
        <v>58.865827701359144</v>
      </c>
      <c r="J29" s="144">
        <v>84497460.583000019</v>
      </c>
      <c r="K29" s="144">
        <v>88010874.634000003</v>
      </c>
      <c r="L29" s="142">
        <f t="shared" si="2"/>
        <v>4.1580114085781705</v>
      </c>
      <c r="M29" s="142">
        <f t="shared" si="5"/>
        <v>58.395093211432901</v>
      </c>
    </row>
    <row r="30" spans="1:13" ht="13.8">
      <c r="A30" s="12" t="s">
        <v>30</v>
      </c>
      <c r="B30" s="13">
        <v>1278785.0029200001</v>
      </c>
      <c r="C30" s="13">
        <v>1337565.9977599999</v>
      </c>
      <c r="D30" s="14">
        <f t="shared" si="0"/>
        <v>4.5966284172693817</v>
      </c>
      <c r="E30" s="14">
        <f t="shared" si="3"/>
        <v>11.273200145690113</v>
      </c>
      <c r="F30" s="13">
        <v>13236159.390000002</v>
      </c>
      <c r="G30" s="13">
        <v>14308542.943</v>
      </c>
      <c r="H30" s="14">
        <f t="shared" si="1"/>
        <v>8.1019238391023727</v>
      </c>
      <c r="I30" s="14">
        <f t="shared" si="4"/>
        <v>11.505957762638243</v>
      </c>
      <c r="J30" s="13">
        <v>15723366.455000004</v>
      </c>
      <c r="K30" s="13">
        <v>17110534.084000003</v>
      </c>
      <c r="L30" s="14">
        <f t="shared" si="2"/>
        <v>8.8223322465328788</v>
      </c>
      <c r="M30" s="14">
        <f t="shared" si="5"/>
        <v>11.352815625202116</v>
      </c>
    </row>
    <row r="31" spans="1:13" ht="13.8">
      <c r="A31" s="12" t="s">
        <v>31</v>
      </c>
      <c r="B31" s="13">
        <v>1631699.5593300001</v>
      </c>
      <c r="C31" s="13">
        <v>1751212.4155900001</v>
      </c>
      <c r="D31" s="14">
        <f t="shared" si="0"/>
        <v>7.3244400647551666</v>
      </c>
      <c r="E31" s="14">
        <f t="shared" si="3"/>
        <v>14.75947212445946</v>
      </c>
      <c r="F31" s="13">
        <v>15661890.981000001</v>
      </c>
      <c r="G31" s="13">
        <v>17476997.260000002</v>
      </c>
      <c r="H31" s="14">
        <f t="shared" si="1"/>
        <v>11.589317542830372</v>
      </c>
      <c r="I31" s="14">
        <f t="shared" si="4"/>
        <v>14.053813382143218</v>
      </c>
      <c r="J31" s="13">
        <v>19000226.900000002</v>
      </c>
      <c r="K31" s="13">
        <v>20871163.351</v>
      </c>
      <c r="L31" s="14">
        <f t="shared" si="2"/>
        <v>9.8469163597198808</v>
      </c>
      <c r="M31" s="14">
        <f t="shared" si="5"/>
        <v>13.847987926276733</v>
      </c>
    </row>
    <row r="32" spans="1:13" ht="13.8">
      <c r="A32" s="12" t="s">
        <v>32</v>
      </c>
      <c r="B32" s="13">
        <v>34284.198660000002</v>
      </c>
      <c r="C32" s="13">
        <v>47933.185019999997</v>
      </c>
      <c r="D32" s="14">
        <f t="shared" si="0"/>
        <v>39.811303438526963</v>
      </c>
      <c r="E32" s="14">
        <f t="shared" si="3"/>
        <v>0.40398783256735588</v>
      </c>
      <c r="F32" s="13">
        <v>635988.26000000013</v>
      </c>
      <c r="G32" s="13">
        <v>1010391.3729999999</v>
      </c>
      <c r="H32" s="14">
        <f t="shared" si="1"/>
        <v>58.869500672858287</v>
      </c>
      <c r="I32" s="14">
        <f t="shared" si="4"/>
        <v>0.81248807148176316</v>
      </c>
      <c r="J32" s="13">
        <v>741610.43400000012</v>
      </c>
      <c r="K32" s="13">
        <v>1185339.5920000002</v>
      </c>
      <c r="L32" s="14">
        <f t="shared" si="2"/>
        <v>59.833187028757472</v>
      </c>
      <c r="M32" s="14">
        <f t="shared" si="5"/>
        <v>0.78647117472574046</v>
      </c>
    </row>
    <row r="33" spans="1:13" ht="13.8">
      <c r="A33" s="12" t="s">
        <v>33</v>
      </c>
      <c r="B33" s="13">
        <v>981320.01893000002</v>
      </c>
      <c r="C33" s="13">
        <v>1059843.3315399999</v>
      </c>
      <c r="D33" s="14">
        <f t="shared" si="0"/>
        <v>8.0018048236312573</v>
      </c>
      <c r="E33" s="14">
        <f t="shared" si="3"/>
        <v>8.9325132513343277</v>
      </c>
      <c r="F33" s="13">
        <v>9725059.9579999987</v>
      </c>
      <c r="G33" s="13">
        <v>9467124.2260000017</v>
      </c>
      <c r="H33" s="14">
        <f t="shared" si="1"/>
        <v>-2.652279092508985</v>
      </c>
      <c r="I33" s="14">
        <f t="shared" si="4"/>
        <v>7.6128178747434934</v>
      </c>
      <c r="J33" s="13">
        <v>11876929.272</v>
      </c>
      <c r="K33" s="13">
        <v>11534951.312000001</v>
      </c>
      <c r="L33" s="14">
        <f t="shared" si="2"/>
        <v>-2.879346606923189</v>
      </c>
      <c r="M33" s="14">
        <f t="shared" si="5"/>
        <v>7.6534241916664678</v>
      </c>
    </row>
    <row r="34" spans="1:13" ht="13.8">
      <c r="A34" s="12" t="s">
        <v>34</v>
      </c>
      <c r="B34" s="13">
        <v>442174.24842000002</v>
      </c>
      <c r="C34" s="13">
        <v>454460.43959000002</v>
      </c>
      <c r="D34" s="14">
        <f t="shared" si="0"/>
        <v>2.7785858660701432</v>
      </c>
      <c r="E34" s="14">
        <f t="shared" si="3"/>
        <v>3.8302584712650889</v>
      </c>
      <c r="F34" s="13">
        <v>4367816.8279999997</v>
      </c>
      <c r="G34" s="13">
        <v>4701742.3</v>
      </c>
      <c r="H34" s="14">
        <f t="shared" si="1"/>
        <v>7.6451345179899128</v>
      </c>
      <c r="I34" s="14">
        <f t="shared" si="4"/>
        <v>3.7808216063729492</v>
      </c>
      <c r="J34" s="13">
        <v>5250697.0149999997</v>
      </c>
      <c r="K34" s="13">
        <v>5653020.1900000004</v>
      </c>
      <c r="L34" s="14">
        <f t="shared" si="2"/>
        <v>7.6622812904774085</v>
      </c>
      <c r="M34" s="14">
        <f t="shared" si="5"/>
        <v>3.750771052940268</v>
      </c>
    </row>
    <row r="35" spans="1:13" ht="13.8">
      <c r="A35" s="12" t="s">
        <v>35</v>
      </c>
      <c r="B35" s="13">
        <v>506581.63809000002</v>
      </c>
      <c r="C35" s="13">
        <v>526195.74740999995</v>
      </c>
      <c r="D35" s="14">
        <f t="shared" si="0"/>
        <v>3.8718555599354865</v>
      </c>
      <c r="E35" s="14">
        <f t="shared" si="3"/>
        <v>4.4348540455558849</v>
      </c>
      <c r="F35" s="13">
        <v>5224197.4540000008</v>
      </c>
      <c r="G35" s="13">
        <v>5523895.2139999997</v>
      </c>
      <c r="H35" s="14">
        <f t="shared" si="1"/>
        <v>5.7367234420002609</v>
      </c>
      <c r="I35" s="14">
        <f t="shared" si="4"/>
        <v>4.4419411026485482</v>
      </c>
      <c r="J35" s="13">
        <v>6245583.3550000014</v>
      </c>
      <c r="K35" s="13">
        <v>6656685.6830000002</v>
      </c>
      <c r="L35" s="14">
        <f t="shared" si="2"/>
        <v>6.5822887092025484</v>
      </c>
      <c r="M35" s="14">
        <f t="shared" si="5"/>
        <v>4.4167017150381547</v>
      </c>
    </row>
    <row r="36" spans="1:13" ht="13.8">
      <c r="A36" s="12" t="s">
        <v>36</v>
      </c>
      <c r="B36" s="13">
        <v>1329673.50021</v>
      </c>
      <c r="C36" s="13">
        <v>1056796.33338</v>
      </c>
      <c r="D36" s="14">
        <f t="shared" si="0"/>
        <v>-20.522118158096976</v>
      </c>
      <c r="E36" s="14">
        <f t="shared" si="3"/>
        <v>8.906832709096598</v>
      </c>
      <c r="F36" s="13">
        <v>13118668.903999999</v>
      </c>
      <c r="G36" s="13">
        <v>11603873.117000001</v>
      </c>
      <c r="H36" s="14">
        <f t="shared" si="1"/>
        <v>-11.546871089475578</v>
      </c>
      <c r="I36" s="14">
        <f t="shared" si="4"/>
        <v>9.3310461099418021</v>
      </c>
      <c r="J36" s="13">
        <v>15639656.866</v>
      </c>
      <c r="K36" s="13">
        <v>14033612.856000001</v>
      </c>
      <c r="L36" s="14">
        <f t="shared" si="2"/>
        <v>-10.269048891292982</v>
      </c>
      <c r="M36" s="14">
        <f t="shared" si="5"/>
        <v>9.3112826594124023</v>
      </c>
    </row>
    <row r="37" spans="1:13" ht="13.8">
      <c r="A37" s="16" t="s">
        <v>37</v>
      </c>
      <c r="B37" s="13">
        <v>258030.61314999999</v>
      </c>
      <c r="C37" s="13">
        <v>245790.47774</v>
      </c>
      <c r="D37" s="14">
        <f t="shared" si="0"/>
        <v>-4.7436756672296383</v>
      </c>
      <c r="E37" s="14">
        <f t="shared" si="3"/>
        <v>2.0715577804071725</v>
      </c>
      <c r="F37" s="13">
        <v>2596716.642</v>
      </c>
      <c r="G37" s="13">
        <v>2650004.0909999995</v>
      </c>
      <c r="H37" s="14">
        <f t="shared" si="1"/>
        <v>2.0521087337029345</v>
      </c>
      <c r="I37" s="14">
        <f t="shared" si="4"/>
        <v>2.1309531839355604</v>
      </c>
      <c r="J37" s="13">
        <v>3072360.0279999999</v>
      </c>
      <c r="K37" s="13">
        <v>3150990.1599999997</v>
      </c>
      <c r="L37" s="14">
        <f t="shared" si="2"/>
        <v>2.5592746710477563</v>
      </c>
      <c r="M37" s="14">
        <f t="shared" si="5"/>
        <v>2.0906775994068441</v>
      </c>
    </row>
    <row r="38" spans="1:13" ht="13.8">
      <c r="A38" s="12" t="s">
        <v>38</v>
      </c>
      <c r="B38" s="13">
        <v>178674.72644999999</v>
      </c>
      <c r="C38" s="13">
        <v>195159.54164000001</v>
      </c>
      <c r="D38" s="14">
        <f t="shared" si="0"/>
        <v>9.2261594672781566</v>
      </c>
      <c r="E38" s="14">
        <f t="shared" si="3"/>
        <v>1.6448329106251875</v>
      </c>
      <c r="F38" s="13">
        <v>1659839.933</v>
      </c>
      <c r="G38" s="13">
        <v>1831002.452</v>
      </c>
      <c r="H38" s="14">
        <f t="shared" si="1"/>
        <v>10.311989463384002</v>
      </c>
      <c r="I38" s="14">
        <f t="shared" si="4"/>
        <v>1.472367728840317</v>
      </c>
      <c r="J38" s="13">
        <v>1921342.767</v>
      </c>
      <c r="K38" s="13">
        <v>2245318.3459999999</v>
      </c>
      <c r="L38" s="14">
        <f t="shared" si="2"/>
        <v>16.861935546558303</v>
      </c>
      <c r="M38" s="14">
        <f t="shared" si="5"/>
        <v>1.4897656073668686</v>
      </c>
    </row>
    <row r="39" spans="1:13" ht="13.8">
      <c r="A39" s="12" t="s">
        <v>39</v>
      </c>
      <c r="B39" s="13">
        <v>77603.506880000001</v>
      </c>
      <c r="C39" s="13">
        <v>130463.87402</v>
      </c>
      <c r="D39" s="14">
        <f>(C39-B39)/B39*100</f>
        <v>68.115951540359049</v>
      </c>
      <c r="E39" s="14">
        <f t="shared" si="3"/>
        <v>1.0995684445272935</v>
      </c>
      <c r="F39" s="13">
        <v>1002037.903</v>
      </c>
      <c r="G39" s="13">
        <v>1117227.2320000001</v>
      </c>
      <c r="H39" s="14">
        <f t="shared" si="1"/>
        <v>11.495506173482543</v>
      </c>
      <c r="I39" s="14">
        <f t="shared" si="4"/>
        <v>0.89839820825012973</v>
      </c>
      <c r="J39" s="13">
        <v>1224838.061</v>
      </c>
      <c r="K39" s="13">
        <v>1375999.311</v>
      </c>
      <c r="L39" s="14">
        <f t="shared" si="2"/>
        <v>12.341325340313702</v>
      </c>
      <c r="M39" s="14">
        <f t="shared" si="5"/>
        <v>0.91297363375674645</v>
      </c>
    </row>
    <row r="40" spans="1:13" ht="13.8">
      <c r="A40" s="12" t="s">
        <v>40</v>
      </c>
      <c r="B40" s="13">
        <v>320825.07688000001</v>
      </c>
      <c r="C40" s="13">
        <v>361445.19257000001</v>
      </c>
      <c r="D40" s="14">
        <f>(C40-B40)/B40*100</f>
        <v>12.661141106869703</v>
      </c>
      <c r="E40" s="14">
        <f t="shared" si="3"/>
        <v>3.0463124842907607</v>
      </c>
      <c r="F40" s="13">
        <v>3128218.3129999996</v>
      </c>
      <c r="G40" s="13">
        <v>3424155.4749999996</v>
      </c>
      <c r="H40" s="14">
        <f t="shared" si="1"/>
        <v>9.4602464530741983</v>
      </c>
      <c r="I40" s="14">
        <f t="shared" si="4"/>
        <v>2.7534731121823133</v>
      </c>
      <c r="J40" s="13">
        <v>3722865.7270000004</v>
      </c>
      <c r="K40" s="13">
        <v>4089570.148</v>
      </c>
      <c r="L40" s="14">
        <f t="shared" si="2"/>
        <v>9.8500576676855154</v>
      </c>
      <c r="M40" s="14">
        <f t="shared" si="5"/>
        <v>2.7134241192382951</v>
      </c>
    </row>
    <row r="41" spans="1:13" ht="13.8">
      <c r="A41" s="12" t="s">
        <v>41</v>
      </c>
      <c r="B41" s="13">
        <v>5671.49179</v>
      </c>
      <c r="C41" s="13">
        <v>6563.3718099999996</v>
      </c>
      <c r="D41" s="14">
        <f t="shared" si="0"/>
        <v>15.725668889666144</v>
      </c>
      <c r="E41" s="14">
        <f t="shared" si="3"/>
        <v>5.5317049153926295E-2</v>
      </c>
      <c r="F41" s="13">
        <v>67900.070999999996</v>
      </c>
      <c r="G41" s="13">
        <v>89226.092999999993</v>
      </c>
      <c r="H41" s="14">
        <f t="shared" si="1"/>
        <v>31.407952430565199</v>
      </c>
      <c r="I41" s="14">
        <f t="shared" si="4"/>
        <v>7.1749559789068426E-2</v>
      </c>
      <c r="J41" s="13">
        <v>77983.699000000008</v>
      </c>
      <c r="K41" s="13">
        <v>103689.602</v>
      </c>
      <c r="L41" s="14">
        <f t="shared" si="2"/>
        <v>32.963174778359758</v>
      </c>
      <c r="M41" s="14">
        <f t="shared" si="5"/>
        <v>6.8797907065762193E-2</v>
      </c>
    </row>
    <row r="42" spans="1:13" ht="15.6">
      <c r="A42" s="145" t="s">
        <v>42</v>
      </c>
      <c r="B42" s="144">
        <v>339731.29230999999</v>
      </c>
      <c r="C42" s="144">
        <v>386601.10048999998</v>
      </c>
      <c r="D42" s="142">
        <f t="shared" si="0"/>
        <v>13.796141021131476</v>
      </c>
      <c r="E42" s="142">
        <f t="shared" si="3"/>
        <v>3.2583301232735327</v>
      </c>
      <c r="F42" s="144">
        <v>3354841.9040000001</v>
      </c>
      <c r="G42" s="144">
        <v>4177097.8960000002</v>
      </c>
      <c r="H42" s="142">
        <f t="shared" si="1"/>
        <v>24.509530270848796</v>
      </c>
      <c r="I42" s="142">
        <f t="shared" si="4"/>
        <v>3.3589382338397802</v>
      </c>
      <c r="J42" s="144">
        <v>4022188.3559999997</v>
      </c>
      <c r="K42" s="144">
        <v>5001789.1830000002</v>
      </c>
      <c r="L42" s="142">
        <f t="shared" si="2"/>
        <v>24.354921756429064</v>
      </c>
      <c r="M42" s="142">
        <f t="shared" si="5"/>
        <v>3.318680183328012</v>
      </c>
    </row>
    <row r="43" spans="1:13" ht="13.8">
      <c r="A43" s="12" t="s">
        <v>43</v>
      </c>
      <c r="B43" s="13">
        <v>339731.29230999999</v>
      </c>
      <c r="C43" s="13">
        <v>386601.10048999998</v>
      </c>
      <c r="D43" s="14">
        <f t="shared" si="0"/>
        <v>13.796141021131476</v>
      </c>
      <c r="E43" s="14">
        <f t="shared" si="3"/>
        <v>3.2583301232735327</v>
      </c>
      <c r="F43" s="13">
        <v>3354841.9040000001</v>
      </c>
      <c r="G43" s="13">
        <v>4177097.8960000002</v>
      </c>
      <c r="H43" s="14">
        <f t="shared" si="1"/>
        <v>24.509530270848796</v>
      </c>
      <c r="I43" s="14">
        <f t="shared" si="4"/>
        <v>3.3589382338397802</v>
      </c>
      <c r="J43" s="13">
        <v>4022188.3559999997</v>
      </c>
      <c r="K43" s="13">
        <v>5001789.1830000002</v>
      </c>
      <c r="L43" s="14">
        <f t="shared" si="2"/>
        <v>24.354921756429064</v>
      </c>
      <c r="M43" s="14">
        <f t="shared" si="5"/>
        <v>3.318680183328012</v>
      </c>
    </row>
    <row r="44" spans="1:13" ht="15.6">
      <c r="A44" s="10" t="s">
        <v>44</v>
      </c>
      <c r="B44" s="9">
        <v>11690060.183080001</v>
      </c>
      <c r="C44" s="9">
        <v>11865007.100679999</v>
      </c>
      <c r="D44" s="11">
        <f t="shared" si="0"/>
        <v>1.4965441996031268</v>
      </c>
      <c r="E44" s="11">
        <f t="shared" si="3"/>
        <v>100</v>
      </c>
      <c r="F44" s="17">
        <v>113019253.57995</v>
      </c>
      <c r="G44" s="17">
        <v>118848818.5661</v>
      </c>
      <c r="H44" s="18">
        <f t="shared" si="1"/>
        <v>5.1580282133310611</v>
      </c>
      <c r="I44" s="18">
        <f t="shared" si="4"/>
        <v>95.570142397342664</v>
      </c>
      <c r="J44" s="17">
        <v>135707905.54700002</v>
      </c>
      <c r="K44" s="17">
        <v>143364604.164</v>
      </c>
      <c r="L44" s="18">
        <f>(K44-J44)/J44*100</f>
        <v>5.6420431706892877</v>
      </c>
      <c r="M44" s="18">
        <f t="shared" si="5"/>
        <v>95.122215955604261</v>
      </c>
    </row>
    <row r="45" spans="1:13" ht="15">
      <c r="A45" s="146" t="s">
        <v>45</v>
      </c>
      <c r="B45" s="147"/>
      <c r="C45" s="147"/>
      <c r="D45" s="148"/>
      <c r="E45" s="148"/>
      <c r="F45" s="149">
        <f>(F46-F44)</f>
        <v>11583244.838049993</v>
      </c>
      <c r="G45" s="149">
        <f>(G46-G44)</f>
        <v>5508868.4528999925</v>
      </c>
      <c r="H45" s="150">
        <f t="shared" si="1"/>
        <v>-52.441060083580219</v>
      </c>
      <c r="I45" s="150">
        <f t="shared" si="4"/>
        <v>4.4298576026573411</v>
      </c>
      <c r="J45" s="151">
        <f>(J46-J44)</f>
        <v>12450603.893999994</v>
      </c>
      <c r="K45" s="151">
        <f>(K46-K44)</f>
        <v>7351611.5209999979</v>
      </c>
      <c r="L45" s="152">
        <f t="shared" si="2"/>
        <v>-40.953775547041737</v>
      </c>
      <c r="M45" s="152">
        <f t="shared" si="5"/>
        <v>4.8777840443957388</v>
      </c>
    </row>
    <row r="46" spans="1:13" s="20" customFormat="1" ht="22.5" customHeight="1">
      <c r="A46" s="19" t="s">
        <v>46</v>
      </c>
      <c r="B46" s="153">
        <v>11690060.183080001</v>
      </c>
      <c r="C46" s="153">
        <v>11865007.100679999</v>
      </c>
      <c r="D46" s="154">
        <f>(C46-B46)/B46*100</f>
        <v>1.4965441996031268</v>
      </c>
      <c r="E46" s="154">
        <f t="shared" si="3"/>
        <v>100</v>
      </c>
      <c r="F46" s="155">
        <v>124602498.418</v>
      </c>
      <c r="G46" s="155">
        <v>124357687.01899999</v>
      </c>
      <c r="H46" s="156">
        <f>(G46-F46)/F46*100</f>
        <v>-0.19647390871629475</v>
      </c>
      <c r="I46" s="156">
        <f t="shared" si="4"/>
        <v>100</v>
      </c>
      <c r="J46" s="155">
        <v>148158509.44100001</v>
      </c>
      <c r="K46" s="155">
        <v>150716215.685</v>
      </c>
      <c r="L46" s="156">
        <f t="shared" si="2"/>
        <v>1.7263309773094895</v>
      </c>
      <c r="M46" s="156">
        <f t="shared" si="5"/>
        <v>100</v>
      </c>
    </row>
    <row r="47" spans="1:13" ht="20.25" hidden="1" customHeight="1">
      <c r="J47" s="21">
        <v>134018670.49699998</v>
      </c>
      <c r="K47" s="21">
        <v>136770401.61351001</v>
      </c>
    </row>
    <row r="48" spans="1:13" ht="9" customHeight="1"/>
    <row r="49" spans="1:11">
      <c r="A49" s="1" t="s">
        <v>171</v>
      </c>
      <c r="K49" s="22"/>
    </row>
    <row r="50" spans="1:11">
      <c r="A50" s="1" t="s">
        <v>47</v>
      </c>
      <c r="G50" s="22"/>
      <c r="K50" s="22"/>
    </row>
    <row r="51" spans="1:11">
      <c r="G51" s="22"/>
    </row>
  </sheetData>
  <mergeCells count="4">
    <mergeCell ref="A5:M5"/>
    <mergeCell ref="B6:E6"/>
    <mergeCell ref="F6:I6"/>
    <mergeCell ref="J6:M6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horizontalDpi="4294967294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2:A76"/>
  <sheetViews>
    <sheetView topLeftCell="A22" workbookViewId="0">
      <selection activeCell="H12" sqref="H12"/>
    </sheetView>
  </sheetViews>
  <sheetFormatPr defaultRowHeight="13.2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/>
    <row r="14" ht="12.75" customHeight="1"/>
    <row r="25" ht="12.75" customHeight="1"/>
    <row r="29" ht="12.75" customHeight="1"/>
    <row r="43" ht="12.75" customHeight="1"/>
    <row r="45" ht="12.75" customHeight="1"/>
    <row r="59" spans="1:1" ht="12.75" customHeight="1"/>
    <row r="61" spans="1:1" ht="12.75" customHeight="1">
      <c r="A61" s="101"/>
    </row>
    <row r="76" ht="12.75" customHeight="1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B2:C66"/>
  <sheetViews>
    <sheetView topLeftCell="A27" workbookViewId="0">
      <selection activeCell="B16" sqref="B16"/>
    </sheetView>
  </sheetViews>
  <sheetFormatPr defaultRowHeight="13.2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>
      <c r="C2" s="115" t="s">
        <v>133</v>
      </c>
    </row>
    <row r="14" spans="3:3" ht="12.75" customHeight="1"/>
    <row r="16" spans="3:3" ht="12.75" customHeight="1"/>
    <row r="21" spans="3:3" ht="13.8">
      <c r="C21" s="115" t="s">
        <v>134</v>
      </c>
    </row>
    <row r="34" ht="12.75" customHeight="1"/>
    <row r="50" spans="2:2" ht="12.75" customHeight="1"/>
    <row r="51" spans="2:2">
      <c r="B51" s="101"/>
    </row>
    <row r="66" ht="12.75" customHeight="1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82"/>
  <sheetViews>
    <sheetView topLeftCell="A32" workbookViewId="0">
      <selection activeCell="B16" sqref="B16"/>
    </sheetView>
  </sheetViews>
  <sheetFormatPr defaultRowHeight="13.2"/>
  <cols>
    <col min="4" max="4" width="17.44140625" customWidth="1"/>
  </cols>
  <sheetData>
    <row r="1" spans="2:2" ht="13.8">
      <c r="B1" s="115" t="s">
        <v>22</v>
      </c>
    </row>
    <row r="2" spans="2:2" ht="13.8">
      <c r="B2" s="115" t="s">
        <v>135</v>
      </c>
    </row>
    <row r="11" spans="2:2" ht="12.75" customHeight="1"/>
    <row r="14" spans="2:2" ht="12.75" customHeight="1"/>
    <row r="25" ht="12.75" customHeight="1"/>
    <row r="31" ht="12.75" customHeight="1"/>
    <row r="40" spans="1:1" ht="12.75" customHeight="1"/>
    <row r="45" spans="1:1">
      <c r="A45" s="101"/>
    </row>
    <row r="47" spans="1:1" ht="12.75" customHeight="1"/>
    <row r="54" ht="12.75" customHeight="1"/>
    <row r="69" ht="12.75" customHeight="1"/>
    <row r="71" ht="12.75" customHeight="1"/>
    <row r="82" ht="12.75" customHeight="1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7"/>
  <sheetViews>
    <sheetView topLeftCell="A190" workbookViewId="0">
      <selection activeCell="B16" sqref="B16"/>
    </sheetView>
  </sheetViews>
  <sheetFormatPr defaultRowHeight="13.2"/>
  <cols>
    <col min="4" max="4" width="22.33203125" customWidth="1"/>
    <col min="9" max="9" width="17.88671875" customWidth="1"/>
  </cols>
  <sheetData>
    <row r="1" spans="2:2" ht="13.8">
      <c r="B1" s="115" t="s">
        <v>136</v>
      </c>
    </row>
    <row r="10" spans="2:2" ht="12.75" customHeight="1"/>
    <row r="13" spans="2:2" ht="12.75" customHeight="1"/>
    <row r="18" spans="2:2" ht="13.8">
      <c r="B18" s="115" t="s">
        <v>137</v>
      </c>
    </row>
    <row r="19" spans="2:2" ht="13.8">
      <c r="B19" s="115"/>
    </row>
    <row r="20" spans="2:2" ht="13.8">
      <c r="B20" s="115"/>
    </row>
    <row r="21" spans="2:2" ht="13.8">
      <c r="B21" s="115"/>
    </row>
    <row r="26" spans="2:2" ht="12.75" customHeight="1"/>
    <row r="29" spans="2:2" ht="12.75" customHeight="1"/>
    <row r="40" ht="12.75" customHeight="1"/>
    <row r="42" ht="12.75" customHeight="1"/>
    <row r="44" ht="12.75" customHeight="1"/>
    <row r="51" spans="1:1">
      <c r="A51" s="101"/>
    </row>
    <row r="53" spans="1:1" ht="12.75" customHeight="1"/>
    <row r="54" spans="1:1" ht="12.75" customHeight="1"/>
    <row r="57" spans="1:1" ht="12.75" customHeight="1"/>
    <row r="64" spans="1:1" ht="12.75" customHeight="1"/>
    <row r="67" ht="12.75" customHeight="1"/>
    <row r="69" ht="12.75" customHeight="1"/>
    <row r="77" ht="12.75" customHeight="1"/>
    <row r="96" ht="12.75" customHeight="1"/>
    <row r="114" ht="12.75" customHeight="1"/>
    <row r="127" ht="12.75" customHeight="1"/>
    <row r="147" ht="12.75" customHeight="1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6"/>
  <sheetViews>
    <sheetView topLeftCell="A58" zoomScaleNormal="100" workbookViewId="0">
      <selection activeCell="B76" sqref="B76"/>
    </sheetView>
  </sheetViews>
  <sheetFormatPr defaultRowHeight="13.2"/>
  <cols>
    <col min="1" max="1" width="7" customWidth="1"/>
    <col min="2" max="2" width="40.33203125" customWidth="1"/>
    <col min="3" max="3" width="10.109375" style="139" bestFit="1" customWidth="1"/>
    <col min="4" max="4" width="10.6640625" style="139" bestFit="1" customWidth="1"/>
    <col min="5" max="7" width="11.33203125" style="140" bestFit="1" customWidth="1"/>
    <col min="8" max="8" width="11.44140625" style="140" bestFit="1" customWidth="1"/>
    <col min="9" max="9" width="11" style="140" bestFit="1" customWidth="1"/>
    <col min="10" max="10" width="12.5546875" style="140" bestFit="1" customWidth="1"/>
    <col min="11" max="11" width="11.33203125" style="140" bestFit="1" customWidth="1"/>
    <col min="12" max="12" width="10.109375" style="140" bestFit="1" customWidth="1"/>
    <col min="13" max="13" width="11.33203125" style="140" bestFit="1" customWidth="1"/>
    <col min="14" max="14" width="10.109375" style="140" bestFit="1" customWidth="1"/>
    <col min="15" max="15" width="12.44140625" style="139" bestFit="1" customWidth="1"/>
  </cols>
  <sheetData>
    <row r="1" spans="1:15" ht="16.2" thickBot="1">
      <c r="B1" s="116" t="s">
        <v>138</v>
      </c>
      <c r="C1" s="117" t="s">
        <v>80</v>
      </c>
      <c r="D1" s="117" t="s">
        <v>81</v>
      </c>
      <c r="E1" s="117" t="s">
        <v>82</v>
      </c>
      <c r="F1" s="117" t="s">
        <v>83</v>
      </c>
      <c r="G1" s="117" t="s">
        <v>84</v>
      </c>
      <c r="H1" s="117" t="s">
        <v>85</v>
      </c>
      <c r="I1" s="117" t="s">
        <v>1</v>
      </c>
      <c r="J1" s="117" t="s">
        <v>139</v>
      </c>
      <c r="K1" s="117" t="s">
        <v>87</v>
      </c>
      <c r="L1" s="117" t="s">
        <v>88</v>
      </c>
      <c r="M1" s="117" t="s">
        <v>89</v>
      </c>
      <c r="N1" s="117" t="s">
        <v>90</v>
      </c>
      <c r="O1" s="118" t="s">
        <v>76</v>
      </c>
    </row>
    <row r="2" spans="1:15" s="123" customFormat="1" ht="15" thickTop="1" thickBot="1">
      <c r="A2" s="119">
        <v>2013</v>
      </c>
      <c r="B2" s="120" t="s">
        <v>8</v>
      </c>
      <c r="C2" s="121">
        <v>1699824.088</v>
      </c>
      <c r="D2" s="121">
        <v>1614077.706</v>
      </c>
      <c r="E2" s="121">
        <v>1722575.023</v>
      </c>
      <c r="F2" s="121">
        <v>1687789.9269999999</v>
      </c>
      <c r="G2" s="121">
        <v>1770640.7069999999</v>
      </c>
      <c r="H2" s="121">
        <v>1651221.11</v>
      </c>
      <c r="I2" s="121">
        <v>1688842.6569999999</v>
      </c>
      <c r="J2" s="121">
        <v>1411935.672</v>
      </c>
      <c r="K2" s="121">
        <v>1837019.581</v>
      </c>
      <c r="L2" s="121">
        <v>1829524.821</v>
      </c>
      <c r="M2" s="121"/>
      <c r="N2" s="121"/>
      <c r="O2" s="122">
        <f t="shared" ref="O2:O65" si="0">SUM(C2:N2)</f>
        <v>16913451.291999999</v>
      </c>
    </row>
    <row r="3" spans="1:15" ht="15" thickTop="1" thickBot="1">
      <c r="A3" s="124">
        <v>2012</v>
      </c>
      <c r="B3" s="120" t="s">
        <v>8</v>
      </c>
      <c r="C3" s="121">
        <v>1506723.7509999999</v>
      </c>
      <c r="D3" s="121">
        <v>1533499.9110000001</v>
      </c>
      <c r="E3" s="121">
        <v>1656289.152</v>
      </c>
      <c r="F3" s="121">
        <v>1491180.767</v>
      </c>
      <c r="G3" s="121">
        <v>1536166.179</v>
      </c>
      <c r="H3" s="121">
        <v>1519760.899</v>
      </c>
      <c r="I3" s="121">
        <v>1412069.469</v>
      </c>
      <c r="J3" s="121">
        <v>1344226.8859999999</v>
      </c>
      <c r="K3" s="121">
        <v>1625846.057</v>
      </c>
      <c r="L3" s="121">
        <v>1692938.8870000001</v>
      </c>
      <c r="M3" s="121">
        <v>1975252.128</v>
      </c>
      <c r="N3" s="121">
        <v>1834647.219</v>
      </c>
      <c r="O3" s="122">
        <f t="shared" si="0"/>
        <v>19128601.305</v>
      </c>
    </row>
    <row r="4" spans="1:15" s="123" customFormat="1" ht="15" thickTop="1" thickBot="1">
      <c r="A4" s="119">
        <v>2013</v>
      </c>
      <c r="B4" s="125" t="s">
        <v>140</v>
      </c>
      <c r="C4" s="126">
        <v>500373.723</v>
      </c>
      <c r="D4" s="126">
        <v>471153.27600000001</v>
      </c>
      <c r="E4" s="126">
        <v>532362.77099999995</v>
      </c>
      <c r="F4" s="126">
        <v>519425.32400000002</v>
      </c>
      <c r="G4" s="126">
        <v>586660.01500000001</v>
      </c>
      <c r="H4" s="126">
        <v>542061.78899999999</v>
      </c>
      <c r="I4" s="126">
        <v>551120.52300000004</v>
      </c>
      <c r="J4" s="126">
        <v>453051.19699999999</v>
      </c>
      <c r="K4" s="126">
        <v>554348.01300000004</v>
      </c>
      <c r="L4" s="126">
        <v>535358.28899999999</v>
      </c>
      <c r="M4" s="126"/>
      <c r="N4" s="126"/>
      <c r="O4" s="122">
        <f t="shared" si="0"/>
        <v>5245914.92</v>
      </c>
    </row>
    <row r="5" spans="1:15" ht="14.4" thickTop="1">
      <c r="A5" s="124">
        <v>2012</v>
      </c>
      <c r="B5" s="125" t="s">
        <v>140</v>
      </c>
      <c r="C5" s="126">
        <v>469988.837</v>
      </c>
      <c r="D5" s="126">
        <v>496619.10200000001</v>
      </c>
      <c r="E5" s="126">
        <v>525592.32299999997</v>
      </c>
      <c r="F5" s="126">
        <v>479203.86700000003</v>
      </c>
      <c r="G5" s="126">
        <v>474941.94400000002</v>
      </c>
      <c r="H5" s="126">
        <v>465917.97399999999</v>
      </c>
      <c r="I5" s="126">
        <v>449244.82400000002</v>
      </c>
      <c r="J5" s="126">
        <v>436282.18699999998</v>
      </c>
      <c r="K5" s="126">
        <v>499053.234</v>
      </c>
      <c r="L5" s="126">
        <v>487327.962</v>
      </c>
      <c r="M5" s="126">
        <v>581169.54599999997</v>
      </c>
      <c r="N5" s="126">
        <v>517210.61200000002</v>
      </c>
      <c r="O5" s="122">
        <f t="shared" si="0"/>
        <v>5882552.4120000005</v>
      </c>
    </row>
    <row r="6" spans="1:15" s="123" customFormat="1" ht="13.8">
      <c r="A6" s="119">
        <v>2013</v>
      </c>
      <c r="B6" s="125" t="s">
        <v>141</v>
      </c>
      <c r="C6" s="126">
        <v>223137.13500000001</v>
      </c>
      <c r="D6" s="126">
        <v>181396.16800000001</v>
      </c>
      <c r="E6" s="126">
        <v>172485.734</v>
      </c>
      <c r="F6" s="126">
        <v>160135.041</v>
      </c>
      <c r="G6" s="126">
        <v>181842.09599999999</v>
      </c>
      <c r="H6" s="126">
        <v>178091.67</v>
      </c>
      <c r="I6" s="126">
        <v>116156.143</v>
      </c>
      <c r="J6" s="126">
        <v>95916.228000000003</v>
      </c>
      <c r="K6" s="126">
        <v>126841.842</v>
      </c>
      <c r="L6" s="126">
        <v>218248.02600000001</v>
      </c>
      <c r="M6" s="126"/>
      <c r="N6" s="126"/>
      <c r="O6" s="127">
        <f t="shared" si="0"/>
        <v>1654250.0829999999</v>
      </c>
    </row>
    <row r="7" spans="1:15" ht="13.8">
      <c r="A7" s="124">
        <v>2012</v>
      </c>
      <c r="B7" s="125" t="s">
        <v>141</v>
      </c>
      <c r="C7" s="126">
        <v>193472.55900000001</v>
      </c>
      <c r="D7" s="126">
        <v>178518.288</v>
      </c>
      <c r="E7" s="126">
        <v>193137.79199999999</v>
      </c>
      <c r="F7" s="126">
        <v>159171.48300000001</v>
      </c>
      <c r="G7" s="126">
        <v>185763.70499999999</v>
      </c>
      <c r="H7" s="126">
        <v>183322.02799999999</v>
      </c>
      <c r="I7" s="126">
        <v>120932.27</v>
      </c>
      <c r="J7" s="126">
        <v>83568.645999999993</v>
      </c>
      <c r="K7" s="126">
        <v>114781.421</v>
      </c>
      <c r="L7" s="126">
        <v>172110.46900000001</v>
      </c>
      <c r="M7" s="126">
        <v>287397.52799999999</v>
      </c>
      <c r="N7" s="126">
        <v>307999.31800000003</v>
      </c>
      <c r="O7" s="127">
        <f t="shared" si="0"/>
        <v>2180175.5070000002</v>
      </c>
    </row>
    <row r="8" spans="1:15" s="123" customFormat="1" ht="13.8">
      <c r="A8" s="119">
        <v>2013</v>
      </c>
      <c r="B8" s="125" t="s">
        <v>142</v>
      </c>
      <c r="C8" s="126">
        <v>94908.356</v>
      </c>
      <c r="D8" s="126">
        <v>94116.08</v>
      </c>
      <c r="E8" s="126">
        <v>95502</v>
      </c>
      <c r="F8" s="126">
        <v>100813.105</v>
      </c>
      <c r="G8" s="126">
        <v>112882.94</v>
      </c>
      <c r="H8" s="126">
        <v>100412.599</v>
      </c>
      <c r="I8" s="126">
        <v>109595.63</v>
      </c>
      <c r="J8" s="126">
        <v>108040.65</v>
      </c>
      <c r="K8" s="126">
        <v>126996.05100000001</v>
      </c>
      <c r="L8" s="126">
        <v>122533.455</v>
      </c>
      <c r="M8" s="126"/>
      <c r="N8" s="126"/>
      <c r="O8" s="127">
        <f t="shared" si="0"/>
        <v>1065800.8659999999</v>
      </c>
    </row>
    <row r="9" spans="1:15" ht="13.8">
      <c r="A9" s="124">
        <v>2012</v>
      </c>
      <c r="B9" s="125" t="s">
        <v>142</v>
      </c>
      <c r="C9" s="126">
        <v>92558.293999999994</v>
      </c>
      <c r="D9" s="126">
        <v>90908.092000000004</v>
      </c>
      <c r="E9" s="126">
        <v>102384.93399999999</v>
      </c>
      <c r="F9" s="126">
        <v>88710.051999999996</v>
      </c>
      <c r="G9" s="126">
        <v>96476.577999999994</v>
      </c>
      <c r="H9" s="126">
        <v>96041.307000000001</v>
      </c>
      <c r="I9" s="126">
        <v>106778.728</v>
      </c>
      <c r="J9" s="126">
        <v>119572.29700000001</v>
      </c>
      <c r="K9" s="126">
        <v>112852.08</v>
      </c>
      <c r="L9" s="126">
        <v>122329.925</v>
      </c>
      <c r="M9" s="126">
        <v>131311.48000000001</v>
      </c>
      <c r="N9" s="126">
        <v>99854.79</v>
      </c>
      <c r="O9" s="127">
        <f t="shared" si="0"/>
        <v>1259778.557</v>
      </c>
    </row>
    <row r="10" spans="1:15" s="123" customFormat="1" ht="13.8">
      <c r="A10" s="119">
        <v>2013</v>
      </c>
      <c r="B10" s="125" t="s">
        <v>143</v>
      </c>
      <c r="C10" s="126">
        <v>106920.12300000001</v>
      </c>
      <c r="D10" s="126">
        <v>109287.016</v>
      </c>
      <c r="E10" s="126">
        <v>114117.94100000001</v>
      </c>
      <c r="F10" s="126">
        <v>104112.96400000001</v>
      </c>
      <c r="G10" s="126">
        <v>112147.234</v>
      </c>
      <c r="H10" s="126">
        <v>96376.611999999994</v>
      </c>
      <c r="I10" s="126">
        <v>96367.615999999995</v>
      </c>
      <c r="J10" s="126">
        <v>95054.491999999998</v>
      </c>
      <c r="K10" s="126">
        <v>157509.13800000001</v>
      </c>
      <c r="L10" s="126">
        <v>153312.307</v>
      </c>
      <c r="M10" s="126"/>
      <c r="N10" s="126"/>
      <c r="O10" s="127">
        <f t="shared" si="0"/>
        <v>1145205.443</v>
      </c>
    </row>
    <row r="11" spans="1:15" ht="13.8">
      <c r="A11" s="124">
        <v>2012</v>
      </c>
      <c r="B11" s="125" t="s">
        <v>143</v>
      </c>
      <c r="C11" s="126">
        <v>105531.583</v>
      </c>
      <c r="D11" s="126">
        <v>96523.843999999997</v>
      </c>
      <c r="E11" s="126">
        <v>106398.08900000001</v>
      </c>
      <c r="F11" s="126">
        <v>95619.092999999993</v>
      </c>
      <c r="G11" s="126">
        <v>97437.353000000003</v>
      </c>
      <c r="H11" s="126">
        <v>86571.563999999998</v>
      </c>
      <c r="I11" s="126">
        <v>76121.244000000006</v>
      </c>
      <c r="J11" s="126">
        <v>85953.599000000002</v>
      </c>
      <c r="K11" s="126">
        <v>162774.07199999999</v>
      </c>
      <c r="L11" s="126">
        <v>175246.46599999999</v>
      </c>
      <c r="M11" s="126">
        <v>165695.76199999999</v>
      </c>
      <c r="N11" s="126">
        <v>110777.462</v>
      </c>
      <c r="O11" s="127">
        <f t="shared" si="0"/>
        <v>1364650.1310000003</v>
      </c>
    </row>
    <row r="12" spans="1:15" s="123" customFormat="1" ht="13.8">
      <c r="A12" s="119">
        <v>2013</v>
      </c>
      <c r="B12" s="125" t="s">
        <v>144</v>
      </c>
      <c r="C12" s="126">
        <v>178057.44399999999</v>
      </c>
      <c r="D12" s="126">
        <v>133914.242</v>
      </c>
      <c r="E12" s="126">
        <v>135662.81400000001</v>
      </c>
      <c r="F12" s="126">
        <v>133874.226</v>
      </c>
      <c r="G12" s="126">
        <v>105315.23</v>
      </c>
      <c r="H12" s="126">
        <v>106117.427</v>
      </c>
      <c r="I12" s="126">
        <v>133081.391</v>
      </c>
      <c r="J12" s="126">
        <v>87323</v>
      </c>
      <c r="K12" s="126">
        <v>206489.106</v>
      </c>
      <c r="L12" s="126">
        <v>183572.93599999999</v>
      </c>
      <c r="M12" s="126"/>
      <c r="N12" s="126"/>
      <c r="O12" s="127">
        <f t="shared" si="0"/>
        <v>1403407.8159999999</v>
      </c>
    </row>
    <row r="13" spans="1:15" ht="13.8">
      <c r="A13" s="124">
        <v>2012</v>
      </c>
      <c r="B13" s="125" t="s">
        <v>144</v>
      </c>
      <c r="C13" s="126">
        <v>119913.17</v>
      </c>
      <c r="D13" s="126">
        <v>143215.25399999999</v>
      </c>
      <c r="E13" s="126">
        <v>135675.905</v>
      </c>
      <c r="F13" s="126">
        <v>132709.54</v>
      </c>
      <c r="G13" s="126">
        <v>129480.432</v>
      </c>
      <c r="H13" s="126">
        <v>128894.031</v>
      </c>
      <c r="I13" s="126">
        <v>151957.09</v>
      </c>
      <c r="J13" s="126">
        <v>108455.107</v>
      </c>
      <c r="K13" s="126">
        <v>189203.166</v>
      </c>
      <c r="L13" s="126">
        <v>199574.95600000001</v>
      </c>
      <c r="M13" s="126">
        <v>194765.302</v>
      </c>
      <c r="N13" s="126">
        <v>163890.04500000001</v>
      </c>
      <c r="O13" s="127">
        <f t="shared" si="0"/>
        <v>1797733.9979999999</v>
      </c>
    </row>
    <row r="14" spans="1:15" s="123" customFormat="1" ht="13.8">
      <c r="A14" s="119">
        <v>2013</v>
      </c>
      <c r="B14" s="125" t="s">
        <v>145</v>
      </c>
      <c r="C14" s="126">
        <v>44842.038</v>
      </c>
      <c r="D14" s="126">
        <v>52403.663</v>
      </c>
      <c r="E14" s="126">
        <v>62149.758999999998</v>
      </c>
      <c r="F14" s="126">
        <v>38410.942999999999</v>
      </c>
      <c r="G14" s="126">
        <v>38035.659</v>
      </c>
      <c r="H14" s="126">
        <v>36239.686999999998</v>
      </c>
      <c r="I14" s="126">
        <v>32753.293000000001</v>
      </c>
      <c r="J14" s="126">
        <v>28125.712</v>
      </c>
      <c r="K14" s="126">
        <v>30951.102999999999</v>
      </c>
      <c r="L14" s="126">
        <v>23072.487000000001</v>
      </c>
      <c r="M14" s="126"/>
      <c r="N14" s="126"/>
      <c r="O14" s="127">
        <f t="shared" si="0"/>
        <v>386984.34399999998</v>
      </c>
    </row>
    <row r="15" spans="1:15" ht="13.8">
      <c r="A15" s="124">
        <v>2012</v>
      </c>
      <c r="B15" s="125" t="s">
        <v>145</v>
      </c>
      <c r="C15" s="126">
        <v>14963.441000000001</v>
      </c>
      <c r="D15" s="126">
        <v>15339.146000000001</v>
      </c>
      <c r="E15" s="126">
        <v>19213.572</v>
      </c>
      <c r="F15" s="126">
        <v>15903.887000000001</v>
      </c>
      <c r="G15" s="126">
        <v>15565.424999999999</v>
      </c>
      <c r="H15" s="126">
        <v>15442.521000000001</v>
      </c>
      <c r="I15" s="126">
        <v>14310.64</v>
      </c>
      <c r="J15" s="126">
        <v>11471.273999999999</v>
      </c>
      <c r="K15" s="126">
        <v>17003.456999999999</v>
      </c>
      <c r="L15" s="126">
        <v>15742.656999999999</v>
      </c>
      <c r="M15" s="126">
        <v>19601.625</v>
      </c>
      <c r="N15" s="126">
        <v>26593.853999999999</v>
      </c>
      <c r="O15" s="127">
        <f t="shared" si="0"/>
        <v>201151.49900000001</v>
      </c>
    </row>
    <row r="16" spans="1:15" ht="13.8">
      <c r="A16" s="119">
        <v>2013</v>
      </c>
      <c r="B16" s="125" t="s">
        <v>146</v>
      </c>
      <c r="C16" s="126">
        <v>66631.066999999995</v>
      </c>
      <c r="D16" s="126">
        <v>101106.59600000001</v>
      </c>
      <c r="E16" s="126">
        <v>93632.384000000005</v>
      </c>
      <c r="F16" s="126">
        <v>104726.342</v>
      </c>
      <c r="G16" s="126">
        <v>80015.084000000003</v>
      </c>
      <c r="H16" s="126">
        <v>76117.297000000006</v>
      </c>
      <c r="I16" s="126">
        <v>90331.686000000002</v>
      </c>
      <c r="J16" s="126">
        <v>49399.682999999997</v>
      </c>
      <c r="K16" s="126">
        <v>52908.788999999997</v>
      </c>
      <c r="L16" s="126">
        <v>51356.421999999999</v>
      </c>
      <c r="M16" s="126"/>
      <c r="N16" s="126"/>
      <c r="O16" s="127">
        <f t="shared" si="0"/>
        <v>766225.35</v>
      </c>
    </row>
    <row r="17" spans="1:15" ht="13.8">
      <c r="A17" s="124">
        <v>2012</v>
      </c>
      <c r="B17" s="125" t="s">
        <v>146</v>
      </c>
      <c r="C17" s="126">
        <v>92500.611000000004</v>
      </c>
      <c r="D17" s="126">
        <v>100557.644</v>
      </c>
      <c r="E17" s="126">
        <v>86358.92</v>
      </c>
      <c r="F17" s="126">
        <v>88475.812000000005</v>
      </c>
      <c r="G17" s="126">
        <v>73133.077000000005</v>
      </c>
      <c r="H17" s="126">
        <v>82236.959000000003</v>
      </c>
      <c r="I17" s="126">
        <v>41072.54</v>
      </c>
      <c r="J17" s="126">
        <v>50651.633000000002</v>
      </c>
      <c r="K17" s="126">
        <v>50528.898999999998</v>
      </c>
      <c r="L17" s="126">
        <v>52096.953999999998</v>
      </c>
      <c r="M17" s="126">
        <v>62176.769</v>
      </c>
      <c r="N17" s="126">
        <v>65921.175000000003</v>
      </c>
      <c r="O17" s="127">
        <f t="shared" si="0"/>
        <v>845710.99300000002</v>
      </c>
    </row>
    <row r="18" spans="1:15" ht="13.8">
      <c r="A18" s="119">
        <v>2013</v>
      </c>
      <c r="B18" s="125" t="s">
        <v>147</v>
      </c>
      <c r="C18" s="126">
        <v>5248.2349999999997</v>
      </c>
      <c r="D18" s="126">
        <v>8969.8040000000001</v>
      </c>
      <c r="E18" s="126">
        <v>9241.5139999999992</v>
      </c>
      <c r="F18" s="126">
        <v>10435.252</v>
      </c>
      <c r="G18" s="126">
        <v>7212.4260000000004</v>
      </c>
      <c r="H18" s="126">
        <v>3794.241</v>
      </c>
      <c r="I18" s="126">
        <v>3556.596</v>
      </c>
      <c r="J18" s="126">
        <v>5172.7060000000001</v>
      </c>
      <c r="K18" s="126">
        <v>5367.0820000000003</v>
      </c>
      <c r="L18" s="126">
        <v>4712.04</v>
      </c>
      <c r="M18" s="126"/>
      <c r="N18" s="126"/>
      <c r="O18" s="127">
        <f t="shared" si="0"/>
        <v>63709.896000000001</v>
      </c>
    </row>
    <row r="19" spans="1:15" ht="13.8">
      <c r="A19" s="124">
        <v>2012</v>
      </c>
      <c r="B19" s="125" t="s">
        <v>147</v>
      </c>
      <c r="C19" s="126">
        <v>4758.4459999999999</v>
      </c>
      <c r="D19" s="126">
        <v>6736.8689999999997</v>
      </c>
      <c r="E19" s="126">
        <v>10413.361000000001</v>
      </c>
      <c r="F19" s="126">
        <v>10505.583000000001</v>
      </c>
      <c r="G19" s="126">
        <v>6052.7039999999997</v>
      </c>
      <c r="H19" s="126">
        <v>2650.817</v>
      </c>
      <c r="I19" s="126">
        <v>3157.7339999999999</v>
      </c>
      <c r="J19" s="126">
        <v>4540.8599999999997</v>
      </c>
      <c r="K19" s="126">
        <v>6212.3190000000004</v>
      </c>
      <c r="L19" s="126">
        <v>5067.8599999999997</v>
      </c>
      <c r="M19" s="126">
        <v>7099.8040000000001</v>
      </c>
      <c r="N19" s="126">
        <v>5958.0739999999996</v>
      </c>
      <c r="O19" s="127">
        <f t="shared" si="0"/>
        <v>73154.430999999997</v>
      </c>
    </row>
    <row r="20" spans="1:15" ht="13.8">
      <c r="A20" s="119">
        <v>2013</v>
      </c>
      <c r="B20" s="125" t="s">
        <v>148</v>
      </c>
      <c r="C20" s="126">
        <v>171226.712</v>
      </c>
      <c r="D20" s="126">
        <v>148797.92000000001</v>
      </c>
      <c r="E20" s="126">
        <v>145990.75099999999</v>
      </c>
      <c r="F20" s="126">
        <v>154659.81899999999</v>
      </c>
      <c r="G20" s="126">
        <v>164916.399</v>
      </c>
      <c r="H20" s="126">
        <v>157584.83600000001</v>
      </c>
      <c r="I20" s="126">
        <v>165102.872</v>
      </c>
      <c r="J20" s="126">
        <v>158542.644</v>
      </c>
      <c r="K20" s="126">
        <v>171422.704</v>
      </c>
      <c r="L20" s="126">
        <v>173048.231</v>
      </c>
      <c r="M20" s="126"/>
      <c r="N20" s="126"/>
      <c r="O20" s="127">
        <f t="shared" si="0"/>
        <v>1611292.8879999998</v>
      </c>
    </row>
    <row r="21" spans="1:15" ht="13.8">
      <c r="A21" s="124">
        <v>2012</v>
      </c>
      <c r="B21" s="125" t="s">
        <v>148</v>
      </c>
      <c r="C21" s="126">
        <v>147201.16500000001</v>
      </c>
      <c r="D21" s="126">
        <v>110614.91899999999</v>
      </c>
      <c r="E21" s="126">
        <v>146851.834</v>
      </c>
      <c r="F21" s="126">
        <v>114273.368</v>
      </c>
      <c r="G21" s="126">
        <v>128328.912</v>
      </c>
      <c r="H21" s="126">
        <v>130730.046</v>
      </c>
      <c r="I21" s="126">
        <v>127346.598</v>
      </c>
      <c r="J21" s="126">
        <v>130036.09699999999</v>
      </c>
      <c r="K21" s="126">
        <v>147522.04500000001</v>
      </c>
      <c r="L21" s="126">
        <v>140676.91500000001</v>
      </c>
      <c r="M21" s="126">
        <v>161267.59599999999</v>
      </c>
      <c r="N21" s="126">
        <v>177066.149</v>
      </c>
      <c r="O21" s="127">
        <f t="shared" si="0"/>
        <v>1661915.6439999999</v>
      </c>
    </row>
    <row r="22" spans="1:15" ht="13.8">
      <c r="A22" s="119">
        <v>2013</v>
      </c>
      <c r="B22" s="125" t="s">
        <v>149</v>
      </c>
      <c r="C22" s="126">
        <v>308479.25400000002</v>
      </c>
      <c r="D22" s="128">
        <v>312932.94</v>
      </c>
      <c r="E22" s="126">
        <v>361429.35499999998</v>
      </c>
      <c r="F22" s="126">
        <v>361196.91100000002</v>
      </c>
      <c r="G22" s="126">
        <v>381613.62300000002</v>
      </c>
      <c r="H22" s="126">
        <v>354424.95199999999</v>
      </c>
      <c r="I22" s="126">
        <v>390776.908</v>
      </c>
      <c r="J22" s="126">
        <v>331309.359</v>
      </c>
      <c r="K22" s="126">
        <v>404185.75300000003</v>
      </c>
      <c r="L22" s="126">
        <v>364310.62800000003</v>
      </c>
      <c r="M22" s="126"/>
      <c r="N22" s="126"/>
      <c r="O22" s="127">
        <f t="shared" si="0"/>
        <v>3570659.6830000002</v>
      </c>
    </row>
    <row r="23" spans="1:15" ht="13.8">
      <c r="A23" s="124">
        <v>2012</v>
      </c>
      <c r="B23" s="125" t="s">
        <v>149</v>
      </c>
      <c r="C23" s="126">
        <v>265835.64600000001</v>
      </c>
      <c r="D23" s="126">
        <v>294466.75300000003</v>
      </c>
      <c r="E23" s="126">
        <v>330262.42</v>
      </c>
      <c r="F23" s="126">
        <v>306608.08199999999</v>
      </c>
      <c r="G23" s="126">
        <v>328986.049</v>
      </c>
      <c r="H23" s="126">
        <v>327953.65100000001</v>
      </c>
      <c r="I23" s="126">
        <v>321147.80300000001</v>
      </c>
      <c r="J23" s="126">
        <v>313695.18699999998</v>
      </c>
      <c r="K23" s="126">
        <v>325915.36300000001</v>
      </c>
      <c r="L23" s="126">
        <v>322764.723</v>
      </c>
      <c r="M23" s="126">
        <v>364766.71600000001</v>
      </c>
      <c r="N23" s="126">
        <v>359375.74</v>
      </c>
      <c r="O23" s="127">
        <f t="shared" si="0"/>
        <v>3861778.1329999994</v>
      </c>
    </row>
    <row r="24" spans="1:15" ht="13.8">
      <c r="A24" s="119">
        <v>2013</v>
      </c>
      <c r="B24" s="120" t="s">
        <v>22</v>
      </c>
      <c r="C24" s="129">
        <v>8874189.1750000007</v>
      </c>
      <c r="D24" s="129">
        <v>9582721.6119999997</v>
      </c>
      <c r="E24" s="129">
        <v>10388422.009</v>
      </c>
      <c r="F24" s="129">
        <v>9715503.682</v>
      </c>
      <c r="G24" s="129">
        <v>10404922.722999999</v>
      </c>
      <c r="H24" s="129">
        <v>9694692.7249999996</v>
      </c>
      <c r="I24" s="129">
        <v>10444432.289999999</v>
      </c>
      <c r="J24" s="129">
        <v>8749895.5600000005</v>
      </c>
      <c r="K24" s="129">
        <v>10254608.423</v>
      </c>
      <c r="L24" s="129">
        <v>9648881.1789999995</v>
      </c>
      <c r="M24" s="129"/>
      <c r="N24" s="129"/>
      <c r="O24" s="127">
        <f t="shared" si="0"/>
        <v>97758269.378000006</v>
      </c>
    </row>
    <row r="25" spans="1:15" ht="13.8">
      <c r="A25" s="124">
        <v>2012</v>
      </c>
      <c r="B25" s="120" t="s">
        <v>22</v>
      </c>
      <c r="C25" s="129">
        <v>8660090.2770000007</v>
      </c>
      <c r="D25" s="129">
        <v>9277288.4600000009</v>
      </c>
      <c r="E25" s="129">
        <v>10555404.619000001</v>
      </c>
      <c r="F25" s="129">
        <v>9502578.2029999997</v>
      </c>
      <c r="G25" s="129">
        <v>9819683.0899999999</v>
      </c>
      <c r="H25" s="129">
        <v>9827742.9910000004</v>
      </c>
      <c r="I25" s="129">
        <v>8977586.0360000003</v>
      </c>
      <c r="J25" s="129">
        <v>8760767.1420000009</v>
      </c>
      <c r="K25" s="129">
        <v>9310907.8239999991</v>
      </c>
      <c r="L25" s="129">
        <v>9658697.7909999993</v>
      </c>
      <c r="M25" s="129">
        <v>10275151.436000001</v>
      </c>
      <c r="N25" s="129">
        <v>9608164.3990000002</v>
      </c>
      <c r="O25" s="127">
        <f t="shared" si="0"/>
        <v>114234062.26800001</v>
      </c>
    </row>
    <row r="26" spans="1:15" ht="13.8">
      <c r="A26" s="119">
        <v>2013</v>
      </c>
      <c r="B26" s="125" t="s">
        <v>150</v>
      </c>
      <c r="C26" s="126">
        <v>682452.84499999997</v>
      </c>
      <c r="D26" s="126">
        <v>649657.97400000005</v>
      </c>
      <c r="E26" s="126">
        <v>734253.03</v>
      </c>
      <c r="F26" s="126">
        <v>700999.04399999999</v>
      </c>
      <c r="G26" s="126">
        <v>749402.98600000003</v>
      </c>
      <c r="H26" s="126">
        <v>645469.05700000003</v>
      </c>
      <c r="I26" s="126">
        <v>677088.42700000003</v>
      </c>
      <c r="J26" s="126">
        <v>617234.41099999996</v>
      </c>
      <c r="K26" s="126">
        <v>755874.34600000002</v>
      </c>
      <c r="L26" s="126">
        <v>708941.321</v>
      </c>
      <c r="M26" s="126"/>
      <c r="N26" s="126"/>
      <c r="O26" s="127">
        <f t="shared" si="0"/>
        <v>6921373.4409999996</v>
      </c>
    </row>
    <row r="27" spans="1:15" ht="13.8">
      <c r="A27" s="124">
        <v>2012</v>
      </c>
      <c r="B27" s="125" t="s">
        <v>150</v>
      </c>
      <c r="C27" s="126">
        <v>584999.65800000005</v>
      </c>
      <c r="D27" s="126">
        <v>634980.96299999999</v>
      </c>
      <c r="E27" s="126">
        <v>722336.93700000003</v>
      </c>
      <c r="F27" s="126">
        <v>645785.98499999999</v>
      </c>
      <c r="G27" s="126">
        <v>680930.15700000001</v>
      </c>
      <c r="H27" s="126">
        <v>635964.94700000004</v>
      </c>
      <c r="I27" s="126">
        <v>580092.97499999998</v>
      </c>
      <c r="J27" s="126">
        <v>612907.223</v>
      </c>
      <c r="K27" s="126">
        <v>692198.31099999999</v>
      </c>
      <c r="L27" s="126">
        <v>662004.745</v>
      </c>
      <c r="M27" s="126">
        <v>764902.33100000001</v>
      </c>
      <c r="N27" s="126">
        <v>622417.35600000003</v>
      </c>
      <c r="O27" s="127">
        <f t="shared" si="0"/>
        <v>7839521.5880000005</v>
      </c>
    </row>
    <row r="28" spans="1:15" ht="13.8">
      <c r="A28" s="119">
        <v>2013</v>
      </c>
      <c r="B28" s="125" t="s">
        <v>151</v>
      </c>
      <c r="C28" s="126">
        <v>115051.40700000001</v>
      </c>
      <c r="D28" s="126">
        <v>129843.255</v>
      </c>
      <c r="E28" s="126">
        <v>153753.37299999999</v>
      </c>
      <c r="F28" s="126">
        <v>145419.13</v>
      </c>
      <c r="G28" s="126">
        <v>155685.467</v>
      </c>
      <c r="H28" s="126">
        <v>146280.26300000001</v>
      </c>
      <c r="I28" s="126">
        <v>183450.05499999999</v>
      </c>
      <c r="J28" s="126">
        <v>178493.19200000001</v>
      </c>
      <c r="K28" s="126">
        <v>176192.26199999999</v>
      </c>
      <c r="L28" s="126">
        <v>155206.323</v>
      </c>
      <c r="M28" s="126"/>
      <c r="N28" s="126"/>
      <c r="O28" s="127">
        <f t="shared" si="0"/>
        <v>1539374.7270000002</v>
      </c>
    </row>
    <row r="29" spans="1:15" ht="13.8">
      <c r="A29" s="124">
        <v>2012</v>
      </c>
      <c r="B29" s="125" t="s">
        <v>151</v>
      </c>
      <c r="C29" s="126">
        <v>89780.933999999994</v>
      </c>
      <c r="D29" s="126">
        <v>103607.844</v>
      </c>
      <c r="E29" s="126">
        <v>150142.88</v>
      </c>
      <c r="F29" s="126">
        <v>122697.03599999999</v>
      </c>
      <c r="G29" s="126">
        <v>128086.519</v>
      </c>
      <c r="H29" s="126">
        <v>139253.05300000001</v>
      </c>
      <c r="I29" s="126">
        <v>161803.31200000001</v>
      </c>
      <c r="J29" s="126">
        <v>137048.42199999999</v>
      </c>
      <c r="K29" s="126">
        <v>146787.353</v>
      </c>
      <c r="L29" s="126">
        <v>134542.18299999999</v>
      </c>
      <c r="M29" s="126">
        <v>157369.85399999999</v>
      </c>
      <c r="N29" s="126">
        <v>162995.497</v>
      </c>
      <c r="O29" s="127">
        <f t="shared" si="0"/>
        <v>1634114.8870000001</v>
      </c>
    </row>
    <row r="30" spans="1:15" s="123" customFormat="1" ht="13.8">
      <c r="A30" s="119">
        <v>2013</v>
      </c>
      <c r="B30" s="125" t="s">
        <v>152</v>
      </c>
      <c r="C30" s="126">
        <v>165999.60399999999</v>
      </c>
      <c r="D30" s="126">
        <v>161550.14600000001</v>
      </c>
      <c r="E30" s="126">
        <v>169936.27600000001</v>
      </c>
      <c r="F30" s="126">
        <v>190124.82500000001</v>
      </c>
      <c r="G30" s="126">
        <v>192843.427</v>
      </c>
      <c r="H30" s="126">
        <v>184057.15299999999</v>
      </c>
      <c r="I30" s="126">
        <v>179253.99299999999</v>
      </c>
      <c r="J30" s="126">
        <v>144803.39300000001</v>
      </c>
      <c r="K30" s="126">
        <v>182519.848</v>
      </c>
      <c r="L30" s="126">
        <v>194011.73300000001</v>
      </c>
      <c r="M30" s="126"/>
      <c r="N30" s="126"/>
      <c r="O30" s="127">
        <f t="shared" si="0"/>
        <v>1765100.398</v>
      </c>
    </row>
    <row r="31" spans="1:15" ht="13.8">
      <c r="A31" s="124">
        <v>2012</v>
      </c>
      <c r="B31" s="125" t="s">
        <v>152</v>
      </c>
      <c r="C31" s="126">
        <v>132530.18700000001</v>
      </c>
      <c r="D31" s="126">
        <v>148772.826</v>
      </c>
      <c r="E31" s="126">
        <v>166441.73300000001</v>
      </c>
      <c r="F31" s="126">
        <v>167710.15400000001</v>
      </c>
      <c r="G31" s="126">
        <v>171988.31200000001</v>
      </c>
      <c r="H31" s="126">
        <v>154499.71400000001</v>
      </c>
      <c r="I31" s="126">
        <v>164713.269</v>
      </c>
      <c r="J31" s="126">
        <v>161426.91200000001</v>
      </c>
      <c r="K31" s="126">
        <v>168008.64499999999</v>
      </c>
      <c r="L31" s="126">
        <v>188447.95600000001</v>
      </c>
      <c r="M31" s="126">
        <v>197338.997</v>
      </c>
      <c r="N31" s="126">
        <v>188174.00700000001</v>
      </c>
      <c r="O31" s="127">
        <f t="shared" si="0"/>
        <v>2010052.7120000001</v>
      </c>
    </row>
    <row r="32" spans="1:15" ht="13.8">
      <c r="A32" s="119">
        <v>2013</v>
      </c>
      <c r="B32" s="125" t="s">
        <v>153</v>
      </c>
      <c r="C32" s="126">
        <v>1316057.1610000001</v>
      </c>
      <c r="D32" s="126">
        <v>1429563.013</v>
      </c>
      <c r="E32" s="126">
        <v>1452231.5279999999</v>
      </c>
      <c r="F32" s="128">
        <v>1421272.6129999999</v>
      </c>
      <c r="G32" s="128">
        <v>1569470.639</v>
      </c>
      <c r="H32" s="128">
        <v>1330187.8799999999</v>
      </c>
      <c r="I32" s="128">
        <v>1533134.889</v>
      </c>
      <c r="J32" s="128">
        <v>1445813.9709999999</v>
      </c>
      <c r="K32" s="128">
        <v>1413215.452</v>
      </c>
      <c r="L32" s="128">
        <v>1410306.8489999999</v>
      </c>
      <c r="M32" s="128"/>
      <c r="N32" s="128"/>
      <c r="O32" s="127">
        <f t="shared" si="0"/>
        <v>14321253.994999997</v>
      </c>
    </row>
    <row r="33" spans="1:15" ht="13.8">
      <c r="A33" s="124">
        <v>2012</v>
      </c>
      <c r="B33" s="125" t="s">
        <v>153</v>
      </c>
      <c r="C33" s="126">
        <v>1302960.182</v>
      </c>
      <c r="D33" s="126">
        <v>1386784.155</v>
      </c>
      <c r="E33" s="126">
        <v>1641891.4809999999</v>
      </c>
      <c r="F33" s="128">
        <v>1482109.78</v>
      </c>
      <c r="G33" s="128">
        <v>1481255.8389999999</v>
      </c>
      <c r="H33" s="128">
        <v>1384441.6059999999</v>
      </c>
      <c r="I33" s="128">
        <v>1293007.9469999999</v>
      </c>
      <c r="J33" s="128">
        <v>1457947.912</v>
      </c>
      <c r="K33" s="128">
        <v>1474631.595</v>
      </c>
      <c r="L33" s="128">
        <v>1627615.7790000001</v>
      </c>
      <c r="M33" s="128">
        <v>1576147.0930000001</v>
      </c>
      <c r="N33" s="128">
        <v>1406200.811</v>
      </c>
      <c r="O33" s="127">
        <f t="shared" si="0"/>
        <v>17514994.18</v>
      </c>
    </row>
    <row r="34" spans="1:15" ht="13.8">
      <c r="A34" s="119">
        <v>2013</v>
      </c>
      <c r="B34" s="125" t="s">
        <v>154</v>
      </c>
      <c r="C34" s="126">
        <v>1393412.8840000001</v>
      </c>
      <c r="D34" s="126">
        <v>1390309.422</v>
      </c>
      <c r="E34" s="126">
        <v>1510887.68</v>
      </c>
      <c r="F34" s="126">
        <v>1318392.544</v>
      </c>
      <c r="G34" s="126">
        <v>1365899.3959999999</v>
      </c>
      <c r="H34" s="126">
        <v>1445412.26</v>
      </c>
      <c r="I34" s="126">
        <v>1624750.5260000001</v>
      </c>
      <c r="J34" s="126">
        <v>1400685.5360000001</v>
      </c>
      <c r="K34" s="126">
        <v>1521226.6969999999</v>
      </c>
      <c r="L34" s="126">
        <v>1337565.9979999999</v>
      </c>
      <c r="M34" s="126"/>
      <c r="N34" s="126"/>
      <c r="O34" s="127">
        <f t="shared" si="0"/>
        <v>14308542.943</v>
      </c>
    </row>
    <row r="35" spans="1:15" ht="13.8">
      <c r="A35" s="124">
        <v>2012</v>
      </c>
      <c r="B35" s="125" t="s">
        <v>154</v>
      </c>
      <c r="C35" s="126">
        <v>1226435.351</v>
      </c>
      <c r="D35" s="126">
        <v>1302807.132</v>
      </c>
      <c r="E35" s="126">
        <v>1476257.787</v>
      </c>
      <c r="F35" s="126">
        <v>1215094.2949999999</v>
      </c>
      <c r="G35" s="126">
        <v>1286430.27</v>
      </c>
      <c r="H35" s="126">
        <v>1395384.0349999999</v>
      </c>
      <c r="I35" s="126">
        <v>1400148.953</v>
      </c>
      <c r="J35" s="126">
        <v>1293696.3089999999</v>
      </c>
      <c r="K35" s="126">
        <v>1361829.058</v>
      </c>
      <c r="L35" s="126">
        <v>1278954.946</v>
      </c>
      <c r="M35" s="126">
        <v>1433987.6059999999</v>
      </c>
      <c r="N35" s="126">
        <v>1368593.625</v>
      </c>
      <c r="O35" s="127">
        <f t="shared" si="0"/>
        <v>16039619.367000001</v>
      </c>
    </row>
    <row r="36" spans="1:15" ht="13.8">
      <c r="A36" s="119">
        <v>2013</v>
      </c>
      <c r="B36" s="125" t="s">
        <v>155</v>
      </c>
      <c r="C36" s="126">
        <v>1485540.101</v>
      </c>
      <c r="D36" s="126">
        <v>1784093.98</v>
      </c>
      <c r="E36" s="126">
        <v>1864175.2409999999</v>
      </c>
      <c r="F36" s="126">
        <v>1766650.8870000001</v>
      </c>
      <c r="G36" s="126">
        <v>1843430.585</v>
      </c>
      <c r="H36" s="126">
        <v>1801133.537</v>
      </c>
      <c r="I36" s="126">
        <v>1957024.5220000001</v>
      </c>
      <c r="J36" s="126">
        <v>1264827.5449999999</v>
      </c>
      <c r="K36" s="126">
        <v>1958908.446</v>
      </c>
      <c r="L36" s="126">
        <v>1751212.416</v>
      </c>
      <c r="M36" s="126"/>
      <c r="N36" s="126"/>
      <c r="O36" s="127">
        <f t="shared" si="0"/>
        <v>17476997.260000002</v>
      </c>
    </row>
    <row r="37" spans="1:15" ht="13.8">
      <c r="A37" s="124">
        <v>2012</v>
      </c>
      <c r="B37" s="125" t="s">
        <v>155</v>
      </c>
      <c r="C37" s="126">
        <v>1581184.1359999999</v>
      </c>
      <c r="D37" s="126">
        <v>1637526.29</v>
      </c>
      <c r="E37" s="126">
        <v>1906475.3060000001</v>
      </c>
      <c r="F37" s="126">
        <v>1630183.31</v>
      </c>
      <c r="G37" s="126">
        <v>1653562.047</v>
      </c>
      <c r="H37" s="126">
        <v>1604581.1969999999</v>
      </c>
      <c r="I37" s="126">
        <v>1450911.7720000001</v>
      </c>
      <c r="J37" s="126">
        <v>1068344.94</v>
      </c>
      <c r="K37" s="126">
        <v>1497644.335</v>
      </c>
      <c r="L37" s="126">
        <v>1631701.3089999999</v>
      </c>
      <c r="M37" s="126">
        <v>1757241.9750000001</v>
      </c>
      <c r="N37" s="126">
        <v>1636924.1159999999</v>
      </c>
      <c r="O37" s="127">
        <f t="shared" si="0"/>
        <v>19056280.733000003</v>
      </c>
    </row>
    <row r="38" spans="1:15" ht="13.8">
      <c r="A38" s="119">
        <v>2013</v>
      </c>
      <c r="B38" s="125" t="s">
        <v>156</v>
      </c>
      <c r="C38" s="126">
        <v>48952.629000000001</v>
      </c>
      <c r="D38" s="126">
        <v>162402.31299999999</v>
      </c>
      <c r="E38" s="126">
        <v>92520.589000000007</v>
      </c>
      <c r="F38" s="126">
        <v>29250.645</v>
      </c>
      <c r="G38" s="126">
        <v>90162.293000000005</v>
      </c>
      <c r="H38" s="126">
        <v>137339.94200000001</v>
      </c>
      <c r="I38" s="126">
        <v>132087.47899999999</v>
      </c>
      <c r="J38" s="126">
        <v>139242.758</v>
      </c>
      <c r="K38" s="126">
        <v>130499.54</v>
      </c>
      <c r="L38" s="126">
        <v>47933.184999999998</v>
      </c>
      <c r="M38" s="126"/>
      <c r="N38" s="126"/>
      <c r="O38" s="127">
        <f t="shared" si="0"/>
        <v>1010391.3729999999</v>
      </c>
    </row>
    <row r="39" spans="1:15" ht="13.8">
      <c r="A39" s="124">
        <v>2012</v>
      </c>
      <c r="B39" s="125" t="s">
        <v>156</v>
      </c>
      <c r="C39" s="126">
        <v>36041.682000000001</v>
      </c>
      <c r="D39" s="126">
        <v>109678.35400000001</v>
      </c>
      <c r="E39" s="126">
        <v>97181.244999999995</v>
      </c>
      <c r="F39" s="126">
        <v>45305.629000000001</v>
      </c>
      <c r="G39" s="126">
        <v>43630.010999999999</v>
      </c>
      <c r="H39" s="126">
        <v>104286.588</v>
      </c>
      <c r="I39" s="126">
        <v>85736.846999999994</v>
      </c>
      <c r="J39" s="126">
        <v>63442.074000000001</v>
      </c>
      <c r="K39" s="126">
        <v>16401.631000000001</v>
      </c>
      <c r="L39" s="126">
        <v>34284.199000000001</v>
      </c>
      <c r="M39" s="126">
        <v>75369.153000000006</v>
      </c>
      <c r="N39" s="126">
        <v>99579.066000000006</v>
      </c>
      <c r="O39" s="127">
        <f t="shared" si="0"/>
        <v>810936.47900000017</v>
      </c>
    </row>
    <row r="40" spans="1:15" ht="13.8">
      <c r="A40" s="119">
        <v>2013</v>
      </c>
      <c r="B40" s="125" t="s">
        <v>157</v>
      </c>
      <c r="C40" s="126">
        <v>830174.37100000004</v>
      </c>
      <c r="D40" s="126">
        <v>838527.61300000001</v>
      </c>
      <c r="E40" s="126">
        <v>909536.21600000001</v>
      </c>
      <c r="F40" s="126">
        <v>916779.4</v>
      </c>
      <c r="G40" s="126">
        <v>1026926.821</v>
      </c>
      <c r="H40" s="126">
        <v>921206.45499999996</v>
      </c>
      <c r="I40" s="126">
        <v>1040748.7439999999</v>
      </c>
      <c r="J40" s="126">
        <v>885304.63199999998</v>
      </c>
      <c r="K40" s="126">
        <v>1038076.642</v>
      </c>
      <c r="L40" s="126">
        <v>1059843.3319999999</v>
      </c>
      <c r="M40" s="126"/>
      <c r="N40" s="126"/>
      <c r="O40" s="127">
        <f t="shared" si="0"/>
        <v>9467124.2260000017</v>
      </c>
    </row>
    <row r="41" spans="1:15" ht="13.8">
      <c r="A41" s="124">
        <v>2012</v>
      </c>
      <c r="B41" s="125" t="s">
        <v>157</v>
      </c>
      <c r="C41" s="126">
        <v>817775.93500000006</v>
      </c>
      <c r="D41" s="126">
        <v>948619.21699999995</v>
      </c>
      <c r="E41" s="126">
        <v>1131078.9439999999</v>
      </c>
      <c r="F41" s="126">
        <v>1050533.7879999999</v>
      </c>
      <c r="G41" s="126">
        <v>1048165.909</v>
      </c>
      <c r="H41" s="126">
        <v>957640.36699999997</v>
      </c>
      <c r="I41" s="126">
        <v>865371.049</v>
      </c>
      <c r="J41" s="126">
        <v>952506.804</v>
      </c>
      <c r="K41" s="126">
        <v>972452.799</v>
      </c>
      <c r="L41" s="126">
        <v>981329.41099999996</v>
      </c>
      <c r="M41" s="126">
        <v>1069165.3970000001</v>
      </c>
      <c r="N41" s="126">
        <v>998763.75199999998</v>
      </c>
      <c r="O41" s="127">
        <f t="shared" si="0"/>
        <v>11793403.372</v>
      </c>
    </row>
    <row r="42" spans="1:15" ht="13.8">
      <c r="A42" s="119">
        <v>2013</v>
      </c>
      <c r="B42" s="125" t="s">
        <v>158</v>
      </c>
      <c r="C42" s="126">
        <v>430146.8</v>
      </c>
      <c r="D42" s="126">
        <v>435759.37900000002</v>
      </c>
      <c r="E42" s="126">
        <v>512189.11499999999</v>
      </c>
      <c r="F42" s="126">
        <v>502105.84499999997</v>
      </c>
      <c r="G42" s="126">
        <v>519063.92200000002</v>
      </c>
      <c r="H42" s="126">
        <v>466529.902</v>
      </c>
      <c r="I42" s="126">
        <v>510418.522</v>
      </c>
      <c r="J42" s="126">
        <v>389608.29700000002</v>
      </c>
      <c r="K42" s="126">
        <v>481460.07799999998</v>
      </c>
      <c r="L42" s="126">
        <v>454460.44</v>
      </c>
      <c r="M42" s="126"/>
      <c r="N42" s="126"/>
      <c r="O42" s="127">
        <f t="shared" si="0"/>
        <v>4701742.3</v>
      </c>
    </row>
    <row r="43" spans="1:15" ht="13.8">
      <c r="A43" s="124">
        <v>2012</v>
      </c>
      <c r="B43" s="125" t="s">
        <v>158</v>
      </c>
      <c r="C43" s="126">
        <v>385485.42700000003</v>
      </c>
      <c r="D43" s="126">
        <v>418134.033</v>
      </c>
      <c r="E43" s="126">
        <v>464782.777</v>
      </c>
      <c r="F43" s="126">
        <v>449810.15</v>
      </c>
      <c r="G43" s="126">
        <v>481190.35</v>
      </c>
      <c r="H43" s="126">
        <v>470788.53</v>
      </c>
      <c r="I43" s="126">
        <v>434096.00900000002</v>
      </c>
      <c r="J43" s="126">
        <v>408024.44900000002</v>
      </c>
      <c r="K43" s="126">
        <v>413458.12199999997</v>
      </c>
      <c r="L43" s="126">
        <v>442315.17499999999</v>
      </c>
      <c r="M43" s="126">
        <v>497142.87900000002</v>
      </c>
      <c r="N43" s="126">
        <v>454243.96100000001</v>
      </c>
      <c r="O43" s="127">
        <f t="shared" si="0"/>
        <v>5319471.8619999997</v>
      </c>
    </row>
    <row r="44" spans="1:15" ht="13.8">
      <c r="A44" s="119">
        <v>2013</v>
      </c>
      <c r="B44" s="125" t="s">
        <v>159</v>
      </c>
      <c r="C44" s="126">
        <v>508843.538</v>
      </c>
      <c r="D44" s="126">
        <v>536443.36800000002</v>
      </c>
      <c r="E44" s="126">
        <v>583972.41599999997</v>
      </c>
      <c r="F44" s="126">
        <v>548946.853</v>
      </c>
      <c r="G44" s="126">
        <v>607671.08499999996</v>
      </c>
      <c r="H44" s="126">
        <v>546647.43900000001</v>
      </c>
      <c r="I44" s="126">
        <v>578683.451</v>
      </c>
      <c r="J44" s="126">
        <v>500511.20299999998</v>
      </c>
      <c r="K44" s="126">
        <v>585980.11399999994</v>
      </c>
      <c r="L44" s="126">
        <v>526195.74699999997</v>
      </c>
      <c r="M44" s="126"/>
      <c r="N44" s="126"/>
      <c r="O44" s="127">
        <f t="shared" si="0"/>
        <v>5523895.2139999997</v>
      </c>
    </row>
    <row r="45" spans="1:15" ht="13.8">
      <c r="A45" s="124">
        <v>2012</v>
      </c>
      <c r="B45" s="125" t="s">
        <v>159</v>
      </c>
      <c r="C45" s="126">
        <v>479260.19199999998</v>
      </c>
      <c r="D45" s="126">
        <v>499889.90100000001</v>
      </c>
      <c r="E45" s="126">
        <v>576619.43400000001</v>
      </c>
      <c r="F45" s="126">
        <v>513051.16600000003</v>
      </c>
      <c r="G45" s="126">
        <v>569967.83499999996</v>
      </c>
      <c r="H45" s="126">
        <v>560661.00300000003</v>
      </c>
      <c r="I45" s="126">
        <v>513600.04700000002</v>
      </c>
      <c r="J45" s="126">
        <v>491376.81900000002</v>
      </c>
      <c r="K45" s="126">
        <v>513297.32199999999</v>
      </c>
      <c r="L45" s="126">
        <v>506641.913</v>
      </c>
      <c r="M45" s="126">
        <v>599181.77800000005</v>
      </c>
      <c r="N45" s="126">
        <v>533694.571</v>
      </c>
      <c r="O45" s="127">
        <f t="shared" si="0"/>
        <v>6357241.9809999987</v>
      </c>
    </row>
    <row r="46" spans="1:15" ht="13.8">
      <c r="A46" s="119">
        <v>2013</v>
      </c>
      <c r="B46" s="125" t="s">
        <v>160</v>
      </c>
      <c r="C46" s="126">
        <v>1155554.9069999999</v>
      </c>
      <c r="D46" s="126">
        <v>1234177.041</v>
      </c>
      <c r="E46" s="126">
        <v>1459383.3459999999</v>
      </c>
      <c r="F46" s="126">
        <v>1234327.2679999999</v>
      </c>
      <c r="G46" s="126">
        <v>1272698.3500000001</v>
      </c>
      <c r="H46" s="126">
        <v>1121935.2720000001</v>
      </c>
      <c r="I46" s="126">
        <v>1101160.6710000001</v>
      </c>
      <c r="J46" s="126">
        <v>935796.87</v>
      </c>
      <c r="K46" s="126">
        <v>1032043.059</v>
      </c>
      <c r="L46" s="126">
        <v>1056796.3330000001</v>
      </c>
      <c r="M46" s="126"/>
      <c r="N46" s="126"/>
      <c r="O46" s="127">
        <f t="shared" si="0"/>
        <v>11603873.117000001</v>
      </c>
    </row>
    <row r="47" spans="1:15" ht="13.8">
      <c r="A47" s="124">
        <v>2012</v>
      </c>
      <c r="B47" s="125" t="s">
        <v>160</v>
      </c>
      <c r="C47" s="126">
        <v>1223469.6359999999</v>
      </c>
      <c r="D47" s="126">
        <v>1360029.8840000001</v>
      </c>
      <c r="E47" s="126">
        <v>1328317.3019999999</v>
      </c>
      <c r="F47" s="126">
        <v>1328580.9509999999</v>
      </c>
      <c r="G47" s="126">
        <v>1345411.1710000001</v>
      </c>
      <c r="H47" s="126">
        <v>1481500.4720000001</v>
      </c>
      <c r="I47" s="126">
        <v>1247695.486</v>
      </c>
      <c r="J47" s="126">
        <v>1276850.52</v>
      </c>
      <c r="K47" s="126">
        <v>1197186.601</v>
      </c>
      <c r="L47" s="126">
        <v>1329672.686</v>
      </c>
      <c r="M47" s="126">
        <v>1179845.527</v>
      </c>
      <c r="N47" s="126">
        <v>1249935.6850000001</v>
      </c>
      <c r="O47" s="127">
        <f t="shared" si="0"/>
        <v>15548495.921000002</v>
      </c>
    </row>
    <row r="48" spans="1:15" ht="13.8">
      <c r="A48" s="119">
        <v>2013</v>
      </c>
      <c r="B48" s="125" t="s">
        <v>161</v>
      </c>
      <c r="C48" s="126">
        <v>232438.55</v>
      </c>
      <c r="D48" s="126">
        <v>236028.42</v>
      </c>
      <c r="E48" s="126">
        <v>286681.24099999998</v>
      </c>
      <c r="F48" s="126">
        <v>290711.288</v>
      </c>
      <c r="G48" s="126">
        <v>299133.50199999998</v>
      </c>
      <c r="H48" s="126">
        <v>264019.02799999999</v>
      </c>
      <c r="I48" s="126">
        <v>278700.90100000001</v>
      </c>
      <c r="J48" s="126">
        <v>250735.834</v>
      </c>
      <c r="K48" s="126">
        <v>265764.84899999999</v>
      </c>
      <c r="L48" s="126">
        <v>245790.478</v>
      </c>
      <c r="M48" s="126"/>
      <c r="N48" s="126"/>
      <c r="O48" s="127">
        <f t="shared" si="0"/>
        <v>2650004.0909999995</v>
      </c>
    </row>
    <row r="49" spans="1:15" ht="13.8">
      <c r="A49" s="124">
        <v>2012</v>
      </c>
      <c r="B49" s="125" t="s">
        <v>161</v>
      </c>
      <c r="C49" s="126">
        <v>207853.90400000001</v>
      </c>
      <c r="D49" s="126">
        <v>235476.37</v>
      </c>
      <c r="E49" s="126">
        <v>279936.51699999999</v>
      </c>
      <c r="F49" s="126">
        <v>271020.42499999999</v>
      </c>
      <c r="G49" s="126">
        <v>297689.89</v>
      </c>
      <c r="H49" s="126">
        <v>285897.22200000001</v>
      </c>
      <c r="I49" s="126">
        <v>256485.649</v>
      </c>
      <c r="J49" s="126">
        <v>254993.12100000001</v>
      </c>
      <c r="K49" s="126">
        <v>249354.584</v>
      </c>
      <c r="L49" s="126">
        <v>258030.61300000001</v>
      </c>
      <c r="M49" s="126">
        <v>263127.766</v>
      </c>
      <c r="N49" s="126">
        <v>237858.473</v>
      </c>
      <c r="O49" s="127">
        <f t="shared" si="0"/>
        <v>3097724.534</v>
      </c>
    </row>
    <row r="50" spans="1:15" ht="13.8">
      <c r="A50" s="119">
        <v>2013</v>
      </c>
      <c r="B50" s="125" t="s">
        <v>162</v>
      </c>
      <c r="C50" s="126">
        <v>154262.28700000001</v>
      </c>
      <c r="D50" s="126">
        <v>193180.40100000001</v>
      </c>
      <c r="E50" s="126">
        <v>191269.766</v>
      </c>
      <c r="F50" s="126">
        <v>166961.27100000001</v>
      </c>
      <c r="G50" s="126">
        <v>193477.356</v>
      </c>
      <c r="H50" s="126">
        <v>169063.283</v>
      </c>
      <c r="I50" s="126">
        <v>173582.03700000001</v>
      </c>
      <c r="J50" s="126">
        <v>187352.18599999999</v>
      </c>
      <c r="K50" s="126">
        <v>206694.323</v>
      </c>
      <c r="L50" s="126">
        <v>195159.54199999999</v>
      </c>
      <c r="M50" s="126"/>
      <c r="N50" s="126"/>
      <c r="O50" s="127">
        <f t="shared" si="0"/>
        <v>1831002.452</v>
      </c>
    </row>
    <row r="51" spans="1:15" ht="13.8">
      <c r="A51" s="124">
        <v>2012</v>
      </c>
      <c r="B51" s="125" t="s">
        <v>162</v>
      </c>
      <c r="C51" s="126">
        <v>270948.38799999998</v>
      </c>
      <c r="D51" s="126">
        <v>131767.024</v>
      </c>
      <c r="E51" s="126">
        <v>135700.011</v>
      </c>
      <c r="F51" s="126">
        <v>153131.56400000001</v>
      </c>
      <c r="G51" s="126">
        <v>153192.611</v>
      </c>
      <c r="H51" s="126">
        <v>165776.73199999999</v>
      </c>
      <c r="I51" s="126">
        <v>135267.766</v>
      </c>
      <c r="J51" s="126">
        <v>157073.617</v>
      </c>
      <c r="K51" s="126">
        <v>179011.67499999999</v>
      </c>
      <c r="L51" s="126">
        <v>179006.58300000001</v>
      </c>
      <c r="M51" s="126">
        <v>250424.19</v>
      </c>
      <c r="N51" s="126">
        <v>163981.372</v>
      </c>
      <c r="O51" s="127">
        <f t="shared" si="0"/>
        <v>2075281.5330000001</v>
      </c>
    </row>
    <row r="52" spans="1:15" ht="13.8">
      <c r="A52" s="119">
        <v>2013</v>
      </c>
      <c r="B52" s="125" t="s">
        <v>163</v>
      </c>
      <c r="C52" s="126">
        <v>72558.025999999998</v>
      </c>
      <c r="D52" s="126">
        <v>90844.455000000002</v>
      </c>
      <c r="E52" s="126">
        <v>106723.235</v>
      </c>
      <c r="F52" s="126">
        <v>113262.235</v>
      </c>
      <c r="G52" s="126">
        <v>126939.52800000001</v>
      </c>
      <c r="H52" s="126">
        <v>171695.69200000001</v>
      </c>
      <c r="I52" s="126">
        <v>99208.574999999997</v>
      </c>
      <c r="J52" s="126">
        <v>90942.682000000001</v>
      </c>
      <c r="K52" s="126">
        <v>114588.93</v>
      </c>
      <c r="L52" s="126">
        <v>130463.874</v>
      </c>
      <c r="M52" s="126"/>
      <c r="N52" s="126"/>
      <c r="O52" s="127">
        <f t="shared" si="0"/>
        <v>1117227.2320000001</v>
      </c>
    </row>
    <row r="53" spans="1:15" ht="13.8">
      <c r="A53" s="124">
        <v>2012</v>
      </c>
      <c r="B53" s="125" t="s">
        <v>163</v>
      </c>
      <c r="C53" s="126">
        <v>59875.495999999999</v>
      </c>
      <c r="D53" s="126">
        <v>63926.321000000004</v>
      </c>
      <c r="E53" s="126">
        <v>120374.85799999999</v>
      </c>
      <c r="F53" s="126">
        <v>101378.409</v>
      </c>
      <c r="G53" s="126">
        <v>129529.72199999999</v>
      </c>
      <c r="H53" s="126">
        <v>162023.815</v>
      </c>
      <c r="I53" s="126">
        <v>79016.184999999998</v>
      </c>
      <c r="J53" s="126">
        <v>114212.63499999999</v>
      </c>
      <c r="K53" s="126">
        <v>94096.955000000002</v>
      </c>
      <c r="L53" s="126">
        <v>77603.506999999998</v>
      </c>
      <c r="M53" s="126">
        <v>86489.982000000004</v>
      </c>
      <c r="N53" s="126">
        <v>172282.09700000001</v>
      </c>
      <c r="O53" s="127">
        <f t="shared" si="0"/>
        <v>1260809.9820000001</v>
      </c>
    </row>
    <row r="54" spans="1:15" ht="13.8">
      <c r="A54" s="119">
        <v>2013</v>
      </c>
      <c r="B54" s="125" t="s">
        <v>164</v>
      </c>
      <c r="C54" s="126">
        <v>275699.446</v>
      </c>
      <c r="D54" s="126">
        <v>301567.48</v>
      </c>
      <c r="E54" s="126">
        <v>348784.06699999998</v>
      </c>
      <c r="F54" s="126">
        <v>360116.75199999998</v>
      </c>
      <c r="G54" s="126">
        <v>379381.31699999998</v>
      </c>
      <c r="H54" s="126">
        <v>335582.32199999999</v>
      </c>
      <c r="I54" s="126">
        <v>366502.27799999999</v>
      </c>
      <c r="J54" s="126">
        <v>312145.80900000001</v>
      </c>
      <c r="K54" s="126">
        <v>382930.81099999999</v>
      </c>
      <c r="L54" s="126">
        <v>361445.19300000003</v>
      </c>
      <c r="M54" s="126"/>
      <c r="N54" s="126"/>
      <c r="O54" s="127">
        <f t="shared" si="0"/>
        <v>3424155.4749999996</v>
      </c>
    </row>
    <row r="55" spans="1:15" ht="13.8">
      <c r="A55" s="124">
        <v>2012</v>
      </c>
      <c r="B55" s="125" t="s">
        <v>164</v>
      </c>
      <c r="C55" s="126">
        <v>255863.72399999999</v>
      </c>
      <c r="D55" s="126">
        <v>289889.33199999999</v>
      </c>
      <c r="E55" s="126">
        <v>349871.283</v>
      </c>
      <c r="F55" s="126">
        <v>318162.55200000003</v>
      </c>
      <c r="G55" s="126">
        <v>339242.83799999999</v>
      </c>
      <c r="H55" s="126">
        <v>317928.61499999999</v>
      </c>
      <c r="I55" s="126">
        <v>303364.15899999999</v>
      </c>
      <c r="J55" s="126">
        <v>304797.06900000002</v>
      </c>
      <c r="K55" s="126">
        <v>328281.277</v>
      </c>
      <c r="L55" s="126">
        <v>320875.29399999999</v>
      </c>
      <c r="M55" s="126">
        <v>360764.12599999999</v>
      </c>
      <c r="N55" s="126">
        <v>304709.28499999997</v>
      </c>
      <c r="O55" s="127">
        <f t="shared" si="0"/>
        <v>3793749.5539999995</v>
      </c>
    </row>
    <row r="56" spans="1:15" ht="13.8">
      <c r="A56" s="119">
        <v>2013</v>
      </c>
      <c r="B56" s="125" t="s">
        <v>165</v>
      </c>
      <c r="C56" s="126">
        <v>7044.6189999999997</v>
      </c>
      <c r="D56" s="126">
        <v>8773.3520000000008</v>
      </c>
      <c r="E56" s="126">
        <v>12124.888999999999</v>
      </c>
      <c r="F56" s="126">
        <v>10183.082</v>
      </c>
      <c r="G56" s="126">
        <v>12736.05</v>
      </c>
      <c r="H56" s="126">
        <v>8133.2420000000002</v>
      </c>
      <c r="I56" s="126">
        <v>8637.2199999999993</v>
      </c>
      <c r="J56" s="126">
        <v>6397.2420000000002</v>
      </c>
      <c r="K56" s="126">
        <v>8633.0249999999996</v>
      </c>
      <c r="L56" s="126">
        <v>6563.3720000000003</v>
      </c>
      <c r="M56" s="126"/>
      <c r="N56" s="126"/>
      <c r="O56" s="127">
        <f t="shared" si="0"/>
        <v>89226.092999999993</v>
      </c>
    </row>
    <row r="57" spans="1:15" ht="13.8">
      <c r="A57" s="124">
        <v>2012</v>
      </c>
      <c r="B57" s="125" t="s">
        <v>165</v>
      </c>
      <c r="C57" s="126">
        <v>5625.4430000000002</v>
      </c>
      <c r="D57" s="126">
        <v>5398.8140000000003</v>
      </c>
      <c r="E57" s="126">
        <v>7996.1239999999998</v>
      </c>
      <c r="F57" s="126">
        <v>8023.009</v>
      </c>
      <c r="G57" s="126">
        <v>9409.6090000000004</v>
      </c>
      <c r="H57" s="126">
        <v>7115.0940000000001</v>
      </c>
      <c r="I57" s="126">
        <v>6274.61</v>
      </c>
      <c r="J57" s="126">
        <v>6118.3159999999998</v>
      </c>
      <c r="K57" s="126">
        <v>6267.56</v>
      </c>
      <c r="L57" s="126">
        <v>5671.4920000000002</v>
      </c>
      <c r="M57" s="126">
        <v>6652.7830000000004</v>
      </c>
      <c r="N57" s="126">
        <v>7810.7259999999997</v>
      </c>
      <c r="O57" s="127">
        <f t="shared" si="0"/>
        <v>82363.579999999987</v>
      </c>
    </row>
    <row r="58" spans="1:15" ht="13.8">
      <c r="A58" s="119">
        <v>2013</v>
      </c>
      <c r="B58" s="120" t="s">
        <v>42</v>
      </c>
      <c r="C58" s="129">
        <v>394546.73300000001</v>
      </c>
      <c r="D58" s="129">
        <v>398684.74200000003</v>
      </c>
      <c r="E58" s="129">
        <v>369674.46299999999</v>
      </c>
      <c r="F58" s="129">
        <v>401171.50599999999</v>
      </c>
      <c r="G58" s="129">
        <v>508040.179</v>
      </c>
      <c r="H58" s="129">
        <v>431303.76799999998</v>
      </c>
      <c r="I58" s="129">
        <v>445420.66700000002</v>
      </c>
      <c r="J58" s="129">
        <v>399171.1</v>
      </c>
      <c r="K58" s="129">
        <v>442483.63799999998</v>
      </c>
      <c r="L58" s="129">
        <v>386601.1</v>
      </c>
      <c r="M58" s="129"/>
      <c r="N58" s="129"/>
      <c r="O58" s="127">
        <f t="shared" si="0"/>
        <v>4177097.8960000002</v>
      </c>
    </row>
    <row r="59" spans="1:15" ht="13.8">
      <c r="A59" s="124">
        <v>2012</v>
      </c>
      <c r="B59" s="120" t="s">
        <v>42</v>
      </c>
      <c r="C59" s="129">
        <v>271584.26299999998</v>
      </c>
      <c r="D59" s="129">
        <v>256897.50399999999</v>
      </c>
      <c r="E59" s="129">
        <v>305975.66899999999</v>
      </c>
      <c r="F59" s="129">
        <v>321790.63799999998</v>
      </c>
      <c r="G59" s="129">
        <v>360715.07400000002</v>
      </c>
      <c r="H59" s="129">
        <v>411667.26299999998</v>
      </c>
      <c r="I59" s="129">
        <v>378979.18599999999</v>
      </c>
      <c r="J59" s="129">
        <v>342966.435</v>
      </c>
      <c r="K59" s="129">
        <v>364579.592</v>
      </c>
      <c r="L59" s="129">
        <v>339744.978</v>
      </c>
      <c r="M59" s="129">
        <v>427520.86099999998</v>
      </c>
      <c r="N59" s="129">
        <v>397238.79399999999</v>
      </c>
      <c r="O59" s="127">
        <f t="shared" si="0"/>
        <v>4179660.2570000002</v>
      </c>
    </row>
    <row r="60" spans="1:15" ht="13.8">
      <c r="A60" s="119">
        <v>2013</v>
      </c>
      <c r="B60" s="125" t="s">
        <v>166</v>
      </c>
      <c r="C60" s="126">
        <v>394546.73300000001</v>
      </c>
      <c r="D60" s="126">
        <v>398684.74200000003</v>
      </c>
      <c r="E60" s="126">
        <v>369674.46299999999</v>
      </c>
      <c r="F60" s="126">
        <v>401171.50599999999</v>
      </c>
      <c r="G60" s="126">
        <v>508040.179</v>
      </c>
      <c r="H60" s="126">
        <v>431303.76799999998</v>
      </c>
      <c r="I60" s="126">
        <v>445420.66700000002</v>
      </c>
      <c r="J60" s="126">
        <v>399171.1</v>
      </c>
      <c r="K60" s="126">
        <v>442483.63799999998</v>
      </c>
      <c r="L60" s="126">
        <v>386601.1</v>
      </c>
      <c r="M60" s="126"/>
      <c r="N60" s="126"/>
      <c r="O60" s="127">
        <f t="shared" si="0"/>
        <v>4177097.8960000002</v>
      </c>
    </row>
    <row r="61" spans="1:15" ht="14.4" thickBot="1">
      <c r="A61" s="124">
        <v>2012</v>
      </c>
      <c r="B61" s="125" t="s">
        <v>166</v>
      </c>
      <c r="C61" s="126">
        <v>271584.26299999998</v>
      </c>
      <c r="D61" s="126">
        <v>256897.50399999999</v>
      </c>
      <c r="E61" s="126">
        <v>305975.66899999999</v>
      </c>
      <c r="F61" s="126">
        <v>321790.63799999998</v>
      </c>
      <c r="G61" s="126">
        <v>360715.07400000002</v>
      </c>
      <c r="H61" s="126">
        <v>411667.26299999998</v>
      </c>
      <c r="I61" s="126">
        <v>378979.18599999999</v>
      </c>
      <c r="J61" s="126">
        <v>342966.435</v>
      </c>
      <c r="K61" s="126">
        <v>364579.592</v>
      </c>
      <c r="L61" s="126">
        <v>339744.978</v>
      </c>
      <c r="M61" s="126">
        <v>427520.86099999998</v>
      </c>
      <c r="N61" s="126">
        <v>397238.79399999999</v>
      </c>
      <c r="O61" s="127">
        <f t="shared" si="0"/>
        <v>4179660.2570000002</v>
      </c>
    </row>
    <row r="62" spans="1:15" s="134" customFormat="1" ht="15" customHeight="1" thickBot="1">
      <c r="A62" s="130">
        <v>2002</v>
      </c>
      <c r="B62" s="131" t="s">
        <v>57</v>
      </c>
      <c r="C62" s="132">
        <v>2607319.6610000003</v>
      </c>
      <c r="D62" s="132">
        <v>2383772.9540000013</v>
      </c>
      <c r="E62" s="132">
        <v>2918943.5210000011</v>
      </c>
      <c r="F62" s="132">
        <v>2742857.9220000007</v>
      </c>
      <c r="G62" s="132">
        <v>3000325.2429999989</v>
      </c>
      <c r="H62" s="132">
        <v>2770693.8810000005</v>
      </c>
      <c r="I62" s="132">
        <v>3103851.8620000011</v>
      </c>
      <c r="J62" s="132">
        <v>2975888.9740000009</v>
      </c>
      <c r="K62" s="132">
        <v>3218206.861000001</v>
      </c>
      <c r="L62" s="132">
        <v>3501128.02</v>
      </c>
      <c r="M62" s="132">
        <v>3593604.8959999993</v>
      </c>
      <c r="N62" s="132">
        <v>3242495.2339999988</v>
      </c>
      <c r="O62" s="133">
        <f t="shared" si="0"/>
        <v>36059089.028999999</v>
      </c>
    </row>
    <row r="63" spans="1:15" s="134" customFormat="1" ht="15" customHeight="1" thickBot="1">
      <c r="A63" s="130">
        <v>2003</v>
      </c>
      <c r="B63" s="131" t="s">
        <v>57</v>
      </c>
      <c r="C63" s="132">
        <v>3533705.5820000004</v>
      </c>
      <c r="D63" s="132">
        <v>2923460.39</v>
      </c>
      <c r="E63" s="132">
        <v>3908255.9910000004</v>
      </c>
      <c r="F63" s="132">
        <v>3662183.4490000019</v>
      </c>
      <c r="G63" s="132">
        <v>3860471.3</v>
      </c>
      <c r="H63" s="132">
        <v>3796113.5220000003</v>
      </c>
      <c r="I63" s="132">
        <v>4236114.2640000004</v>
      </c>
      <c r="J63" s="132">
        <v>3828726.17</v>
      </c>
      <c r="K63" s="132">
        <v>4114677.5230000005</v>
      </c>
      <c r="L63" s="132">
        <v>4824388.2590000024</v>
      </c>
      <c r="M63" s="132">
        <v>3969697.458000001</v>
      </c>
      <c r="N63" s="132">
        <v>4595042.3939999985</v>
      </c>
      <c r="O63" s="133">
        <f t="shared" si="0"/>
        <v>47252836.302000016</v>
      </c>
    </row>
    <row r="64" spans="1:15" s="134" customFormat="1" ht="15" customHeight="1" thickBot="1">
      <c r="A64" s="130">
        <v>2004</v>
      </c>
      <c r="B64" s="131" t="s">
        <v>57</v>
      </c>
      <c r="C64" s="132">
        <v>4619660.84</v>
      </c>
      <c r="D64" s="132">
        <v>3664503.0430000005</v>
      </c>
      <c r="E64" s="132">
        <v>5218042.1769999983</v>
      </c>
      <c r="F64" s="132">
        <v>5072462.9939999972</v>
      </c>
      <c r="G64" s="132">
        <v>5170061.6049999986</v>
      </c>
      <c r="H64" s="132">
        <v>5284383.2859999994</v>
      </c>
      <c r="I64" s="132">
        <v>5632138.7980000004</v>
      </c>
      <c r="J64" s="132">
        <v>4707491.2839999991</v>
      </c>
      <c r="K64" s="132">
        <v>5656283.5209999988</v>
      </c>
      <c r="L64" s="132">
        <v>5867342.1210000003</v>
      </c>
      <c r="M64" s="132">
        <v>5733908.9759999998</v>
      </c>
      <c r="N64" s="132">
        <v>6540874.1749999989</v>
      </c>
      <c r="O64" s="133">
        <f t="shared" si="0"/>
        <v>63167152.819999993</v>
      </c>
    </row>
    <row r="65" spans="1:15" s="134" customFormat="1" ht="15" customHeight="1" thickBot="1">
      <c r="A65" s="130">
        <v>2005</v>
      </c>
      <c r="B65" s="131" t="s">
        <v>57</v>
      </c>
      <c r="C65" s="132">
        <v>4997279.7240000004</v>
      </c>
      <c r="D65" s="132">
        <v>5651741.2519999975</v>
      </c>
      <c r="E65" s="132">
        <v>6591859.2179999994</v>
      </c>
      <c r="F65" s="132">
        <v>6128131.8779999986</v>
      </c>
      <c r="G65" s="132">
        <v>5977226.2170000002</v>
      </c>
      <c r="H65" s="132">
        <v>6038534.3669999996</v>
      </c>
      <c r="I65" s="132">
        <v>5763466.3530000011</v>
      </c>
      <c r="J65" s="132">
        <v>5552867.2119999984</v>
      </c>
      <c r="K65" s="132">
        <v>6814268.9409999987</v>
      </c>
      <c r="L65" s="132">
        <v>6772178.5690000001</v>
      </c>
      <c r="M65" s="132">
        <v>5942575.7820000006</v>
      </c>
      <c r="N65" s="132">
        <v>7246278.6300000018</v>
      </c>
      <c r="O65" s="133">
        <f t="shared" si="0"/>
        <v>73476408.142999992</v>
      </c>
    </row>
    <row r="66" spans="1:15" s="134" customFormat="1" ht="15" customHeight="1" thickBot="1">
      <c r="A66" s="130">
        <v>2006</v>
      </c>
      <c r="B66" s="131" t="s">
        <v>57</v>
      </c>
      <c r="C66" s="132">
        <v>5133048.8809999982</v>
      </c>
      <c r="D66" s="132">
        <v>6058251.2790000001</v>
      </c>
      <c r="E66" s="132">
        <v>7411101.6589999972</v>
      </c>
      <c r="F66" s="132">
        <v>6456090.2610000009</v>
      </c>
      <c r="G66" s="132">
        <v>7041543.2469999986</v>
      </c>
      <c r="H66" s="132">
        <v>7815434.6219999995</v>
      </c>
      <c r="I66" s="132">
        <v>7067411.4789999994</v>
      </c>
      <c r="J66" s="132">
        <v>6811202.4100000011</v>
      </c>
      <c r="K66" s="132">
        <v>7606551.0949999997</v>
      </c>
      <c r="L66" s="132">
        <v>6888812.5490000006</v>
      </c>
      <c r="M66" s="132">
        <v>8641474.5560000036</v>
      </c>
      <c r="N66" s="132">
        <v>8603753.4799999986</v>
      </c>
      <c r="O66" s="133">
        <f t="shared" ref="O66:O69" si="1">SUM(C66:N66)</f>
        <v>85534675.518000007</v>
      </c>
    </row>
    <row r="67" spans="1:15" s="134" customFormat="1" ht="15" customHeight="1" thickBot="1">
      <c r="A67" s="130">
        <v>2007</v>
      </c>
      <c r="B67" s="131" t="s">
        <v>57</v>
      </c>
      <c r="C67" s="132">
        <v>6564559.7930000005</v>
      </c>
      <c r="D67" s="132">
        <v>7656951.608</v>
      </c>
      <c r="E67" s="132">
        <v>8957851.6210000049</v>
      </c>
      <c r="F67" s="132">
        <v>8313312.004999998</v>
      </c>
      <c r="G67" s="132">
        <v>9147620.0420000013</v>
      </c>
      <c r="H67" s="132">
        <v>8980247.4370000008</v>
      </c>
      <c r="I67" s="132">
        <v>8937741.5910000019</v>
      </c>
      <c r="J67" s="132">
        <v>8736689.092000002</v>
      </c>
      <c r="K67" s="132">
        <v>9038743.8959999997</v>
      </c>
      <c r="L67" s="132">
        <v>9895216.6219999995</v>
      </c>
      <c r="M67" s="132">
        <v>11318798.219999997</v>
      </c>
      <c r="N67" s="132">
        <v>9724017.9770000037</v>
      </c>
      <c r="O67" s="133">
        <f t="shared" si="1"/>
        <v>107271749.904</v>
      </c>
    </row>
    <row r="68" spans="1:15" s="134" customFormat="1" ht="15" customHeight="1" thickBot="1">
      <c r="A68" s="130">
        <v>2008</v>
      </c>
      <c r="B68" s="131" t="s">
        <v>57</v>
      </c>
      <c r="C68" s="132">
        <v>10632207.040999999</v>
      </c>
      <c r="D68" s="132">
        <v>11077899.120000005</v>
      </c>
      <c r="E68" s="132">
        <v>11428587.234000001</v>
      </c>
      <c r="F68" s="132">
        <v>11363963.502999999</v>
      </c>
      <c r="G68" s="132">
        <v>12477968.699999999</v>
      </c>
      <c r="H68" s="132">
        <v>11770634.384000003</v>
      </c>
      <c r="I68" s="132">
        <v>12595426.862999996</v>
      </c>
      <c r="J68" s="132">
        <v>11046830.085999999</v>
      </c>
      <c r="K68" s="132">
        <v>12793148.033999996</v>
      </c>
      <c r="L68" s="132">
        <v>9722708.7899999991</v>
      </c>
      <c r="M68" s="132">
        <v>9395872.8970000036</v>
      </c>
      <c r="N68" s="132">
        <v>7721948.9740000013</v>
      </c>
      <c r="O68" s="133">
        <f t="shared" si="1"/>
        <v>132027195.626</v>
      </c>
    </row>
    <row r="69" spans="1:15" s="134" customFormat="1" ht="15" customHeight="1" thickBot="1">
      <c r="A69" s="130">
        <v>2009</v>
      </c>
      <c r="B69" s="131" t="s">
        <v>57</v>
      </c>
      <c r="C69" s="132">
        <v>7884493.5240000021</v>
      </c>
      <c r="D69" s="132">
        <v>8435115.8340000007</v>
      </c>
      <c r="E69" s="132">
        <v>8155485.0810000002</v>
      </c>
      <c r="F69" s="132">
        <v>7561696.282999998</v>
      </c>
      <c r="G69" s="132">
        <v>7346407.5280000027</v>
      </c>
      <c r="H69" s="132">
        <v>8329692.782999998</v>
      </c>
      <c r="I69" s="132">
        <v>9055733.6709999945</v>
      </c>
      <c r="J69" s="132">
        <v>7839908.8419999983</v>
      </c>
      <c r="K69" s="132">
        <v>8480708.3870000001</v>
      </c>
      <c r="L69" s="132">
        <v>10095768.030000005</v>
      </c>
      <c r="M69" s="132">
        <v>8903010.773</v>
      </c>
      <c r="N69" s="132">
        <v>10054591.867000001</v>
      </c>
      <c r="O69" s="133">
        <f t="shared" si="1"/>
        <v>102142612.603</v>
      </c>
    </row>
    <row r="70" spans="1:15" s="134" customFormat="1" ht="15" customHeight="1" thickBot="1">
      <c r="A70" s="130">
        <v>2010</v>
      </c>
      <c r="B70" s="131" t="s">
        <v>57</v>
      </c>
      <c r="C70" s="132">
        <v>7828748.0580000002</v>
      </c>
      <c r="D70" s="132">
        <v>8263237.8140000002</v>
      </c>
      <c r="E70" s="132">
        <v>9886488.1710000001</v>
      </c>
      <c r="F70" s="132">
        <v>9396006.6539999992</v>
      </c>
      <c r="G70" s="132">
        <v>9799958.1170000006</v>
      </c>
      <c r="H70" s="132">
        <v>9542907.6439999994</v>
      </c>
      <c r="I70" s="132">
        <v>9564682.5449999999</v>
      </c>
      <c r="J70" s="132">
        <v>8523451.9729999993</v>
      </c>
      <c r="K70" s="132">
        <v>8909230.5209999997</v>
      </c>
      <c r="L70" s="132">
        <v>10963586.27</v>
      </c>
      <c r="M70" s="132">
        <v>9382369.7180000003</v>
      </c>
      <c r="N70" s="132">
        <v>11822551.698999999</v>
      </c>
      <c r="O70" s="133">
        <f>SUM(C70:N70)</f>
        <v>113883219.18399999</v>
      </c>
    </row>
    <row r="71" spans="1:15" s="134" customFormat="1" ht="15" customHeight="1" thickBot="1">
      <c r="A71" s="130">
        <v>2011</v>
      </c>
      <c r="B71" s="131" t="s">
        <v>57</v>
      </c>
      <c r="C71" s="132">
        <v>9551084.6390000004</v>
      </c>
      <c r="D71" s="132">
        <v>10059126.307</v>
      </c>
      <c r="E71" s="132">
        <v>11811085.16</v>
      </c>
      <c r="F71" s="132">
        <v>11873269.447000001</v>
      </c>
      <c r="G71" s="132">
        <v>10943364.372</v>
      </c>
      <c r="H71" s="132">
        <v>11349953.558</v>
      </c>
      <c r="I71" s="132">
        <v>11860004.271</v>
      </c>
      <c r="J71" s="132">
        <v>11245124.657</v>
      </c>
      <c r="K71" s="132">
        <v>10750626.098999999</v>
      </c>
      <c r="L71" s="132">
        <v>11907219.297</v>
      </c>
      <c r="M71" s="132">
        <v>11078524.743000001</v>
      </c>
      <c r="N71" s="132">
        <v>12477486.279999999</v>
      </c>
      <c r="O71" s="133">
        <f>SUM(C71:N71)</f>
        <v>134906868.83000001</v>
      </c>
    </row>
    <row r="72" spans="1:15" ht="13.8" thickBot="1">
      <c r="A72" s="130">
        <v>2012</v>
      </c>
      <c r="B72" s="131" t="s">
        <v>57</v>
      </c>
      <c r="C72" s="132">
        <v>10348187.165999999</v>
      </c>
      <c r="D72" s="132">
        <v>11748000.124</v>
      </c>
      <c r="E72" s="132">
        <v>13208572.977</v>
      </c>
      <c r="F72" s="132">
        <v>12630226.718</v>
      </c>
      <c r="G72" s="132">
        <v>13131530.960999999</v>
      </c>
      <c r="H72" s="132">
        <v>13231198.687999999</v>
      </c>
      <c r="I72" s="132">
        <v>12830675.307</v>
      </c>
      <c r="J72" s="132">
        <v>12831394.572000001</v>
      </c>
      <c r="K72" s="132">
        <v>12952651.721999999</v>
      </c>
      <c r="L72" s="132">
        <v>13190769.654999999</v>
      </c>
      <c r="M72" s="132">
        <v>13753052.493000001</v>
      </c>
      <c r="N72" s="132">
        <v>12605476.173</v>
      </c>
      <c r="O72" s="133">
        <f>SUM(C72:N72)</f>
        <v>152461736.55599999</v>
      </c>
    </row>
    <row r="73" spans="1:15" ht="13.8" thickBot="1">
      <c r="A73" s="130">
        <v>2013</v>
      </c>
      <c r="B73" s="135" t="s">
        <v>57</v>
      </c>
      <c r="C73" s="132">
        <v>11484291.819</v>
      </c>
      <c r="D73" s="132">
        <v>12388303.984999999</v>
      </c>
      <c r="E73" s="132">
        <v>13125917.002</v>
      </c>
      <c r="F73" s="132">
        <v>12472141.223999999</v>
      </c>
      <c r="G73" s="132">
        <v>13280789.503</v>
      </c>
      <c r="H73" s="132">
        <v>12397756.913000001</v>
      </c>
      <c r="I73" s="132">
        <v>13069539.335000001</v>
      </c>
      <c r="J73" s="132">
        <v>11153026.661</v>
      </c>
      <c r="K73" s="132">
        <v>13120913.476</v>
      </c>
      <c r="L73" s="136">
        <v>11865007.101</v>
      </c>
      <c r="M73" s="136"/>
      <c r="N73" s="136"/>
      <c r="O73" s="137">
        <f>SUM(C73:N73)</f>
        <v>124357687.01899998</v>
      </c>
    </row>
    <row r="74" spans="1:15">
      <c r="B74" s="138" t="s">
        <v>167</v>
      </c>
    </row>
    <row r="76" spans="1:15">
      <c r="C76" s="141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1"/>
  <sheetViews>
    <sheetView topLeftCell="A13" zoomScale="70" workbookViewId="0">
      <selection activeCell="C45" sqref="B45:C45"/>
    </sheetView>
  </sheetViews>
  <sheetFormatPr defaultColWidth="9.109375" defaultRowHeight="13.2"/>
  <cols>
    <col min="1" max="1" width="44.6640625" style="23" customWidth="1"/>
    <col min="2" max="2" width="16" style="26" customWidth="1"/>
    <col min="3" max="3" width="16" style="23" customWidth="1"/>
    <col min="4" max="4" width="10.33203125" style="23" customWidth="1"/>
    <col min="5" max="5" width="13.88671875" style="23" bestFit="1" customWidth="1"/>
    <col min="6" max="7" width="14.88671875" style="23" bestFit="1" customWidth="1"/>
    <col min="8" max="8" width="9.5546875" style="23" bestFit="1" customWidth="1"/>
    <col min="9" max="9" width="13.88671875" style="23" bestFit="1" customWidth="1"/>
    <col min="10" max="11" width="17.33203125" style="23" customWidth="1"/>
    <col min="12" max="13" width="9.5546875" style="23" customWidth="1"/>
    <col min="14" max="16384" width="9.109375" style="23"/>
  </cols>
  <sheetData>
    <row r="1" spans="1:13" ht="24.6">
      <c r="B1" s="2" t="s">
        <v>172</v>
      </c>
      <c r="C1" s="24"/>
      <c r="D1" s="25"/>
      <c r="J1" s="25"/>
    </row>
    <row r="2" spans="1:13">
      <c r="D2" s="25"/>
      <c r="J2" s="25"/>
    </row>
    <row r="3" spans="1:13">
      <c r="D3" s="25"/>
      <c r="J3" s="25"/>
    </row>
    <row r="4" spans="1:13" ht="13.8" thickBot="1">
      <c r="B4" s="27"/>
      <c r="C4" s="25"/>
      <c r="D4" s="25"/>
      <c r="E4" s="25"/>
      <c r="F4" s="25"/>
      <c r="G4" s="25"/>
      <c r="H4" s="25"/>
      <c r="I4" s="25"/>
      <c r="J4" s="25"/>
    </row>
    <row r="5" spans="1:13" ht="25.2" thickBot="1">
      <c r="A5" s="180" t="s">
        <v>48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</row>
    <row r="6" spans="1:13" ht="18.600000000000001" thickTop="1" thickBot="1">
      <c r="A6" s="28"/>
      <c r="B6" s="182" t="s">
        <v>88</v>
      </c>
      <c r="C6" s="183"/>
      <c r="D6" s="183"/>
      <c r="E6" s="184"/>
      <c r="F6" s="182" t="s">
        <v>170</v>
      </c>
      <c r="G6" s="183"/>
      <c r="H6" s="183"/>
      <c r="I6" s="184"/>
      <c r="J6" s="182" t="s">
        <v>49</v>
      </c>
      <c r="K6" s="183"/>
      <c r="L6" s="183"/>
      <c r="M6" s="185"/>
    </row>
    <row r="7" spans="1:13" ht="29.4" thickTop="1" thickBot="1">
      <c r="A7" s="29" t="s">
        <v>3</v>
      </c>
      <c r="B7" s="30">
        <v>2012</v>
      </c>
      <c r="C7" s="31">
        <v>2013</v>
      </c>
      <c r="D7" s="32" t="s">
        <v>4</v>
      </c>
      <c r="E7" s="33" t="s">
        <v>5</v>
      </c>
      <c r="F7" s="30">
        <v>2012</v>
      </c>
      <c r="G7" s="31">
        <v>2013</v>
      </c>
      <c r="H7" s="32" t="s">
        <v>4</v>
      </c>
      <c r="I7" s="33" t="s">
        <v>5</v>
      </c>
      <c r="J7" s="6" t="s">
        <v>6</v>
      </c>
      <c r="K7" s="7" t="s">
        <v>7</v>
      </c>
      <c r="L7" s="32" t="s">
        <v>4</v>
      </c>
      <c r="M7" s="33" t="s">
        <v>5</v>
      </c>
    </row>
    <row r="8" spans="1:13" ht="18" thickTop="1" thickBot="1">
      <c r="A8" s="34" t="s">
        <v>8</v>
      </c>
      <c r="B8" s="35">
        <f>'SEKTÖR (U S D)'!B8*1.7941</f>
        <v>3036893.5890140538</v>
      </c>
      <c r="C8" s="35">
        <f>'SEKTÖR (U S D)'!C8*1.9903</f>
        <v>3641303.2515149419</v>
      </c>
      <c r="D8" s="36">
        <f t="shared" ref="D8:D43" si="0">(C8-B8)/B8*100</f>
        <v>19.902233805205977</v>
      </c>
      <c r="E8" s="36">
        <f t="shared" ref="E8:E43" si="1">C8/C$46*100</f>
        <v>15.419500431947888</v>
      </c>
      <c r="F8" s="35">
        <f>'SEKTÖR (U S D)'!F8*1.7945</f>
        <v>27488650.134791501</v>
      </c>
      <c r="G8" s="35">
        <f>'SEKTÖR (U S D)'!G8*1.8722</f>
        <v>31665363.5088824</v>
      </c>
      <c r="H8" s="36">
        <f t="shared" ref="H8:H43" si="2">(G8-F8)/F8*100</f>
        <v>15.194319668700526</v>
      </c>
      <c r="I8" s="36">
        <f t="shared" ref="I8:I46" si="3">G8/G$46*100</f>
        <v>13.6006480157643</v>
      </c>
      <c r="J8" s="35">
        <f>'SEKTÖR (U S D)'!J8*1.8007</f>
        <v>34008272.343017496</v>
      </c>
      <c r="K8" s="35">
        <f>'SEKTÖR (U S D)'!K8*1.8567</f>
        <v>38475560.348864995</v>
      </c>
      <c r="L8" s="36">
        <f t="shared" ref="L8:L46" si="4">(K8-J8)/J8*100</f>
        <v>13.135886353735085</v>
      </c>
      <c r="M8" s="36">
        <f t="shared" ref="M8:M46" si="5">K8/K$46*100</f>
        <v>13.749383804401349</v>
      </c>
    </row>
    <row r="9" spans="1:13" s="40" customFormat="1" ht="15.6">
      <c r="A9" s="37" t="s">
        <v>9</v>
      </c>
      <c r="B9" s="38">
        <f>'SEKTÖR (U S D)'!B9*1.7941</f>
        <v>2205467.8420973658</v>
      </c>
      <c r="C9" s="38">
        <f>'SEKTÖR (U S D)'!C9*1.9903</f>
        <v>2571797.9145666598</v>
      </c>
      <c r="D9" s="39">
        <f t="shared" si="0"/>
        <v>16.610084512541331</v>
      </c>
      <c r="E9" s="39">
        <f t="shared" si="1"/>
        <v>10.890562064020544</v>
      </c>
      <c r="F9" s="38">
        <f>'SEKTÖR (U S D)'!F9*1.7945</f>
        <v>19483125.502277002</v>
      </c>
      <c r="G9" s="38">
        <f>'SEKTÖR (U S D)'!G9*1.8722</f>
        <v>21963711.903584003</v>
      </c>
      <c r="H9" s="39">
        <f t="shared" si="2"/>
        <v>12.731973630294044</v>
      </c>
      <c r="I9" s="39">
        <f t="shared" si="3"/>
        <v>9.4336739458716394</v>
      </c>
      <c r="J9" s="38">
        <f>'SEKTÖR (U S D)'!J9*1.8007</f>
        <v>24390184.296265699</v>
      </c>
      <c r="K9" s="38">
        <f>'SEKTÖR (U S D)'!K9*1.8567</f>
        <v>26881703.318564102</v>
      </c>
      <c r="L9" s="39">
        <f t="shared" si="4"/>
        <v>10.215252956001121</v>
      </c>
      <c r="M9" s="39">
        <f t="shared" si="5"/>
        <v>9.6062761111649539</v>
      </c>
    </row>
    <row r="10" spans="1:13" ht="13.8">
      <c r="A10" s="41" t="s">
        <v>50</v>
      </c>
      <c r="B10" s="42">
        <f>'SEKTÖR (U S D)'!B10*1.7941</f>
        <v>874315.0967677281</v>
      </c>
      <c r="C10" s="42">
        <f>'SEKTÖR (U S D)'!C10*1.9903</f>
        <v>1065523.6034724319</v>
      </c>
      <c r="D10" s="43">
        <f t="shared" si="0"/>
        <v>21.869519056869326</v>
      </c>
      <c r="E10" s="43">
        <f t="shared" si="1"/>
        <v>4.5120772781443836</v>
      </c>
      <c r="F10" s="42">
        <f>'SEKTÖR (U S D)'!F10*1.7945</f>
        <v>8585157.1211650018</v>
      </c>
      <c r="G10" s="42">
        <f>'SEKTÖR (U S D)'!G10*1.8722</f>
        <v>9821401.9132240005</v>
      </c>
      <c r="H10" s="43">
        <f t="shared" si="2"/>
        <v>14.399792276501062</v>
      </c>
      <c r="I10" s="43">
        <f t="shared" si="3"/>
        <v>4.2184082429890344</v>
      </c>
      <c r="J10" s="42">
        <f>'SEKTÖR (U S D)'!J10*1.8007</f>
        <v>10522646.198018901</v>
      </c>
      <c r="K10" s="42">
        <f>'SEKTÖR (U S D)'!K10*1.8567</f>
        <v>11779452.671322601</v>
      </c>
      <c r="L10" s="43">
        <f t="shared" si="4"/>
        <v>11.943825247496385</v>
      </c>
      <c r="M10" s="43">
        <f t="shared" si="5"/>
        <v>4.2094309820382616</v>
      </c>
    </row>
    <row r="11" spans="1:13" ht="13.8">
      <c r="A11" s="41" t="s">
        <v>11</v>
      </c>
      <c r="B11" s="42">
        <f>'SEKTÖR (U S D)'!B11*1.7941</f>
        <v>308783.39313259901</v>
      </c>
      <c r="C11" s="42">
        <f>'SEKTÖR (U S D)'!C11*1.9903</f>
        <v>434379.04592886695</v>
      </c>
      <c r="D11" s="43">
        <f t="shared" si="0"/>
        <v>40.674354770864944</v>
      </c>
      <c r="E11" s="43">
        <f t="shared" si="1"/>
        <v>1.8394260031879113</v>
      </c>
      <c r="F11" s="42">
        <f>'SEKTÖR (U S D)'!F11*1.7945</f>
        <v>2843885.3071645</v>
      </c>
      <c r="G11" s="42">
        <f>'SEKTÖR (U S D)'!G11*1.8722</f>
        <v>3097087.0053925999</v>
      </c>
      <c r="H11" s="43">
        <f t="shared" si="2"/>
        <v>8.9033723543708927</v>
      </c>
      <c r="I11" s="43">
        <f t="shared" si="3"/>
        <v>1.3302354865664678</v>
      </c>
      <c r="J11" s="42">
        <f>'SEKTÖR (U S D)'!J11*1.8007</f>
        <v>3967266.3250385001</v>
      </c>
      <c r="K11" s="42">
        <f>'SEKTÖR (U S D)'!K11*1.8567</f>
        <v>4176919.4530742993</v>
      </c>
      <c r="L11" s="43">
        <f t="shared" si="4"/>
        <v>5.2845740834846664</v>
      </c>
      <c r="M11" s="43">
        <f t="shared" si="5"/>
        <v>1.4926376161817969</v>
      </c>
    </row>
    <row r="12" spans="1:13" ht="13.8">
      <c r="A12" s="41" t="s">
        <v>12</v>
      </c>
      <c r="B12" s="42">
        <f>'SEKTÖR (U S D)'!B12*1.7941</f>
        <v>219472.118011916</v>
      </c>
      <c r="C12" s="42">
        <f>'SEKTÖR (U S D)'!C12*1.9903</f>
        <v>243878.33586465698</v>
      </c>
      <c r="D12" s="43">
        <f t="shared" si="0"/>
        <v>11.120418426643095</v>
      </c>
      <c r="E12" s="43">
        <f t="shared" si="1"/>
        <v>1.0327297248981624</v>
      </c>
      <c r="F12" s="42">
        <f>'SEKTÖR (U S D)'!F12*1.7945</f>
        <v>1845844.7490215001</v>
      </c>
      <c r="G12" s="42">
        <f>'SEKTÖR (U S D)'!G12*1.8722</f>
        <v>1995392.3813252</v>
      </c>
      <c r="H12" s="43">
        <f t="shared" si="2"/>
        <v>8.1018532237327374</v>
      </c>
      <c r="I12" s="43">
        <f t="shared" si="3"/>
        <v>0.85704461987714631</v>
      </c>
      <c r="J12" s="42">
        <f>'SEKTÖR (U S D)'!J12*1.8007</f>
        <v>2316034.2334514</v>
      </c>
      <c r="K12" s="42">
        <f>'SEKTÖR (U S D)'!K12*1.8567</f>
        <v>2407950.7858215007</v>
      </c>
      <c r="L12" s="43">
        <f t="shared" si="4"/>
        <v>3.9687043931611017</v>
      </c>
      <c r="M12" s="43">
        <f t="shared" si="5"/>
        <v>0.86049011986244672</v>
      </c>
    </row>
    <row r="13" spans="1:13" ht="13.8">
      <c r="A13" s="41" t="s">
        <v>13</v>
      </c>
      <c r="B13" s="42">
        <f>'SEKTÖR (U S D)'!B13*1.7941</f>
        <v>314409.68465059996</v>
      </c>
      <c r="C13" s="42">
        <f>'SEKTÖR (U S D)'!C13*1.9903</f>
        <v>305137.48366675602</v>
      </c>
      <c r="D13" s="43">
        <f t="shared" si="0"/>
        <v>-2.9490824985712627</v>
      </c>
      <c r="E13" s="43">
        <f t="shared" si="1"/>
        <v>1.2921383461389879</v>
      </c>
      <c r="F13" s="42">
        <f>'SEKTÖR (U S D)'!F13*1.7945</f>
        <v>1952733.4596115001</v>
      </c>
      <c r="G13" s="42">
        <f>'SEKTÖR (U S D)'!G13*1.8722</f>
        <v>2144053.6303846003</v>
      </c>
      <c r="H13" s="43">
        <f t="shared" si="2"/>
        <v>9.7975568468603811</v>
      </c>
      <c r="I13" s="43">
        <f t="shared" si="3"/>
        <v>0.92089638401285945</v>
      </c>
      <c r="J13" s="42">
        <f>'SEKTÖR (U S D)'!J13*1.8007</f>
        <v>2412394.7540198001</v>
      </c>
      <c r="K13" s="42">
        <f>'SEKTÖR (U S D)'!K13*1.8567</f>
        <v>2639630.7810189002</v>
      </c>
      <c r="L13" s="43">
        <f t="shared" si="4"/>
        <v>9.4195208566282211</v>
      </c>
      <c r="M13" s="43">
        <f t="shared" si="5"/>
        <v>0.94328182308620179</v>
      </c>
    </row>
    <row r="14" spans="1:13" ht="13.8">
      <c r="A14" s="41" t="s">
        <v>14</v>
      </c>
      <c r="B14" s="42">
        <f>'SEKTÖR (U S D)'!B14*1.7941</f>
        <v>357684.25579548202</v>
      </c>
      <c r="C14" s="42">
        <f>'SEKTÖR (U S D)'!C14*1.9903</f>
        <v>365365.21356545598</v>
      </c>
      <c r="D14" s="43">
        <f t="shared" si="0"/>
        <v>2.1474128775647889</v>
      </c>
      <c r="E14" s="43">
        <f t="shared" si="1"/>
        <v>1.5471793144521522</v>
      </c>
      <c r="F14" s="42">
        <f>'SEKTÖR (U S D)'!F14*1.7945</f>
        <v>2581836.4066355</v>
      </c>
      <c r="G14" s="42">
        <f>'SEKTÖR (U S D)'!G14*1.8722</f>
        <v>2627460.1131151998</v>
      </c>
      <c r="H14" s="43">
        <f t="shared" si="2"/>
        <v>1.7671029180022291</v>
      </c>
      <c r="I14" s="43">
        <f t="shared" si="3"/>
        <v>1.1285251837995187</v>
      </c>
      <c r="J14" s="42">
        <f>'SEKTÖR (U S D)'!J14*1.8007</f>
        <v>3226902.6371516003</v>
      </c>
      <c r="K14" s="42">
        <f>'SEKTÖR (U S D)'!K14*1.8567</f>
        <v>3270983.0323085999</v>
      </c>
      <c r="L14" s="43">
        <f t="shared" si="4"/>
        <v>1.3660280496070227</v>
      </c>
      <c r="M14" s="43">
        <f t="shared" si="5"/>
        <v>1.1688978853357279</v>
      </c>
    </row>
    <row r="15" spans="1:13" ht="13.8">
      <c r="A15" s="41" t="s">
        <v>15</v>
      </c>
      <c r="B15" s="42">
        <f>'SEKTÖR (U S D)'!B15*1.7941</f>
        <v>28243.901138992002</v>
      </c>
      <c r="C15" s="42">
        <f>'SEKTÖR (U S D)'!C15*1.9903</f>
        <v>45921.170696973</v>
      </c>
      <c r="D15" s="43">
        <f t="shared" si="0"/>
        <v>62.587917550726438</v>
      </c>
      <c r="E15" s="43">
        <f t="shared" si="1"/>
        <v>0.19445826466195446</v>
      </c>
      <c r="F15" s="42">
        <f>'SEKTÖR (U S D)'!F15*1.7945</f>
        <v>278068.57789000002</v>
      </c>
      <c r="G15" s="42">
        <f>'SEKTÖR (U S D)'!G15*1.8722</f>
        <v>724512.08883679996</v>
      </c>
      <c r="H15" s="43">
        <f t="shared" si="2"/>
        <v>160.55158563201869</v>
      </c>
      <c r="I15" s="43">
        <f t="shared" si="3"/>
        <v>0.31118650827019206</v>
      </c>
      <c r="J15" s="42">
        <f>'SEKTÖR (U S D)'!J15*1.8007</f>
        <v>339650.8755046</v>
      </c>
      <c r="K15" s="42">
        <f>'SEKTÖR (U S D)'!K15*1.8567</f>
        <v>804284.97736409993</v>
      </c>
      <c r="L15" s="43">
        <f t="shared" si="4"/>
        <v>136.79755754176094</v>
      </c>
      <c r="M15" s="43">
        <f t="shared" si="5"/>
        <v>0.28741421155727176</v>
      </c>
    </row>
    <row r="16" spans="1:13" ht="13.8">
      <c r="A16" s="41" t="s">
        <v>16</v>
      </c>
      <c r="B16" s="42">
        <f>'SEKTÖR (U S D)'!B16*1.7941</f>
        <v>93467.144507583012</v>
      </c>
      <c r="C16" s="42">
        <f>'SEKTÖR (U S D)'!C16*1.9903</f>
        <v>102214.68738330199</v>
      </c>
      <c r="D16" s="43">
        <f t="shared" si="0"/>
        <v>9.3589495237112867</v>
      </c>
      <c r="E16" s="43">
        <f t="shared" si="1"/>
        <v>0.43283937299166636</v>
      </c>
      <c r="F16" s="42">
        <f>'SEKTÖR (U S D)'!F16*1.7945</f>
        <v>1287756.6164305001</v>
      </c>
      <c r="G16" s="42">
        <f>'SEKTÖR (U S D)'!G16*1.8722</f>
        <v>1434527.1002700001</v>
      </c>
      <c r="H16" s="43">
        <f t="shared" si="2"/>
        <v>11.397377576387795</v>
      </c>
      <c r="I16" s="43">
        <f t="shared" si="3"/>
        <v>0.6161463503924226</v>
      </c>
      <c r="J16" s="42">
        <f>'SEKTÖR (U S D)'!J16*1.8007</f>
        <v>1480307.3570967</v>
      </c>
      <c r="K16" s="42">
        <f>'SEKTÖR (U S D)'!K16*1.8567</f>
        <v>1659946.8860982</v>
      </c>
      <c r="L16" s="43">
        <f t="shared" si="4"/>
        <v>12.135285833735484</v>
      </c>
      <c r="M16" s="43">
        <f t="shared" si="5"/>
        <v>0.59318815957304993</v>
      </c>
    </row>
    <row r="17" spans="1:13" ht="13.8">
      <c r="A17" s="44" t="s">
        <v>17</v>
      </c>
      <c r="B17" s="42">
        <f>'SEKTÖR (U S D)'!B17*1.7941</f>
        <v>9092.2480924660013</v>
      </c>
      <c r="C17" s="42">
        <f>'SEKTÖR (U S D)'!C17*1.9903</f>
        <v>9378.3739882169994</v>
      </c>
      <c r="D17" s="43">
        <f t="shared" si="0"/>
        <v>3.1469213426774738</v>
      </c>
      <c r="E17" s="43">
        <f t="shared" si="1"/>
        <v>3.971375954532675E-2</v>
      </c>
      <c r="F17" s="42">
        <f>'SEKTÖR (U S D)'!F17*1.7945</f>
        <v>107843.2643585</v>
      </c>
      <c r="G17" s="42">
        <f>'SEKTÖR (U S D)'!G17*1.8722</f>
        <v>119277.66729120001</v>
      </c>
      <c r="H17" s="43">
        <f t="shared" si="2"/>
        <v>10.602797495714682</v>
      </c>
      <c r="I17" s="43">
        <f t="shared" si="3"/>
        <v>5.1231168355733478E-2</v>
      </c>
      <c r="J17" s="42">
        <f>'SEKTÖR (U S D)'!J17*1.8007</f>
        <v>124981.91418349999</v>
      </c>
      <c r="K17" s="42">
        <f>'SEKTÖR (U S D)'!K17*1.8567</f>
        <v>142534.72598579997</v>
      </c>
      <c r="L17" s="43">
        <f t="shared" si="4"/>
        <v>14.044281460218899</v>
      </c>
      <c r="M17" s="43">
        <f t="shared" si="5"/>
        <v>5.0935311539699366E-2</v>
      </c>
    </row>
    <row r="18" spans="1:13" s="40" customFormat="1" ht="15.6">
      <c r="A18" s="45" t="s">
        <v>18</v>
      </c>
      <c r="B18" s="46">
        <f>'SEKTÖR (U S D)'!B18*1.7941</f>
        <v>252388.45305797202</v>
      </c>
      <c r="C18" s="46">
        <f>'SEKTÖR (U S D)'!C18*1.9903</f>
        <v>344417.89338308299</v>
      </c>
      <c r="D18" s="47">
        <f t="shared" si="0"/>
        <v>36.46341154283013</v>
      </c>
      <c r="E18" s="47">
        <f t="shared" si="1"/>
        <v>1.4584755756284578</v>
      </c>
      <c r="F18" s="46">
        <f>'SEKTÖR (U S D)'!F18*1.7945</f>
        <v>2375167.7177554998</v>
      </c>
      <c r="G18" s="46">
        <f>'SEKTÖR (U S D)'!G18*1.8722</f>
        <v>3016662.5449135997</v>
      </c>
      <c r="H18" s="47">
        <f t="shared" si="2"/>
        <v>27.008401232579217</v>
      </c>
      <c r="I18" s="47">
        <f t="shared" si="3"/>
        <v>1.295692229909212</v>
      </c>
      <c r="J18" s="46">
        <f>'SEKTÖR (U S D)'!J18*1.8007</f>
        <v>2879163.6294849999</v>
      </c>
      <c r="K18" s="46">
        <f>'SEKTÖR (U S D)'!K18*1.8567</f>
        <v>3619871.7694910998</v>
      </c>
      <c r="L18" s="47">
        <f t="shared" si="4"/>
        <v>25.726503781189798</v>
      </c>
      <c r="M18" s="47">
        <f t="shared" si="5"/>
        <v>1.2935745660405644</v>
      </c>
    </row>
    <row r="19" spans="1:13" ht="13.8">
      <c r="A19" s="41" t="s">
        <v>19</v>
      </c>
      <c r="B19" s="42">
        <f>'SEKTÖR (U S D)'!B19*1.7941</f>
        <v>252388.45305797202</v>
      </c>
      <c r="C19" s="42">
        <f>'SEKTÖR (U S D)'!C19*1.9903</f>
        <v>344417.89338308299</v>
      </c>
      <c r="D19" s="43">
        <f t="shared" si="0"/>
        <v>36.46341154283013</v>
      </c>
      <c r="E19" s="43">
        <f t="shared" si="1"/>
        <v>1.4584755756284578</v>
      </c>
      <c r="F19" s="42">
        <f>'SEKTÖR (U S D)'!F19*1.7945</f>
        <v>2375167.7177554998</v>
      </c>
      <c r="G19" s="42">
        <f>'SEKTÖR (U S D)'!G19*1.8722</f>
        <v>3016662.5449135997</v>
      </c>
      <c r="H19" s="43">
        <f t="shared" si="2"/>
        <v>27.008401232579217</v>
      </c>
      <c r="I19" s="43">
        <f t="shared" si="3"/>
        <v>1.295692229909212</v>
      </c>
      <c r="J19" s="42">
        <f>'SEKTÖR (U S D)'!J19*1.8007</f>
        <v>2879163.6294849999</v>
      </c>
      <c r="K19" s="42">
        <f>'SEKTÖR (U S D)'!K19*1.8567</f>
        <v>3619871.7694910998</v>
      </c>
      <c r="L19" s="43">
        <f t="shared" si="4"/>
        <v>25.726503781189798</v>
      </c>
      <c r="M19" s="43">
        <f t="shared" si="5"/>
        <v>1.2935745660405644</v>
      </c>
    </row>
    <row r="20" spans="1:13" s="40" customFormat="1" ht="15.6">
      <c r="A20" s="45" t="s">
        <v>20</v>
      </c>
      <c r="B20" s="46">
        <f>'SEKTÖR (U S D)'!B20*1.7941</f>
        <v>579037.29385871603</v>
      </c>
      <c r="C20" s="46">
        <f>'SEKTÖR (U S D)'!C20*1.9903</f>
        <v>725087.44356519892</v>
      </c>
      <c r="D20" s="47">
        <f t="shared" si="0"/>
        <v>25.222926270120148</v>
      </c>
      <c r="E20" s="47">
        <f t="shared" si="1"/>
        <v>3.0704627922988843</v>
      </c>
      <c r="F20" s="46">
        <f>'SEKTÖR (U S D)'!F20*1.7945</f>
        <v>5630356.9165534992</v>
      </c>
      <c r="G20" s="46">
        <f>'SEKTÖR (U S D)'!G20*1.8722</f>
        <v>6684989.0585126011</v>
      </c>
      <c r="H20" s="47">
        <f t="shared" si="2"/>
        <v>18.731177394073129</v>
      </c>
      <c r="I20" s="47">
        <f t="shared" si="3"/>
        <v>2.871281839179316</v>
      </c>
      <c r="J20" s="46">
        <f>'SEKTÖR (U S D)'!J20*1.8007</f>
        <v>6738924.4208681993</v>
      </c>
      <c r="K20" s="46">
        <f>'SEKTÖR (U S D)'!K20*1.8567</f>
        <v>7973985.258953101</v>
      </c>
      <c r="L20" s="47">
        <f t="shared" si="4"/>
        <v>18.327269471376333</v>
      </c>
      <c r="M20" s="47">
        <f t="shared" si="5"/>
        <v>2.8495331265323367</v>
      </c>
    </row>
    <row r="21" spans="1:13" ht="14.4" thickBot="1">
      <c r="A21" s="41" t="s">
        <v>21</v>
      </c>
      <c r="B21" s="42">
        <f>'SEKTÖR (U S D)'!B21*1.7941</f>
        <v>579037.29385871603</v>
      </c>
      <c r="C21" s="42">
        <f>'SEKTÖR (U S D)'!C21*1.9903</f>
        <v>725087.44356519892</v>
      </c>
      <c r="D21" s="43">
        <f t="shared" si="0"/>
        <v>25.222926270120148</v>
      </c>
      <c r="E21" s="43">
        <f t="shared" si="1"/>
        <v>3.0704627922988843</v>
      </c>
      <c r="F21" s="42">
        <f>'SEKTÖR (U S D)'!F21*1.7945</f>
        <v>5630356.9165534992</v>
      </c>
      <c r="G21" s="42">
        <f>'SEKTÖR (U S D)'!G21*1.8722</f>
        <v>6684989.0585126011</v>
      </c>
      <c r="H21" s="43">
        <f t="shared" si="2"/>
        <v>18.731177394073129</v>
      </c>
      <c r="I21" s="43">
        <f t="shared" si="3"/>
        <v>2.871281839179316</v>
      </c>
      <c r="J21" s="42">
        <f>'SEKTÖR (U S D)'!J21*1.8007</f>
        <v>6738924.4208681993</v>
      </c>
      <c r="K21" s="42">
        <f>'SEKTÖR (U S D)'!K21*1.8567</f>
        <v>7973985.258953101</v>
      </c>
      <c r="L21" s="43">
        <f t="shared" si="4"/>
        <v>18.327269471376333</v>
      </c>
      <c r="M21" s="43">
        <f t="shared" si="5"/>
        <v>2.8495331265323367</v>
      </c>
    </row>
    <row r="22" spans="1:13" ht="18" thickTop="1" thickBot="1">
      <c r="A22" s="48" t="s">
        <v>22</v>
      </c>
      <c r="B22" s="35">
        <f>'SEKTÖR (U S D)'!B22*1.7941</f>
        <v>17326731.473916404</v>
      </c>
      <c r="C22" s="35">
        <f>'SEKTÖR (U S D)'!C22*1.9903</f>
        <v>19204168.210663214</v>
      </c>
      <c r="D22" s="49">
        <f t="shared" si="0"/>
        <v>10.835492773539524</v>
      </c>
      <c r="E22" s="49">
        <f t="shared" si="1"/>
        <v>81.322169444778595</v>
      </c>
      <c r="F22" s="35">
        <f>'SEKTÖR (U S D)'!F22*1.7945</f>
        <v>169304136.61958501</v>
      </c>
      <c r="G22" s="35">
        <f>'SEKTÖR (U S D)'!G22*1.8722</f>
        <v>183023031.92949161</v>
      </c>
      <c r="H22" s="49">
        <f t="shared" si="2"/>
        <v>8.1031069788519314</v>
      </c>
      <c r="I22" s="49">
        <f t="shared" si="3"/>
        <v>78.610556147658158</v>
      </c>
      <c r="J22" s="35">
        <f>'SEKTÖR (U S D)'!J22*1.8007</f>
        <v>203118198.60281616</v>
      </c>
      <c r="K22" s="35">
        <f>'SEKTÖR (U S D)'!K22*1.8567</f>
        <v>218422678.22821444</v>
      </c>
      <c r="L22" s="49">
        <f t="shared" si="4"/>
        <v>7.5347653389370333</v>
      </c>
      <c r="M22" s="49">
        <f t="shared" si="5"/>
        <v>78.054151968538406</v>
      </c>
    </row>
    <row r="23" spans="1:13" s="40" customFormat="1" ht="15.6">
      <c r="A23" s="45" t="s">
        <v>23</v>
      </c>
      <c r="B23" s="46">
        <f>'SEKTÖR (U S D)'!B23*1.7941</f>
        <v>1766898.6837950912</v>
      </c>
      <c r="C23" s="46">
        <f>'SEKTÖR (U S D)'!C23*1.9903</f>
        <v>2119956.9422905766</v>
      </c>
      <c r="D23" s="47">
        <f t="shared" si="0"/>
        <v>19.981805506649518</v>
      </c>
      <c r="E23" s="47">
        <f t="shared" si="1"/>
        <v>8.9771916068129034</v>
      </c>
      <c r="F23" s="46">
        <f>'SEKTÖR (U S D)'!F23*1.7945</f>
        <v>16850487.166719496</v>
      </c>
      <c r="G23" s="46">
        <f>'SEKTÖR (U S D)'!G23*1.8722</f>
        <v>19157911.084642</v>
      </c>
      <c r="H23" s="47">
        <f t="shared" si="2"/>
        <v>13.69351458561848</v>
      </c>
      <c r="I23" s="47">
        <f t="shared" si="3"/>
        <v>8.2285493203460547</v>
      </c>
      <c r="J23" s="46">
        <f>'SEKTÖR (U S D)'!J23*1.8007</f>
        <v>20264087.436608396</v>
      </c>
      <c r="K23" s="46">
        <f>'SEKTÖR (U S D)'!K23*1.8567</f>
        <v>22885652.831053503</v>
      </c>
      <c r="L23" s="47">
        <f t="shared" si="4"/>
        <v>12.937001987610246</v>
      </c>
      <c r="M23" s="47">
        <f t="shared" si="5"/>
        <v>8.1782726888270325</v>
      </c>
    </row>
    <row r="24" spans="1:13" ht="13.8">
      <c r="A24" s="41" t="s">
        <v>24</v>
      </c>
      <c r="B24" s="42">
        <f>'SEKTÖR (U S D)'!B24*1.7941</f>
        <v>1187464.825140286</v>
      </c>
      <c r="C24" s="42">
        <f>'SEKTÖR (U S D)'!C24*1.9903</f>
        <v>1411005.911504748</v>
      </c>
      <c r="D24" s="43">
        <f t="shared" si="0"/>
        <v>18.825070152124557</v>
      </c>
      <c r="E24" s="43">
        <f t="shared" si="1"/>
        <v>5.9750602350618882</v>
      </c>
      <c r="F24" s="42">
        <f>'SEKTÖR (U S D)'!F24*1.7945</f>
        <v>11577947.334017999</v>
      </c>
      <c r="G24" s="42">
        <f>'SEKTÖR (U S D)'!G24*1.8722</f>
        <v>12958195.3562402</v>
      </c>
      <c r="H24" s="43">
        <f t="shared" si="2"/>
        <v>11.921353435136076</v>
      </c>
      <c r="I24" s="43">
        <f t="shared" si="3"/>
        <v>5.5656981139754693</v>
      </c>
      <c r="J24" s="42">
        <f>'SEKTÖR (U S D)'!J24*1.8007</f>
        <v>13926740.360398799</v>
      </c>
      <c r="K24" s="42">
        <f>'SEKTÖR (U S D)'!K24*1.8567</f>
        <v>15426670.382588701</v>
      </c>
      <c r="L24" s="43">
        <f t="shared" si="4"/>
        <v>10.770144221651526</v>
      </c>
      <c r="M24" s="43">
        <f t="shared" si="5"/>
        <v>5.5127777215195284</v>
      </c>
    </row>
    <row r="25" spans="1:13" ht="13.8">
      <c r="A25" s="41" t="s">
        <v>25</v>
      </c>
      <c r="B25" s="42">
        <f>'SEKTÖR (U S D)'!B25*1.7941</f>
        <v>241339.38127961202</v>
      </c>
      <c r="C25" s="42">
        <f>'SEKTÖR (U S D)'!C25*1.9903</f>
        <v>322809.47941195196</v>
      </c>
      <c r="D25" s="43">
        <f t="shared" si="0"/>
        <v>33.757481974294933</v>
      </c>
      <c r="E25" s="43">
        <f t="shared" si="1"/>
        <v>1.3669723622053678</v>
      </c>
      <c r="F25" s="42">
        <f>'SEKTÖR (U S D)'!F25*1.7945</f>
        <v>2357309.4997755</v>
      </c>
      <c r="G25" s="42">
        <f>'SEKTÖR (U S D)'!G25*1.8722</f>
        <v>2895094.7651384003</v>
      </c>
      <c r="H25" s="43">
        <f t="shared" si="2"/>
        <v>22.813519625408397</v>
      </c>
      <c r="I25" s="43">
        <f t="shared" si="3"/>
        <v>1.2434774311649421</v>
      </c>
      <c r="J25" s="42">
        <f>'SEKTÖR (U S D)'!J25*1.8007</f>
        <v>2843164.6527250996</v>
      </c>
      <c r="K25" s="42">
        <f>'SEKTÖR (U S D)'!K25*1.8567</f>
        <v>3465938.5468281</v>
      </c>
      <c r="L25" s="43">
        <f t="shared" si="4"/>
        <v>21.904250023159502</v>
      </c>
      <c r="M25" s="43">
        <f t="shared" si="5"/>
        <v>1.2385659595524099</v>
      </c>
    </row>
    <row r="26" spans="1:13" ht="13.8">
      <c r="A26" s="41" t="s">
        <v>26</v>
      </c>
      <c r="B26" s="42">
        <f>'SEKTÖR (U S D)'!B26*1.7941</f>
        <v>338094.47737519298</v>
      </c>
      <c r="C26" s="42">
        <f>'SEKTÖR (U S D)'!C26*1.9903</f>
        <v>386141.55137387698</v>
      </c>
      <c r="D26" s="43">
        <f t="shared" si="0"/>
        <v>14.211138369280373</v>
      </c>
      <c r="E26" s="43">
        <f t="shared" si="1"/>
        <v>1.635159009545649</v>
      </c>
      <c r="F26" s="42">
        <f>'SEKTÖR (U S D)'!F26*1.7945</f>
        <v>2915230.3329260005</v>
      </c>
      <c r="G26" s="42">
        <f>'SEKTÖR (U S D)'!G26*1.8722</f>
        <v>3304620.9651356004</v>
      </c>
      <c r="H26" s="43">
        <f t="shared" si="2"/>
        <v>13.357113769421119</v>
      </c>
      <c r="I26" s="43">
        <f t="shared" si="3"/>
        <v>1.4193737760097767</v>
      </c>
      <c r="J26" s="42">
        <f>'SEKTÖR (U S D)'!J26*1.8007</f>
        <v>3494182.4234845</v>
      </c>
      <c r="K26" s="42">
        <f>'SEKTÖR (U S D)'!K26*1.8567</f>
        <v>3993043.9034933997</v>
      </c>
      <c r="L26" s="43">
        <f t="shared" si="4"/>
        <v>14.276915728727769</v>
      </c>
      <c r="M26" s="43">
        <f t="shared" si="5"/>
        <v>1.4269290084185937</v>
      </c>
    </row>
    <row r="27" spans="1:13" s="40" customFormat="1" ht="15.6">
      <c r="A27" s="45" t="s">
        <v>27</v>
      </c>
      <c r="B27" s="46">
        <f>'SEKTÖR (U S D)'!B27*1.7941</f>
        <v>2919817.752175401</v>
      </c>
      <c r="C27" s="46">
        <f>'SEKTÖR (U S D)'!C27*1.9903</f>
        <v>2806933.7223409172</v>
      </c>
      <c r="D27" s="47">
        <f t="shared" si="0"/>
        <v>-3.8661327320987713</v>
      </c>
      <c r="E27" s="47">
        <f t="shared" si="1"/>
        <v>11.886270588992515</v>
      </c>
      <c r="F27" s="46">
        <f>'SEKTÖR (U S D)'!F27*1.7945</f>
        <v>26076893.812413003</v>
      </c>
      <c r="G27" s="46">
        <f>'SEKTÖR (U S D)'!G27*1.8722</f>
        <v>26812251.729438998</v>
      </c>
      <c r="H27" s="47">
        <f t="shared" si="2"/>
        <v>2.8199597786295882</v>
      </c>
      <c r="I27" s="47">
        <f t="shared" si="3"/>
        <v>11.516179126757098</v>
      </c>
      <c r="J27" s="46">
        <f>'SEKTÖR (U S D)'!J27*1.8007</f>
        <v>30699533.892599002</v>
      </c>
      <c r="K27" s="46">
        <f>'SEKTÖR (U S D)'!K27*1.8567</f>
        <v>32127234.466069799</v>
      </c>
      <c r="L27" s="47">
        <f t="shared" si="4"/>
        <v>4.6505610751796631</v>
      </c>
      <c r="M27" s="47">
        <f t="shared" si="5"/>
        <v>11.480786068941962</v>
      </c>
    </row>
    <row r="28" spans="1:13" ht="13.8">
      <c r="A28" s="41" t="s">
        <v>28</v>
      </c>
      <c r="B28" s="42">
        <f>'SEKTÖR (U S D)'!B28*1.7941</f>
        <v>2919817.752175401</v>
      </c>
      <c r="C28" s="42">
        <f>'SEKTÖR (U S D)'!C28*1.9903</f>
        <v>2806933.7223409172</v>
      </c>
      <c r="D28" s="43">
        <f t="shared" si="0"/>
        <v>-3.8661327320987713</v>
      </c>
      <c r="E28" s="43">
        <f t="shared" si="1"/>
        <v>11.886270588992515</v>
      </c>
      <c r="F28" s="42">
        <f>'SEKTÖR (U S D)'!F28*1.7945</f>
        <v>26076893.812413003</v>
      </c>
      <c r="G28" s="42">
        <f>'SEKTÖR (U S D)'!G28*1.8722</f>
        <v>26812251.729438998</v>
      </c>
      <c r="H28" s="43">
        <f t="shared" si="2"/>
        <v>2.8199597786295882</v>
      </c>
      <c r="I28" s="43">
        <f t="shared" si="3"/>
        <v>11.516179126757098</v>
      </c>
      <c r="J28" s="42">
        <f>'SEKTÖR (U S D)'!J28*1.8007</f>
        <v>30699533.892599002</v>
      </c>
      <c r="K28" s="42">
        <f>'SEKTÖR (U S D)'!K28*1.8567</f>
        <v>32127234.466069799</v>
      </c>
      <c r="L28" s="43">
        <f t="shared" si="4"/>
        <v>4.6505610751796631</v>
      </c>
      <c r="M28" s="43">
        <f t="shared" si="5"/>
        <v>11.480786068941962</v>
      </c>
    </row>
    <row r="29" spans="1:13" s="40" customFormat="1" ht="15.6">
      <c r="A29" s="45" t="s">
        <v>29</v>
      </c>
      <c r="B29" s="46">
        <f>'SEKTÖR (U S D)'!B29*1.7941</f>
        <v>12640015.037945911</v>
      </c>
      <c r="C29" s="46">
        <f>'SEKTÖR (U S D)'!C29*1.9903</f>
        <v>14277277.546031721</v>
      </c>
      <c r="D29" s="47">
        <f t="shared" si="0"/>
        <v>12.953010761226722</v>
      </c>
      <c r="E29" s="47">
        <f t="shared" si="1"/>
        <v>60.458707248973177</v>
      </c>
      <c r="F29" s="46">
        <f>'SEKTÖR (U S D)'!F29*1.7945</f>
        <v>126376755.63865799</v>
      </c>
      <c r="G29" s="46">
        <f>'SEKTÖR (U S D)'!G29*1.8722</f>
        <v>137052869.11728281</v>
      </c>
      <c r="H29" s="47">
        <f t="shared" si="2"/>
        <v>8.4478458278755291</v>
      </c>
      <c r="I29" s="47">
        <f t="shared" si="3"/>
        <v>58.865827701359144</v>
      </c>
      <c r="J29" s="46">
        <f>'SEKTÖR (U S D)'!J29*1.8007</f>
        <v>152154577.27180812</v>
      </c>
      <c r="K29" s="46">
        <f>'SEKTÖR (U S D)'!K29*1.8567</f>
        <v>163409790.93294781</v>
      </c>
      <c r="L29" s="47">
        <f t="shared" si="4"/>
        <v>7.397223181155729</v>
      </c>
      <c r="M29" s="47">
        <f t="shared" si="5"/>
        <v>58.395093211432901</v>
      </c>
    </row>
    <row r="30" spans="1:13" ht="13.8">
      <c r="A30" s="41" t="s">
        <v>30</v>
      </c>
      <c r="B30" s="42">
        <f>'SEKTÖR (U S D)'!B30*1.7941</f>
        <v>2294268.173738772</v>
      </c>
      <c r="C30" s="42">
        <f>'SEKTÖR (U S D)'!C30*1.9903</f>
        <v>2662157.6053417278</v>
      </c>
      <c r="D30" s="43">
        <f t="shared" si="0"/>
        <v>16.035153859256042</v>
      </c>
      <c r="E30" s="43">
        <f t="shared" si="1"/>
        <v>11.273200145690113</v>
      </c>
      <c r="F30" s="42">
        <f>'SEKTÖR (U S D)'!F30*1.7945</f>
        <v>23752288.025355004</v>
      </c>
      <c r="G30" s="42">
        <f>'SEKTÖR (U S D)'!G30*1.8722</f>
        <v>26788454.097884603</v>
      </c>
      <c r="H30" s="43">
        <f t="shared" si="2"/>
        <v>12.782625696053213</v>
      </c>
      <c r="I30" s="43">
        <f t="shared" si="3"/>
        <v>11.505957762638243</v>
      </c>
      <c r="J30" s="42">
        <f>'SEKTÖR (U S D)'!J30*1.8007</f>
        <v>28313065.975518506</v>
      </c>
      <c r="K30" s="42">
        <f>'SEKTÖR (U S D)'!K30*1.8567</f>
        <v>31769128.633762807</v>
      </c>
      <c r="L30" s="43">
        <f t="shared" si="4"/>
        <v>12.206599812371641</v>
      </c>
      <c r="M30" s="43">
        <f t="shared" si="5"/>
        <v>11.352815625202116</v>
      </c>
    </row>
    <row r="31" spans="1:13" ht="13.8">
      <c r="A31" s="41" t="s">
        <v>31</v>
      </c>
      <c r="B31" s="42">
        <f>'SEKTÖR (U S D)'!B31*1.7941</f>
        <v>2927432.1793939532</v>
      </c>
      <c r="C31" s="42">
        <f>'SEKTÖR (U S D)'!C31*1.9903</f>
        <v>3485438.0707487771</v>
      </c>
      <c r="D31" s="43">
        <f t="shared" si="0"/>
        <v>19.061274767784518</v>
      </c>
      <c r="E31" s="43">
        <f t="shared" si="1"/>
        <v>14.75947212445946</v>
      </c>
      <c r="F31" s="42">
        <f>'SEKTÖR (U S D)'!F31*1.7945</f>
        <v>28105263.365404502</v>
      </c>
      <c r="G31" s="42">
        <f>'SEKTÖR (U S D)'!G31*1.8722</f>
        <v>32720434.270172004</v>
      </c>
      <c r="H31" s="43">
        <f t="shared" si="2"/>
        <v>16.421019951901378</v>
      </c>
      <c r="I31" s="43">
        <f t="shared" si="3"/>
        <v>14.053813382143218</v>
      </c>
      <c r="J31" s="42">
        <f>'SEKTÖR (U S D)'!J31*1.8007</f>
        <v>34213708.578830004</v>
      </c>
      <c r="K31" s="42">
        <f>'SEKTÖR (U S D)'!K31*1.8567</f>
        <v>38751488.993801698</v>
      </c>
      <c r="L31" s="43">
        <f t="shared" si="4"/>
        <v>13.263047484362689</v>
      </c>
      <c r="M31" s="43">
        <f t="shared" si="5"/>
        <v>13.847987926276732</v>
      </c>
    </row>
    <row r="32" spans="1:13" ht="13.8">
      <c r="A32" s="41" t="s">
        <v>32</v>
      </c>
      <c r="B32" s="42">
        <f>'SEKTÖR (U S D)'!B32*1.7941</f>
        <v>61509.280815906008</v>
      </c>
      <c r="C32" s="42">
        <f>'SEKTÖR (U S D)'!C32*1.9903</f>
        <v>95401.418145305986</v>
      </c>
      <c r="D32" s="43">
        <f t="shared" si="0"/>
        <v>55.100851253386196</v>
      </c>
      <c r="E32" s="43">
        <f t="shared" si="1"/>
        <v>0.40398783256735588</v>
      </c>
      <c r="F32" s="42">
        <f>'SEKTÖR (U S D)'!F32*1.7945</f>
        <v>1141280.9325700002</v>
      </c>
      <c r="G32" s="42">
        <f>'SEKTÖR (U S D)'!G32*1.8722</f>
        <v>1891654.7285306</v>
      </c>
      <c r="H32" s="43">
        <f t="shared" si="2"/>
        <v>65.748386269002694</v>
      </c>
      <c r="I32" s="43">
        <f t="shared" si="3"/>
        <v>0.81248807148176316</v>
      </c>
      <c r="J32" s="42">
        <f>'SEKTÖR (U S D)'!J32*1.8007</f>
        <v>1335417.9085038002</v>
      </c>
      <c r="K32" s="42">
        <f>'SEKTÖR (U S D)'!K32*1.8567</f>
        <v>2200820.0204664003</v>
      </c>
      <c r="L32" s="43">
        <f t="shared" si="4"/>
        <v>64.803842037148883</v>
      </c>
      <c r="M32" s="43">
        <f t="shared" si="5"/>
        <v>0.78647117472574035</v>
      </c>
    </row>
    <row r="33" spans="1:13" ht="13.8">
      <c r="A33" s="41" t="s">
        <v>51</v>
      </c>
      <c r="B33" s="42">
        <f>'SEKTÖR (U S D)'!B33*1.7941</f>
        <v>1760586.2459623131</v>
      </c>
      <c r="C33" s="42">
        <f>'SEKTÖR (U S D)'!C33*1.9903</f>
        <v>2109406.1827640617</v>
      </c>
      <c r="D33" s="43">
        <f t="shared" si="0"/>
        <v>19.812715088608922</v>
      </c>
      <c r="E33" s="43">
        <f t="shared" si="1"/>
        <v>8.9325132513343277</v>
      </c>
      <c r="F33" s="42">
        <f>'SEKTÖR (U S D)'!F33*1.7945</f>
        <v>17451620.094630998</v>
      </c>
      <c r="G33" s="42">
        <f>'SEKTÖR (U S D)'!G33*1.8722</f>
        <v>17724349.975917205</v>
      </c>
      <c r="H33" s="43">
        <f t="shared" si="2"/>
        <v>1.562776864310226</v>
      </c>
      <c r="I33" s="43">
        <f t="shared" si="3"/>
        <v>7.6128178747434951</v>
      </c>
      <c r="J33" s="42">
        <f>'SEKTÖR (U S D)'!J33*1.8007</f>
        <v>21386786.540090401</v>
      </c>
      <c r="K33" s="42">
        <f>'SEKTÖR (U S D)'!K33*1.8567</f>
        <v>21416944.100990403</v>
      </c>
      <c r="L33" s="43">
        <f t="shared" si="4"/>
        <v>0.14101024875088711</v>
      </c>
      <c r="M33" s="43">
        <f t="shared" si="5"/>
        <v>7.6534241916664678</v>
      </c>
    </row>
    <row r="34" spans="1:13" ht="13.8">
      <c r="A34" s="41" t="s">
        <v>34</v>
      </c>
      <c r="B34" s="42">
        <f>'SEKTÖR (U S D)'!B34*1.7941</f>
        <v>793304.81909032201</v>
      </c>
      <c r="C34" s="42">
        <f>'SEKTÖR (U S D)'!C34*1.9903</f>
        <v>904512.61291597702</v>
      </c>
      <c r="D34" s="43">
        <f t="shared" si="0"/>
        <v>14.018292987703813</v>
      </c>
      <c r="E34" s="43">
        <f t="shared" si="1"/>
        <v>3.8302584712650898</v>
      </c>
      <c r="F34" s="42">
        <f>'SEKTÖR (U S D)'!F34*1.7945</f>
        <v>7838047.2978459997</v>
      </c>
      <c r="G34" s="42">
        <f>'SEKTÖR (U S D)'!G34*1.8722</f>
        <v>8802601.9340599999</v>
      </c>
      <c r="H34" s="43">
        <f t="shared" si="2"/>
        <v>12.306057868253394</v>
      </c>
      <c r="I34" s="43">
        <f t="shared" si="3"/>
        <v>3.7808216063729487</v>
      </c>
      <c r="J34" s="42">
        <f>'SEKTÖR (U S D)'!J34*1.8007</f>
        <v>9454930.1149105001</v>
      </c>
      <c r="K34" s="42">
        <f>'SEKTÖR (U S D)'!K34*1.8567</f>
        <v>10495962.586773001</v>
      </c>
      <c r="L34" s="43">
        <f t="shared" si="4"/>
        <v>11.01047241185616</v>
      </c>
      <c r="M34" s="43">
        <f t="shared" si="5"/>
        <v>3.750771052940268</v>
      </c>
    </row>
    <row r="35" spans="1:13" ht="13.8">
      <c r="A35" s="41" t="s">
        <v>35</v>
      </c>
      <c r="B35" s="42">
        <f>'SEKTÖR (U S D)'!B35*1.7941</f>
        <v>908858.11689726904</v>
      </c>
      <c r="C35" s="42">
        <f>'SEKTÖR (U S D)'!C35*1.9903</f>
        <v>1047287.3960701228</v>
      </c>
      <c r="D35" s="43">
        <f t="shared" si="0"/>
        <v>15.231120963680722</v>
      </c>
      <c r="E35" s="43">
        <f t="shared" si="1"/>
        <v>4.4348540455558849</v>
      </c>
      <c r="F35" s="42">
        <f>'SEKTÖR (U S D)'!F35*1.7945</f>
        <v>9374822.3312030006</v>
      </c>
      <c r="G35" s="42">
        <f>'SEKTÖR (U S D)'!G35*1.8722</f>
        <v>10341836.6196508</v>
      </c>
      <c r="H35" s="43">
        <f t="shared" si="2"/>
        <v>10.315014560107503</v>
      </c>
      <c r="I35" s="43">
        <f t="shared" si="3"/>
        <v>4.4419411026485482</v>
      </c>
      <c r="J35" s="42">
        <f>'SEKTÖR (U S D)'!J35*1.8007</f>
        <v>11246421.947348502</v>
      </c>
      <c r="K35" s="42">
        <f>'SEKTÖR (U S D)'!K35*1.8567</f>
        <v>12359468.3076261</v>
      </c>
      <c r="L35" s="43">
        <f t="shared" si="4"/>
        <v>9.8968931228835384</v>
      </c>
      <c r="M35" s="43">
        <f t="shared" si="5"/>
        <v>4.4167017150381547</v>
      </c>
    </row>
    <row r="36" spans="1:13" ht="13.8">
      <c r="A36" s="41" t="s">
        <v>36</v>
      </c>
      <c r="B36" s="42">
        <f>'SEKTÖR (U S D)'!B36*1.7941</f>
        <v>2385567.2267267611</v>
      </c>
      <c r="C36" s="42">
        <f>'SEKTÖR (U S D)'!C36*1.9903</f>
        <v>2103341.742326214</v>
      </c>
      <c r="D36" s="43">
        <f t="shared" si="0"/>
        <v>-11.830539975508842</v>
      </c>
      <c r="E36" s="43">
        <f t="shared" si="1"/>
        <v>8.906832709096598</v>
      </c>
      <c r="F36" s="42">
        <f>'SEKTÖR (U S D)'!F36*1.7945</f>
        <v>23541451.348228</v>
      </c>
      <c r="G36" s="42">
        <f>'SEKTÖR (U S D)'!G36*1.8722</f>
        <v>21724771.249647401</v>
      </c>
      <c r="H36" s="43">
        <f t="shared" si="2"/>
        <v>-7.7169417964425673</v>
      </c>
      <c r="I36" s="43">
        <f t="shared" si="3"/>
        <v>9.3310461099418021</v>
      </c>
      <c r="J36" s="42">
        <f>'SEKTÖR (U S D)'!J36*1.8007</f>
        <v>28162330.118606199</v>
      </c>
      <c r="K36" s="42">
        <f>'SEKTÖR (U S D)'!K36*1.8567</f>
        <v>26056208.989735201</v>
      </c>
      <c r="L36" s="43">
        <f t="shared" si="4"/>
        <v>-7.4785045129470022</v>
      </c>
      <c r="M36" s="43">
        <f t="shared" si="5"/>
        <v>9.3112826594124023</v>
      </c>
    </row>
    <row r="37" spans="1:13" ht="13.8">
      <c r="A37" s="41" t="s">
        <v>37</v>
      </c>
      <c r="B37" s="42">
        <f>'SEKTÖR (U S D)'!B37*1.7941</f>
        <v>462932.72305241501</v>
      </c>
      <c r="C37" s="42">
        <f>'SEKTÖR (U S D)'!C37*1.9903</f>
        <v>489196.78784592199</v>
      </c>
      <c r="D37" s="43">
        <f t="shared" si="0"/>
        <v>5.6734085722718008</v>
      </c>
      <c r="E37" s="43">
        <f t="shared" si="1"/>
        <v>2.0715577804071725</v>
      </c>
      <c r="F37" s="42">
        <f>'SEKTÖR (U S D)'!F37*1.7945</f>
        <v>4659808.0140690003</v>
      </c>
      <c r="G37" s="42">
        <f>'SEKTÖR (U S D)'!G37*1.8722</f>
        <v>4961337.6591701992</v>
      </c>
      <c r="H37" s="43">
        <f t="shared" si="2"/>
        <v>6.4708598335127459</v>
      </c>
      <c r="I37" s="43">
        <f t="shared" si="3"/>
        <v>2.13095318393556</v>
      </c>
      <c r="J37" s="42">
        <f>'SEKTÖR (U S D)'!J37*1.8007</f>
        <v>5532398.7024195995</v>
      </c>
      <c r="K37" s="42">
        <f>'SEKTÖR (U S D)'!K37*1.8567</f>
        <v>5850443.4300719993</v>
      </c>
      <c r="L37" s="43">
        <f t="shared" si="4"/>
        <v>5.7487673025681003</v>
      </c>
      <c r="M37" s="43">
        <f t="shared" si="5"/>
        <v>2.0906775994068441</v>
      </c>
    </row>
    <row r="38" spans="1:13" ht="13.8">
      <c r="A38" s="41" t="s">
        <v>38</v>
      </c>
      <c r="B38" s="42">
        <f>'SEKTÖR (U S D)'!B38*1.7941</f>
        <v>320560.32672394498</v>
      </c>
      <c r="C38" s="42">
        <f>'SEKTÖR (U S D)'!C38*1.9903</f>
        <v>388426.035726092</v>
      </c>
      <c r="D38" s="43">
        <f t="shared" si="0"/>
        <v>21.170963261648573</v>
      </c>
      <c r="E38" s="43">
        <f t="shared" si="1"/>
        <v>1.6448329106251875</v>
      </c>
      <c r="F38" s="42">
        <f>'SEKTÖR (U S D)'!F38*1.7945</f>
        <v>2978582.7597685</v>
      </c>
      <c r="G38" s="42">
        <f>'SEKTÖR (U S D)'!G38*1.8722</f>
        <v>3428002.7906344002</v>
      </c>
      <c r="H38" s="43">
        <f t="shared" si="2"/>
        <v>15.088384883448052</v>
      </c>
      <c r="I38" s="43">
        <f t="shared" si="3"/>
        <v>1.472367728840317</v>
      </c>
      <c r="J38" s="42">
        <f>'SEKTÖR (U S D)'!J38*1.8007</f>
        <v>3459761.9205368999</v>
      </c>
      <c r="K38" s="42">
        <f>'SEKTÖR (U S D)'!K38*1.8567</f>
        <v>4168882.5730181998</v>
      </c>
      <c r="L38" s="43">
        <f t="shared" si="4"/>
        <v>20.496226872491143</v>
      </c>
      <c r="M38" s="43">
        <f t="shared" si="5"/>
        <v>1.4897656073668684</v>
      </c>
    </row>
    <row r="39" spans="1:13" ht="13.8">
      <c r="A39" s="41" t="s">
        <v>39</v>
      </c>
      <c r="B39" s="42">
        <f>'SEKTÖR (U S D)'!B39*1.7941</f>
        <v>139228.45169340802</v>
      </c>
      <c r="C39" s="42">
        <f>'SEKTÖR (U S D)'!C39*1.9903</f>
        <v>259662.24846200601</v>
      </c>
      <c r="D39" s="43">
        <f t="shared" si="0"/>
        <v>86.500851876025081</v>
      </c>
      <c r="E39" s="43">
        <f t="shared" si="1"/>
        <v>1.0995684445272937</v>
      </c>
      <c r="F39" s="42">
        <f>'SEKTÖR (U S D)'!F39*1.7945</f>
        <v>1798157.0169335001</v>
      </c>
      <c r="G39" s="42">
        <f>'SEKTÖR (U S D)'!G39*1.8722</f>
        <v>2091672.8237504002</v>
      </c>
      <c r="H39" s="43">
        <f t="shared" si="2"/>
        <v>16.323146646973548</v>
      </c>
      <c r="I39" s="43">
        <f t="shared" si="3"/>
        <v>0.89839820825012973</v>
      </c>
      <c r="J39" s="42">
        <f>'SEKTÖR (U S D)'!J39*1.8007</f>
        <v>2205565.8964426997</v>
      </c>
      <c r="K39" s="42">
        <f>'SEKTÖR (U S D)'!K39*1.8567</f>
        <v>2554817.9207337</v>
      </c>
      <c r="L39" s="43">
        <f t="shared" si="4"/>
        <v>15.835030132371012</v>
      </c>
      <c r="M39" s="43">
        <f t="shared" si="5"/>
        <v>0.91297363375674645</v>
      </c>
    </row>
    <row r="40" spans="1:13" ht="13.8">
      <c r="A40" s="44" t="s">
        <v>40</v>
      </c>
      <c r="B40" s="42">
        <f>'SEKTÖR (U S D)'!B40*1.7941</f>
        <v>575592.27043040807</v>
      </c>
      <c r="C40" s="42">
        <f>'SEKTÖR (U S D)'!C40*1.9903</f>
        <v>719384.36677207099</v>
      </c>
      <c r="D40" s="43">
        <f t="shared" si="0"/>
        <v>24.981589178419675</v>
      </c>
      <c r="E40" s="43">
        <f t="shared" si="1"/>
        <v>3.0463124842907607</v>
      </c>
      <c r="F40" s="42">
        <f>'SEKTÖR (U S D)'!F40*1.7945</f>
        <v>5613587.7626784993</v>
      </c>
      <c r="G40" s="42">
        <f>'SEKTÖR (U S D)'!G40*1.8722</f>
        <v>6410703.880295</v>
      </c>
      <c r="H40" s="43">
        <f t="shared" si="2"/>
        <v>14.199762278877426</v>
      </c>
      <c r="I40" s="43">
        <f t="shared" si="3"/>
        <v>2.7534731121823133</v>
      </c>
      <c r="J40" s="42">
        <f>'SEKTÖR (U S D)'!J40*1.8007</f>
        <v>6703764.3146089008</v>
      </c>
      <c r="K40" s="42">
        <f>'SEKTÖR (U S D)'!K40*1.8567</f>
        <v>7593104.8937916001</v>
      </c>
      <c r="L40" s="43">
        <f t="shared" si="4"/>
        <v>13.266286483918307</v>
      </c>
      <c r="M40" s="43">
        <f t="shared" si="5"/>
        <v>2.7134241192382946</v>
      </c>
    </row>
    <row r="41" spans="1:13" ht="14.4" thickBot="1">
      <c r="A41" s="41" t="s">
        <v>41</v>
      </c>
      <c r="B41" s="42">
        <f>'SEKTÖR (U S D)'!B41*1.7941</f>
        <v>10175.223420439001</v>
      </c>
      <c r="C41" s="42">
        <f>'SEKTÖR (U S D)'!C41*1.9903</f>
        <v>13063.078913443</v>
      </c>
      <c r="D41" s="43">
        <f t="shared" si="0"/>
        <v>28.381248977817581</v>
      </c>
      <c r="E41" s="43">
        <f t="shared" si="1"/>
        <v>5.5317049153926295E-2</v>
      </c>
      <c r="F41" s="42">
        <f>'SEKTÖR (U S D)'!F41*1.7945</f>
        <v>121846.67740949999</v>
      </c>
      <c r="G41" s="42">
        <f>'SEKTÖR (U S D)'!G41*1.8722</f>
        <v>167049.09131459999</v>
      </c>
      <c r="H41" s="43">
        <f t="shared" si="2"/>
        <v>37.09778129869278</v>
      </c>
      <c r="I41" s="43">
        <f t="shared" si="3"/>
        <v>7.1749559789068426E-2</v>
      </c>
      <c r="J41" s="42">
        <f>'SEKTÖR (U S D)'!J41*1.8007</f>
        <v>140425.2467893</v>
      </c>
      <c r="K41" s="42">
        <f>'SEKTÖR (U S D)'!K41*1.8567</f>
        <v>192520.48403339999</v>
      </c>
      <c r="L41" s="43">
        <f t="shared" si="4"/>
        <v>37.098198817671225</v>
      </c>
      <c r="M41" s="43">
        <f t="shared" si="5"/>
        <v>6.8797907065762179E-2</v>
      </c>
    </row>
    <row r="42" spans="1:13" ht="18" thickTop="1" thickBot="1">
      <c r="A42" s="48" t="s">
        <v>42</v>
      </c>
      <c r="B42" s="35">
        <f>'SEKTÖR (U S D)'!B42*1.7941</f>
        <v>609511.91153337096</v>
      </c>
      <c r="C42" s="35">
        <f>'SEKTÖR (U S D)'!C42*1.9903</f>
        <v>769452.17030524695</v>
      </c>
      <c r="D42" s="49">
        <f t="shared" si="0"/>
        <v>26.240710927126681</v>
      </c>
      <c r="E42" s="49">
        <f t="shared" si="1"/>
        <v>3.2583301232735327</v>
      </c>
      <c r="F42" s="35">
        <f>'SEKTÖR (U S D)'!F42*1.7945</f>
        <v>6020263.796728</v>
      </c>
      <c r="G42" s="35">
        <f>'SEKTÖR (U S D)'!G42*1.8722</f>
        <v>7820362.6808912009</v>
      </c>
      <c r="H42" s="49">
        <f t="shared" si="2"/>
        <v>29.900664571236074</v>
      </c>
      <c r="I42" s="49">
        <f t="shared" si="3"/>
        <v>3.3589382338397802</v>
      </c>
      <c r="J42" s="35">
        <f>'SEKTÖR (U S D)'!J42*1.8007</f>
        <v>7242754.5726491995</v>
      </c>
      <c r="K42" s="35">
        <f>'SEKTÖR (U S D)'!K42*1.8567</f>
        <v>9286821.9760761</v>
      </c>
      <c r="L42" s="49">
        <f t="shared" si="4"/>
        <v>28.222237588250032</v>
      </c>
      <c r="M42" s="49">
        <f t="shared" si="5"/>
        <v>3.318680183328012</v>
      </c>
    </row>
    <row r="43" spans="1:13" ht="13.8">
      <c r="A43" s="41" t="s">
        <v>43</v>
      </c>
      <c r="B43" s="42">
        <f>'SEKTÖR (U S D)'!B43*1.7941</f>
        <v>609511.91153337096</v>
      </c>
      <c r="C43" s="42">
        <f>'SEKTÖR (U S D)'!C43*1.9903</f>
        <v>769452.17030524695</v>
      </c>
      <c r="D43" s="43">
        <f t="shared" si="0"/>
        <v>26.240710927126681</v>
      </c>
      <c r="E43" s="43">
        <f t="shared" si="1"/>
        <v>3.2583301232735327</v>
      </c>
      <c r="F43" s="42">
        <f>'SEKTÖR (U S D)'!F43*1.7945</f>
        <v>6020263.796728</v>
      </c>
      <c r="G43" s="42">
        <f>'SEKTÖR (U S D)'!G43*1.8722</f>
        <v>7820362.6808912009</v>
      </c>
      <c r="H43" s="43">
        <f t="shared" si="2"/>
        <v>29.900664571236074</v>
      </c>
      <c r="I43" s="43">
        <f t="shared" si="3"/>
        <v>3.3589382338397802</v>
      </c>
      <c r="J43" s="42">
        <f>'SEKTÖR (U S D)'!J43*1.8007</f>
        <v>7242754.5726491995</v>
      </c>
      <c r="K43" s="42">
        <f>'SEKTÖR (U S D)'!K43*1.8567</f>
        <v>9286821.9760761</v>
      </c>
      <c r="L43" s="43">
        <f t="shared" si="4"/>
        <v>28.222237588250032</v>
      </c>
      <c r="M43" s="43">
        <f t="shared" si="5"/>
        <v>3.318680183328012</v>
      </c>
    </row>
    <row r="44" spans="1:13" ht="17.399999999999999">
      <c r="A44" s="50" t="s">
        <v>44</v>
      </c>
      <c r="B44" s="167">
        <f>'SEKTÖR (U S D)'!B44*1.7941</f>
        <v>20973136.974463828</v>
      </c>
      <c r="C44" s="167">
        <f>'SEKTÖR (U S D)'!C44*1.9903</f>
        <v>23614923.6324834</v>
      </c>
      <c r="D44" s="168">
        <f>(C44-B44)/B44*100</f>
        <v>12.596049228287221</v>
      </c>
      <c r="E44" s="169">
        <f>C44/C$46*100</f>
        <v>100</v>
      </c>
      <c r="F44" s="167">
        <f>'SEKTÖR (U S D)'!F44*1.7945</f>
        <v>202813050.54922029</v>
      </c>
      <c r="G44" s="167">
        <f>'SEKTÖR (U S D)'!G44*1.8722</f>
        <v>222508758.11945245</v>
      </c>
      <c r="H44" s="168">
        <f>(G44-F44)/F44*100</f>
        <v>9.7112624246299379</v>
      </c>
      <c r="I44" s="169">
        <f t="shared" si="3"/>
        <v>95.570142397342664</v>
      </c>
      <c r="J44" s="170">
        <f>'SEKTÖR (U S D)'!J44*1.8007</f>
        <v>244369225.51848292</v>
      </c>
      <c r="K44" s="170">
        <f>'SEKTÖR (U S D)'!K44*1.8567</f>
        <v>266185060.5512988</v>
      </c>
      <c r="L44" s="171">
        <f>(K44-J44)/J44*100</f>
        <v>8.9274068723378708</v>
      </c>
      <c r="M44" s="171">
        <f>K44/K$46*100</f>
        <v>95.122215955604261</v>
      </c>
    </row>
    <row r="45" spans="1:13" ht="13.8">
      <c r="A45" s="54" t="s">
        <v>45</v>
      </c>
      <c r="B45" s="51"/>
      <c r="C45" s="51"/>
      <c r="D45" s="52"/>
      <c r="E45" s="53"/>
      <c r="F45" s="51">
        <f>'SEKTÖR (U S D)'!F45*1.7945</f>
        <v>20786132.861880712</v>
      </c>
      <c r="G45" s="51">
        <f>'SEKTÖR (U S D)'!G45*1.8722</f>
        <v>10313703.517519366</v>
      </c>
      <c r="H45" s="52">
        <f>(G45-F45)/F45*100</f>
        <v>-50.381807015034198</v>
      </c>
      <c r="I45" s="53">
        <f t="shared" si="3"/>
        <v>4.4298576026573411</v>
      </c>
      <c r="J45" s="42">
        <f>'SEKTÖR (U S D)'!J45*1.8007</f>
        <v>22419802.431925789</v>
      </c>
      <c r="K45" s="42">
        <f>'SEKTÖR (U S D)'!K45*1.8567</f>
        <v>13649737.111040697</v>
      </c>
      <c r="L45" s="43">
        <f t="shared" si="4"/>
        <v>-39.11749600610451</v>
      </c>
      <c r="M45" s="43">
        <f t="shared" si="5"/>
        <v>4.8777840443957388</v>
      </c>
    </row>
    <row r="46" spans="1:13" s="57" customFormat="1" ht="18" thickBot="1">
      <c r="A46" s="55" t="s">
        <v>46</v>
      </c>
      <c r="B46" s="172">
        <f>'SEKTÖR (U S D)'!B46*1.7941</f>
        <v>20973136.974463828</v>
      </c>
      <c r="C46" s="172">
        <f>'SEKTÖR (U S D)'!C46*1.9903</f>
        <v>23614923.6324834</v>
      </c>
      <c r="D46" s="173">
        <f>(C46-B46)/B46*100</f>
        <v>12.596049228287221</v>
      </c>
      <c r="E46" s="174">
        <f>C46/C$46*100</f>
        <v>100</v>
      </c>
      <c r="F46" s="172">
        <f>'SEKTÖR (U S D)'!F46*1.7945</f>
        <v>223599183.41110098</v>
      </c>
      <c r="G46" s="172">
        <f>'SEKTÖR (U S D)'!G46*1.8722</f>
        <v>232822461.6369718</v>
      </c>
      <c r="H46" s="173">
        <f>(G46-F46)/F46*100</f>
        <v>4.1249158808032176</v>
      </c>
      <c r="I46" s="174">
        <f t="shared" si="3"/>
        <v>100</v>
      </c>
      <c r="J46" s="172">
        <f>'SEKTÖR (U S D)'!J46*1.8007</f>
        <v>266789027.95040873</v>
      </c>
      <c r="K46" s="172">
        <f>'SEKTÖR (U S D)'!K46*1.8567</f>
        <v>279834797.66233951</v>
      </c>
      <c r="L46" s="173">
        <f t="shared" si="4"/>
        <v>4.8899198786974685</v>
      </c>
      <c r="M46" s="174">
        <f t="shared" si="5"/>
        <v>100</v>
      </c>
    </row>
    <row r="47" spans="1:13" s="57" customFormat="1" ht="17.399999999999999">
      <c r="A47" s="58"/>
      <c r="B47" s="59"/>
      <c r="C47" s="59"/>
      <c r="D47" s="60"/>
      <c r="E47" s="61"/>
      <c r="F47" s="61"/>
      <c r="G47" s="61"/>
      <c r="H47" s="61"/>
      <c r="I47" s="61"/>
      <c r="J47" s="59"/>
      <c r="K47" s="59"/>
      <c r="L47" s="60"/>
      <c r="M47" s="61"/>
    </row>
    <row r="48" spans="1:13">
      <c r="A48" s="1" t="s">
        <v>173</v>
      </c>
    </row>
    <row r="49" spans="1:1">
      <c r="A49" s="1" t="s">
        <v>47</v>
      </c>
    </row>
    <row r="51" spans="1:1">
      <c r="A51" s="62" t="s">
        <v>52</v>
      </c>
    </row>
  </sheetData>
  <mergeCells count="4">
    <mergeCell ref="A5:M5"/>
    <mergeCell ref="B6:E6"/>
    <mergeCell ref="F6:I6"/>
    <mergeCell ref="J6:M6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0"/>
  <sheetViews>
    <sheetView topLeftCell="A8" zoomScale="70" workbookViewId="0">
      <selection activeCell="D46" sqref="D46"/>
    </sheetView>
  </sheetViews>
  <sheetFormatPr defaultColWidth="9.109375" defaultRowHeight="13.2"/>
  <cols>
    <col min="1" max="1" width="48.6640625" style="23" customWidth="1"/>
    <col min="2" max="5" width="14.44140625" style="23" customWidth="1"/>
    <col min="6" max="7" width="17.88671875" style="23" customWidth="1"/>
    <col min="8" max="16384" width="9.109375" style="23"/>
  </cols>
  <sheetData>
    <row r="1" spans="1:7">
      <c r="B1" s="25"/>
    </row>
    <row r="2" spans="1:7">
      <c r="B2" s="25"/>
    </row>
    <row r="3" spans="1:7">
      <c r="B3" s="25"/>
    </row>
    <row r="4" spans="1:7" ht="39.75" customHeight="1" thickBot="1">
      <c r="B4" s="25"/>
      <c r="C4" s="25"/>
    </row>
    <row r="5" spans="1:7" ht="45" customHeight="1" thickBot="1">
      <c r="A5" s="180" t="s">
        <v>53</v>
      </c>
      <c r="B5" s="181"/>
      <c r="C5" s="181"/>
      <c r="D5" s="181"/>
      <c r="E5" s="181"/>
      <c r="F5" s="181"/>
      <c r="G5" s="186"/>
    </row>
    <row r="6" spans="1:7" ht="50.25" customHeight="1" thickTop="1" thickBot="1">
      <c r="A6" s="28"/>
      <c r="B6" s="187" t="s">
        <v>174</v>
      </c>
      <c r="C6" s="188"/>
      <c r="D6" s="187" t="s">
        <v>175</v>
      </c>
      <c r="E6" s="189"/>
      <c r="F6" s="187" t="s">
        <v>54</v>
      </c>
      <c r="G6" s="188"/>
    </row>
    <row r="7" spans="1:7" ht="29.4" thickTop="1" thickBot="1">
      <c r="A7" s="29" t="s">
        <v>3</v>
      </c>
      <c r="B7" s="63" t="s">
        <v>55</v>
      </c>
      <c r="C7" s="64" t="s">
        <v>56</v>
      </c>
      <c r="D7" s="63" t="s">
        <v>55</v>
      </c>
      <c r="E7" s="64" t="s">
        <v>56</v>
      </c>
      <c r="F7" s="63" t="s">
        <v>55</v>
      </c>
      <c r="G7" s="64" t="s">
        <v>56</v>
      </c>
    </row>
    <row r="8" spans="1:7" ht="18" thickTop="1" thickBot="1">
      <c r="A8" s="34" t="s">
        <v>8</v>
      </c>
      <c r="B8" s="49">
        <f>'SEKTÖR (U S D)'!D8</f>
        <v>8.0824989548912392</v>
      </c>
      <c r="C8" s="49">
        <f>'SEKTÖR (TL)'!D8</f>
        <v>19.902233805205977</v>
      </c>
      <c r="D8" s="49">
        <f>'SEKTÖR (U S D)'!H8</f>
        <v>10.413527745691217</v>
      </c>
      <c r="E8" s="49">
        <f>'SEKTÖR (TL)'!H8</f>
        <v>15.194319668700526</v>
      </c>
      <c r="F8" s="49">
        <f>'SEKTÖR (U S D)'!L8</f>
        <v>9.7235905408362946</v>
      </c>
      <c r="G8" s="49">
        <f>'SEKTÖR (TL)'!L8</f>
        <v>13.135886353735085</v>
      </c>
    </row>
    <row r="9" spans="1:7" s="40" customFormat="1" ht="15.6">
      <c r="A9" s="37" t="s">
        <v>9</v>
      </c>
      <c r="B9" s="39">
        <f>'SEKTÖR (U S D)'!D9</f>
        <v>5.1148834969353336</v>
      </c>
      <c r="C9" s="39">
        <f>'SEKTÖR (TL)'!D9</f>
        <v>16.610084512541331</v>
      </c>
      <c r="D9" s="39">
        <f>'SEKTÖR (U S D)'!H9</f>
        <v>8.0533739341751129</v>
      </c>
      <c r="E9" s="39">
        <f>'SEKTÖR (TL)'!H9</f>
        <v>12.731973630294044</v>
      </c>
      <c r="F9" s="39">
        <f>'SEKTÖR (U S D)'!L9</f>
        <v>6.8910464791679953</v>
      </c>
      <c r="G9" s="39">
        <f>'SEKTÖR (TL)'!L9</f>
        <v>10.215252956001121</v>
      </c>
    </row>
    <row r="10" spans="1:7" ht="13.8">
      <c r="A10" s="41" t="s">
        <v>50</v>
      </c>
      <c r="B10" s="43">
        <f>'SEKTÖR (U S D)'!D10</f>
        <v>9.8558529568051441</v>
      </c>
      <c r="C10" s="43">
        <f>'SEKTÖR (TL)'!D10</f>
        <v>21.869519056869326</v>
      </c>
      <c r="D10" s="43">
        <f>'SEKTÖR (U S D)'!H10</f>
        <v>9.6519748104802652</v>
      </c>
      <c r="E10" s="43">
        <f>'SEKTÖR (TL)'!H10</f>
        <v>14.399792276501062</v>
      </c>
      <c r="F10" s="43">
        <f>'SEKTÖR (U S D)'!L10</f>
        <v>8.567483235399763</v>
      </c>
      <c r="G10" s="43">
        <f>'SEKTÖR (TL)'!L10</f>
        <v>11.943825247496385</v>
      </c>
    </row>
    <row r="11" spans="1:7" ht="13.8">
      <c r="A11" s="41" t="s">
        <v>11</v>
      </c>
      <c r="B11" s="43">
        <f>'SEKTÖR (U S D)'!D11</f>
        <v>26.806943623779734</v>
      </c>
      <c r="C11" s="43">
        <f>'SEKTÖR (TL)'!D11</f>
        <v>40.674354770864944</v>
      </c>
      <c r="D11" s="43">
        <f>'SEKTÖR (U S D)'!H11</f>
        <v>4.3836671776084568</v>
      </c>
      <c r="E11" s="43">
        <f>'SEKTÖR (TL)'!H11</f>
        <v>8.9033723543708927</v>
      </c>
      <c r="F11" s="43">
        <f>'SEKTÖR (U S D)'!L11</f>
        <v>2.1090820014707954</v>
      </c>
      <c r="G11" s="43">
        <f>'SEKTÖR (TL)'!L11</f>
        <v>5.2845740834846664</v>
      </c>
    </row>
    <row r="12" spans="1:7" ht="13.8">
      <c r="A12" s="41" t="s">
        <v>12</v>
      </c>
      <c r="B12" s="43">
        <f>'SEKTÖR (U S D)'!D12</f>
        <v>0.16637828429904356</v>
      </c>
      <c r="C12" s="43">
        <f>'SEKTÖR (TL)'!D12</f>
        <v>11.120418426643095</v>
      </c>
      <c r="D12" s="43">
        <f>'SEKTÖR (U S D)'!H12</f>
        <v>3.6154126749216942</v>
      </c>
      <c r="E12" s="43">
        <f>'SEKTÖR (TL)'!H12</f>
        <v>8.1018532237327374</v>
      </c>
      <c r="F12" s="43">
        <f>'SEKTÖR (U S D)'!L12</f>
        <v>0.83290030740839094</v>
      </c>
      <c r="G12" s="43">
        <f>'SEKTÖR (TL)'!L12</f>
        <v>3.9687043931611017</v>
      </c>
    </row>
    <row r="13" spans="1:7" ht="13.8">
      <c r="A13" s="41" t="s">
        <v>13</v>
      </c>
      <c r="B13" s="43">
        <f>'SEKTÖR (U S D)'!D13</f>
        <v>-12.516177918246852</v>
      </c>
      <c r="C13" s="43">
        <f>'SEKTÖR (TL)'!D13</f>
        <v>-2.9490824985712627</v>
      </c>
      <c r="D13" s="43">
        <f>'SEKTÖR (U S D)'!H13</f>
        <v>5.2407412464965901</v>
      </c>
      <c r="E13" s="43">
        <f>'SEKTÖR (TL)'!H13</f>
        <v>9.7975568468603811</v>
      </c>
      <c r="F13" s="43">
        <f>'SEKTÖR (U S D)'!L13</f>
        <v>6.1193144862015645</v>
      </c>
      <c r="G13" s="43">
        <f>'SEKTÖR (TL)'!L13</f>
        <v>9.4195208566282211</v>
      </c>
    </row>
    <row r="14" spans="1:7" ht="13.8">
      <c r="A14" s="41" t="s">
        <v>14</v>
      </c>
      <c r="B14" s="43">
        <f>'SEKTÖR (U S D)'!D14</f>
        <v>-7.9220853923333197</v>
      </c>
      <c r="C14" s="43">
        <f>'SEKTÖR (TL)'!D14</f>
        <v>2.1474128775647889</v>
      </c>
      <c r="D14" s="43">
        <f>'SEKTÖR (U S D)'!H14</f>
        <v>-2.4564329738516246</v>
      </c>
      <c r="E14" s="43">
        <f>'SEKTÖR (TL)'!H14</f>
        <v>1.7671029180022291</v>
      </c>
      <c r="F14" s="43">
        <f>'SEKTÖR (U S D)'!L14</f>
        <v>-1.6912766150011564</v>
      </c>
      <c r="G14" s="43">
        <f>'SEKTÖR (TL)'!L14</f>
        <v>1.3660280496070227</v>
      </c>
    </row>
    <row r="15" spans="1:7" ht="13.8">
      <c r="A15" s="41" t="s">
        <v>15</v>
      </c>
      <c r="B15" s="43">
        <f>'SEKTÖR (U S D)'!D15</f>
        <v>46.560308937224697</v>
      </c>
      <c r="C15" s="43">
        <f>'SEKTÖR (TL)'!D15</f>
        <v>62.587917550726438</v>
      </c>
      <c r="D15" s="43">
        <f>'SEKTÖR (U S D)'!H15</f>
        <v>149.73817990420761</v>
      </c>
      <c r="E15" s="43">
        <f>'SEKTÖR (TL)'!H15</f>
        <v>160.55158563201869</v>
      </c>
      <c r="F15" s="43">
        <f>'SEKTÖR (U S D)'!L15</f>
        <v>129.65549731537075</v>
      </c>
      <c r="G15" s="43">
        <f>'SEKTÖR (TL)'!L15</f>
        <v>136.79755754176094</v>
      </c>
    </row>
    <row r="16" spans="1:7" ht="13.8">
      <c r="A16" s="41" t="s">
        <v>16</v>
      </c>
      <c r="B16" s="43">
        <f>'SEKTÖR (U S D)'!D16</f>
        <v>-1.4214483542730063</v>
      </c>
      <c r="C16" s="43">
        <f>'SEKTÖR (TL)'!D16</f>
        <v>9.3589495237112867</v>
      </c>
      <c r="D16" s="43">
        <f>'SEKTÖR (U S D)'!H16</f>
        <v>6.7741662540475884</v>
      </c>
      <c r="E16" s="43">
        <f>'SEKTÖR (TL)'!H16</f>
        <v>11.397377576387795</v>
      </c>
      <c r="F16" s="43">
        <f>'SEKTÖR (U S D)'!L16</f>
        <v>8.7531691715449345</v>
      </c>
      <c r="G16" s="43">
        <f>'SEKTÖR (TL)'!L16</f>
        <v>12.135285833735484</v>
      </c>
    </row>
    <row r="17" spans="1:7" ht="13.8">
      <c r="A17" s="44" t="s">
        <v>17</v>
      </c>
      <c r="B17" s="43">
        <f>'SEKTÖR (U S D)'!D17</f>
        <v>-7.0211065764469254</v>
      </c>
      <c r="C17" s="43">
        <f>'SEKTÖR (TL)'!D17</f>
        <v>3.1469213426774738</v>
      </c>
      <c r="D17" s="43">
        <f>'SEKTÖR (U S D)'!H17</f>
        <v>6.0125628170387753</v>
      </c>
      <c r="E17" s="43">
        <f>'SEKTÖR (TL)'!H17</f>
        <v>10.602797495714682</v>
      </c>
      <c r="F17" s="43">
        <f>'SEKTÖR (U S D)'!L17</f>
        <v>10.604587507629757</v>
      </c>
      <c r="G17" s="43">
        <f>'SEKTÖR (TL)'!L17</f>
        <v>14.044281460218899</v>
      </c>
    </row>
    <row r="18" spans="1:7" s="40" customFormat="1" ht="15.6">
      <c r="A18" s="45" t="s">
        <v>18</v>
      </c>
      <c r="B18" s="47">
        <f>'SEKTÖR (U S D)'!D18</f>
        <v>23.011107194388554</v>
      </c>
      <c r="C18" s="47">
        <f>'SEKTÖR (TL)'!D18</f>
        <v>36.46341154283013</v>
      </c>
      <c r="D18" s="47">
        <f>'SEKTÖR (U S D)'!H18</f>
        <v>21.737301576681642</v>
      </c>
      <c r="E18" s="47">
        <f>'SEKTÖR (TL)'!H18</f>
        <v>27.008401232579217</v>
      </c>
      <c r="F18" s="47">
        <f>'SEKTÖR (U S D)'!L18</f>
        <v>21.934461872563396</v>
      </c>
      <c r="G18" s="47">
        <f>'SEKTÖR (TL)'!L18</f>
        <v>25.726503781189798</v>
      </c>
    </row>
    <row r="19" spans="1:7" ht="13.8">
      <c r="A19" s="41" t="s">
        <v>19</v>
      </c>
      <c r="B19" s="43">
        <f>'SEKTÖR (U S D)'!D19</f>
        <v>23.011107194388554</v>
      </c>
      <c r="C19" s="43">
        <f>'SEKTÖR (TL)'!D19</f>
        <v>36.46341154283013</v>
      </c>
      <c r="D19" s="43">
        <f>'SEKTÖR (U S D)'!H19</f>
        <v>21.737301576681642</v>
      </c>
      <c r="E19" s="43">
        <f>'SEKTÖR (TL)'!H19</f>
        <v>27.008401232579217</v>
      </c>
      <c r="F19" s="43">
        <f>'SEKTÖR (U S D)'!L19</f>
        <v>21.934461872563396</v>
      </c>
      <c r="G19" s="43">
        <f>'SEKTÖR (TL)'!L19</f>
        <v>25.726503781189798</v>
      </c>
    </row>
    <row r="20" spans="1:7" s="40" customFormat="1" ht="15.6">
      <c r="A20" s="45" t="s">
        <v>20</v>
      </c>
      <c r="B20" s="47">
        <f>'SEKTÖR (U S D)'!D20</f>
        <v>12.878687645692894</v>
      </c>
      <c r="C20" s="47">
        <f>'SEKTÖR (TL)'!D20</f>
        <v>25.222926270120148</v>
      </c>
      <c r="D20" s="47">
        <f>'SEKTÖR (U S D)'!H20</f>
        <v>13.803598885623439</v>
      </c>
      <c r="E20" s="47">
        <f>'SEKTÖR (TL)'!H20</f>
        <v>18.731177394073129</v>
      </c>
      <c r="F20" s="47">
        <f>'SEKTÖR (U S D)'!L20</f>
        <v>14.758396152909661</v>
      </c>
      <c r="G20" s="47">
        <f>'SEKTÖR (TL)'!L20</f>
        <v>18.327269471376333</v>
      </c>
    </row>
    <row r="21" spans="1:7" ht="14.4" thickBot="1">
      <c r="A21" s="41" t="s">
        <v>21</v>
      </c>
      <c r="B21" s="43">
        <f>'SEKTÖR (U S D)'!D21</f>
        <v>12.878687645692894</v>
      </c>
      <c r="C21" s="43">
        <f>'SEKTÖR (TL)'!D21</f>
        <v>25.222926270120148</v>
      </c>
      <c r="D21" s="43">
        <f>'SEKTÖR (U S D)'!H21</f>
        <v>13.803598885623439</v>
      </c>
      <c r="E21" s="43">
        <f>'SEKTÖR (TL)'!H21</f>
        <v>18.731177394073129</v>
      </c>
      <c r="F21" s="43">
        <f>'SEKTÖR (U S D)'!L21</f>
        <v>14.758396152909661</v>
      </c>
      <c r="G21" s="43">
        <f>'SEKTÖR (TL)'!L21</f>
        <v>18.327269471376333</v>
      </c>
    </row>
    <row r="22" spans="1:7" ht="18" thickTop="1" thickBot="1">
      <c r="A22" s="48" t="s">
        <v>22</v>
      </c>
      <c r="B22" s="49">
        <f>'SEKTÖR (U S D)'!D22</f>
        <v>-9.0459938196609899E-2</v>
      </c>
      <c r="C22" s="49">
        <f>'SEKTÖR (TL)'!D22</f>
        <v>10.835492773539524</v>
      </c>
      <c r="D22" s="49">
        <f>'SEKTÖR (U S D)'!H22</f>
        <v>3.6166143967256703</v>
      </c>
      <c r="E22" s="49">
        <f>'SEKTÖR (TL)'!H22</f>
        <v>8.1031069788519314</v>
      </c>
      <c r="F22" s="49">
        <f>'SEKTÖR (U S D)'!L22</f>
        <v>4.2914051520568295</v>
      </c>
      <c r="G22" s="49">
        <f>'SEKTÖR (TL)'!L22</f>
        <v>7.5347653389370333</v>
      </c>
    </row>
    <row r="23" spans="1:7" s="40" customFormat="1" ht="15.6">
      <c r="A23" s="45" t="s">
        <v>23</v>
      </c>
      <c r="B23" s="47">
        <f>'SEKTÖR (U S D)'!D23</f>
        <v>8.1542266288900862</v>
      </c>
      <c r="C23" s="47">
        <f>'SEKTÖR (TL)'!D23</f>
        <v>19.981805506649518</v>
      </c>
      <c r="D23" s="47">
        <f>'SEKTÖR (U S D)'!H23</f>
        <v>8.9750090395750064</v>
      </c>
      <c r="E23" s="47">
        <f>'SEKTÖR (TL)'!H23</f>
        <v>13.69351458561848</v>
      </c>
      <c r="F23" s="47">
        <f>'SEKTÖR (U S D)'!L23</f>
        <v>9.5307047337155968</v>
      </c>
      <c r="G23" s="47">
        <f>'SEKTÖR (TL)'!L23</f>
        <v>12.937001987610246</v>
      </c>
    </row>
    <row r="24" spans="1:7" ht="13.8">
      <c r="A24" s="41" t="s">
        <v>24</v>
      </c>
      <c r="B24" s="43">
        <f>'SEKTÖR (U S D)'!D24</f>
        <v>7.1115200522165827</v>
      </c>
      <c r="C24" s="43">
        <f>'SEKTÖR (TL)'!D24</f>
        <v>18.825070152124557</v>
      </c>
      <c r="D24" s="43">
        <f>'SEKTÖR (U S D)'!H24</f>
        <v>7.2763960791323967</v>
      </c>
      <c r="E24" s="43">
        <f>'SEKTÖR (TL)'!H24</f>
        <v>11.921353435136076</v>
      </c>
      <c r="F24" s="43">
        <f>'SEKTÖR (U S D)'!L24</f>
        <v>7.4292016480464795</v>
      </c>
      <c r="G24" s="43">
        <f>'SEKTÖR (TL)'!L24</f>
        <v>10.770144221651526</v>
      </c>
    </row>
    <row r="25" spans="1:7" ht="13.8">
      <c r="A25" s="41" t="s">
        <v>25</v>
      </c>
      <c r="B25" s="43">
        <f>'SEKTÖR (U S D)'!D25</f>
        <v>20.57192303174525</v>
      </c>
      <c r="C25" s="43">
        <f>'SEKTÖR (TL)'!D25</f>
        <v>33.757481974294933</v>
      </c>
      <c r="D25" s="43">
        <f>'SEKTÖR (U S D)'!H25</f>
        <v>17.716515846488278</v>
      </c>
      <c r="E25" s="43">
        <f>'SEKTÖR (TL)'!H25</f>
        <v>22.813519625408397</v>
      </c>
      <c r="F25" s="43">
        <f>'SEKTÖR (U S D)'!L25</f>
        <v>18.227491256909193</v>
      </c>
      <c r="G25" s="43">
        <f>'SEKTÖR (TL)'!L25</f>
        <v>21.904250023159502</v>
      </c>
    </row>
    <row r="26" spans="1:7" ht="13.8">
      <c r="A26" s="41" t="s">
        <v>26</v>
      </c>
      <c r="B26" s="43">
        <f>'SEKTÖR (U S D)'!D26</f>
        <v>2.9524209156036427</v>
      </c>
      <c r="C26" s="43">
        <f>'SEKTÖR (TL)'!D26</f>
        <v>14.211138369280373</v>
      </c>
      <c r="D26" s="43">
        <f>'SEKTÖR (U S D)'!H26</f>
        <v>8.6525695220735983</v>
      </c>
      <c r="E26" s="43">
        <f>'SEKTÖR (TL)'!H26</f>
        <v>13.357113769421119</v>
      </c>
      <c r="F26" s="43">
        <f>'SEKTÖR (U S D)'!L26</f>
        <v>10.830205285032633</v>
      </c>
      <c r="G26" s="43">
        <f>'SEKTÖR (TL)'!L26</f>
        <v>14.276915728727769</v>
      </c>
    </row>
    <row r="27" spans="1:7" s="40" customFormat="1" ht="15.6">
      <c r="A27" s="45" t="s">
        <v>27</v>
      </c>
      <c r="B27" s="47">
        <f>'SEKTÖR (U S D)'!D27</f>
        <v>-13.342827078660701</v>
      </c>
      <c r="C27" s="47">
        <f>'SEKTÖR (TL)'!D27</f>
        <v>-3.8661327320987713</v>
      </c>
      <c r="D27" s="47">
        <f>'SEKTÖR (U S D)'!H27</f>
        <v>-1.4472717536850839</v>
      </c>
      <c r="E27" s="47">
        <f>'SEKTÖR (TL)'!H27</f>
        <v>2.8199597786295882</v>
      </c>
      <c r="F27" s="47">
        <f>'SEKTÖR (U S D)'!L27</f>
        <v>1.4941914838563206</v>
      </c>
      <c r="G27" s="47">
        <f>'SEKTÖR (TL)'!L27</f>
        <v>4.6505610751796631</v>
      </c>
    </row>
    <row r="28" spans="1:7" ht="13.8">
      <c r="A28" s="41" t="s">
        <v>28</v>
      </c>
      <c r="B28" s="43">
        <f>'SEKTÖR (U S D)'!D28</f>
        <v>-13.342827078660701</v>
      </c>
      <c r="C28" s="43">
        <f>'SEKTÖR (TL)'!D28</f>
        <v>-3.8661327320987713</v>
      </c>
      <c r="D28" s="43">
        <f>'SEKTÖR (U S D)'!H28</f>
        <v>-1.4472717536850839</v>
      </c>
      <c r="E28" s="43">
        <f>'SEKTÖR (TL)'!H28</f>
        <v>2.8199597786295882</v>
      </c>
      <c r="F28" s="43">
        <f>'SEKTÖR (U S D)'!L28</f>
        <v>1.4941914838563206</v>
      </c>
      <c r="G28" s="43">
        <f>'SEKTÖR (TL)'!L28</f>
        <v>4.6505610751796631</v>
      </c>
    </row>
    <row r="29" spans="1:7" s="40" customFormat="1" ht="15.6">
      <c r="A29" s="45" t="s">
        <v>29</v>
      </c>
      <c r="B29" s="47">
        <f>'SEKTÖR (U S D)'!D29</f>
        <v>1.8183171414946859</v>
      </c>
      <c r="C29" s="47">
        <f>'SEKTÖR (TL)'!D29</f>
        <v>12.953010761226722</v>
      </c>
      <c r="D29" s="47">
        <f>'SEKTÖR (U S D)'!H29</f>
        <v>3.9470459022127082</v>
      </c>
      <c r="E29" s="47">
        <f>'SEKTÖR (TL)'!H29</f>
        <v>8.4478458278755291</v>
      </c>
      <c r="F29" s="47">
        <f>'SEKTÖR (U S D)'!L29</f>
        <v>4.1580114085781705</v>
      </c>
      <c r="G29" s="47">
        <f>'SEKTÖR (TL)'!L29</f>
        <v>7.397223181155729</v>
      </c>
    </row>
    <row r="30" spans="1:7" ht="13.8">
      <c r="A30" s="41" t="s">
        <v>30</v>
      </c>
      <c r="B30" s="43">
        <f>'SEKTÖR (U S D)'!D30</f>
        <v>4.5966284172693817</v>
      </c>
      <c r="C30" s="43">
        <f>'SEKTÖR (TL)'!D30</f>
        <v>16.035153859256042</v>
      </c>
      <c r="D30" s="43">
        <f>'SEKTÖR (U S D)'!H30</f>
        <v>8.1019238391023727</v>
      </c>
      <c r="E30" s="43">
        <f>'SEKTÖR (TL)'!H30</f>
        <v>12.782625696053213</v>
      </c>
      <c r="F30" s="43">
        <f>'SEKTÖR (U S D)'!L30</f>
        <v>8.8223322465328788</v>
      </c>
      <c r="G30" s="43">
        <f>'SEKTÖR (TL)'!L30</f>
        <v>12.206599812371641</v>
      </c>
    </row>
    <row r="31" spans="1:7" ht="13.8">
      <c r="A31" s="41" t="s">
        <v>31</v>
      </c>
      <c r="B31" s="43">
        <f>'SEKTÖR (U S D)'!D31</f>
        <v>7.3244400647551666</v>
      </c>
      <c r="C31" s="43">
        <f>'SEKTÖR (TL)'!D31</f>
        <v>19.061274767784518</v>
      </c>
      <c r="D31" s="43">
        <f>'SEKTÖR (U S D)'!H31</f>
        <v>11.589317542830372</v>
      </c>
      <c r="E31" s="43">
        <f>'SEKTÖR (TL)'!H31</f>
        <v>16.421019951901378</v>
      </c>
      <c r="F31" s="43">
        <f>'SEKTÖR (U S D)'!L31</f>
        <v>9.8469163597198808</v>
      </c>
      <c r="G31" s="43">
        <f>'SEKTÖR (TL)'!L31</f>
        <v>13.263047484362689</v>
      </c>
    </row>
    <row r="32" spans="1:7" ht="13.8">
      <c r="A32" s="41" t="s">
        <v>32</v>
      </c>
      <c r="B32" s="43">
        <f>'SEKTÖR (U S D)'!D32</f>
        <v>39.811303438526963</v>
      </c>
      <c r="C32" s="43">
        <f>'SEKTÖR (TL)'!D32</f>
        <v>55.100851253386196</v>
      </c>
      <c r="D32" s="43">
        <f>'SEKTÖR (U S D)'!H32</f>
        <v>58.869500672858287</v>
      </c>
      <c r="E32" s="43">
        <f>'SEKTÖR (TL)'!H32</f>
        <v>65.748386269002694</v>
      </c>
      <c r="F32" s="43">
        <f>'SEKTÖR (U S D)'!L32</f>
        <v>59.833187028757472</v>
      </c>
      <c r="G32" s="43">
        <f>'SEKTÖR (TL)'!L32</f>
        <v>64.803842037148883</v>
      </c>
    </row>
    <row r="33" spans="1:7" ht="13.8">
      <c r="A33" s="41" t="s">
        <v>51</v>
      </c>
      <c r="B33" s="43">
        <f>'SEKTÖR (U S D)'!D33</f>
        <v>8.0018048236312573</v>
      </c>
      <c r="C33" s="43">
        <f>'SEKTÖR (TL)'!D33</f>
        <v>19.812715088608922</v>
      </c>
      <c r="D33" s="43">
        <f>'SEKTÖR (U S D)'!H33</f>
        <v>-2.652279092508985</v>
      </c>
      <c r="E33" s="43">
        <f>'SEKTÖR (TL)'!H33</f>
        <v>1.562776864310226</v>
      </c>
      <c r="F33" s="43">
        <f>'SEKTÖR (U S D)'!L33</f>
        <v>-2.879346606923189</v>
      </c>
      <c r="G33" s="43">
        <f>'SEKTÖR (TL)'!L33</f>
        <v>0.14101024875088711</v>
      </c>
    </row>
    <row r="34" spans="1:7" ht="13.8">
      <c r="A34" s="41" t="s">
        <v>34</v>
      </c>
      <c r="B34" s="43">
        <f>'SEKTÖR (U S D)'!D34</f>
        <v>2.7785858660701432</v>
      </c>
      <c r="C34" s="43">
        <f>'SEKTÖR (TL)'!D34</f>
        <v>14.018292987703813</v>
      </c>
      <c r="D34" s="43">
        <f>'SEKTÖR (U S D)'!H34</f>
        <v>7.6451345179899128</v>
      </c>
      <c r="E34" s="43">
        <f>'SEKTÖR (TL)'!H34</f>
        <v>12.306057868253394</v>
      </c>
      <c r="F34" s="43">
        <f>'SEKTÖR (U S D)'!L34</f>
        <v>7.6622812904774085</v>
      </c>
      <c r="G34" s="43">
        <f>'SEKTÖR (TL)'!L34</f>
        <v>11.01047241185616</v>
      </c>
    </row>
    <row r="35" spans="1:7" ht="13.8">
      <c r="A35" s="41" t="s">
        <v>35</v>
      </c>
      <c r="B35" s="43">
        <f>'SEKTÖR (U S D)'!D35</f>
        <v>3.8718555599354865</v>
      </c>
      <c r="C35" s="43">
        <f>'SEKTÖR (TL)'!D35</f>
        <v>15.231120963680722</v>
      </c>
      <c r="D35" s="43">
        <f>'SEKTÖR (U S D)'!H35</f>
        <v>5.7367234420002609</v>
      </c>
      <c r="E35" s="43">
        <f>'SEKTÖR (TL)'!H35</f>
        <v>10.315014560107503</v>
      </c>
      <c r="F35" s="43">
        <f>'SEKTÖR (U S D)'!L35</f>
        <v>6.5822887092025484</v>
      </c>
      <c r="G35" s="43">
        <f>'SEKTÖR (TL)'!L35</f>
        <v>9.8968931228835384</v>
      </c>
    </row>
    <row r="36" spans="1:7" ht="13.8">
      <c r="A36" s="41" t="s">
        <v>36</v>
      </c>
      <c r="B36" s="43">
        <f>'SEKTÖR (U S D)'!D36</f>
        <v>-20.522118158096976</v>
      </c>
      <c r="C36" s="43">
        <f>'SEKTÖR (TL)'!D36</f>
        <v>-11.830539975508842</v>
      </c>
      <c r="D36" s="43">
        <f>'SEKTÖR (U S D)'!H36</f>
        <v>-11.546871089475578</v>
      </c>
      <c r="E36" s="43">
        <f>'SEKTÖR (TL)'!H36</f>
        <v>-7.7169417964425673</v>
      </c>
      <c r="F36" s="43">
        <f>'SEKTÖR (U S D)'!L36</f>
        <v>-10.269048891292982</v>
      </c>
      <c r="G36" s="43">
        <f>'SEKTÖR (TL)'!L36</f>
        <v>-7.4785045129470022</v>
      </c>
    </row>
    <row r="37" spans="1:7" ht="13.8">
      <c r="A37" s="41" t="s">
        <v>37</v>
      </c>
      <c r="B37" s="43">
        <f>'SEKTÖR (U S D)'!D37</f>
        <v>-4.7436756672296383</v>
      </c>
      <c r="C37" s="43">
        <f>'SEKTÖR (TL)'!D37</f>
        <v>5.6734085722718008</v>
      </c>
      <c r="D37" s="43">
        <f>'SEKTÖR (U S D)'!H37</f>
        <v>2.0521087337029345</v>
      </c>
      <c r="E37" s="43">
        <f>'SEKTÖR (TL)'!H37</f>
        <v>6.4708598335127459</v>
      </c>
      <c r="F37" s="43">
        <f>'SEKTÖR (U S D)'!L37</f>
        <v>2.5592746710477563</v>
      </c>
      <c r="G37" s="43">
        <f>'SEKTÖR (TL)'!L37</f>
        <v>5.7487673025681003</v>
      </c>
    </row>
    <row r="38" spans="1:7" ht="13.8">
      <c r="A38" s="44" t="s">
        <v>38</v>
      </c>
      <c r="B38" s="43">
        <f>'SEKTÖR (U S D)'!D38</f>
        <v>9.2261594672781566</v>
      </c>
      <c r="C38" s="43">
        <f>'SEKTÖR (TL)'!D38</f>
        <v>21.170963261648573</v>
      </c>
      <c r="D38" s="43">
        <f>'SEKTÖR (U S D)'!H38</f>
        <v>10.311989463384002</v>
      </c>
      <c r="E38" s="43">
        <f>'SEKTÖR (TL)'!H38</f>
        <v>15.088384883448052</v>
      </c>
      <c r="F38" s="43">
        <f>'SEKTÖR (U S D)'!L38</f>
        <v>16.861935546558303</v>
      </c>
      <c r="G38" s="43">
        <f>'SEKTÖR (TL)'!L38</f>
        <v>20.496226872491143</v>
      </c>
    </row>
    <row r="39" spans="1:7" ht="13.8">
      <c r="A39" s="12" t="s">
        <v>39</v>
      </c>
      <c r="B39" s="43">
        <f>'SEKTÖR (U S D)'!D39</f>
        <v>68.115951540359049</v>
      </c>
      <c r="C39" s="43">
        <f>'SEKTÖR (TL)'!D39</f>
        <v>86.500851876025081</v>
      </c>
      <c r="D39" s="43">
        <f>'SEKTÖR (U S D)'!H39</f>
        <v>11.495506173482543</v>
      </c>
      <c r="E39" s="43">
        <f>'SEKTÖR (TL)'!H39</f>
        <v>16.323146646973548</v>
      </c>
      <c r="F39" s="43">
        <f>'SEKTÖR (U S D)'!L39</f>
        <v>12.341325340313702</v>
      </c>
      <c r="G39" s="43">
        <f>'SEKTÖR (TL)'!L39</f>
        <v>15.835030132371012</v>
      </c>
    </row>
    <row r="40" spans="1:7" ht="13.8">
      <c r="A40" s="12" t="s">
        <v>40</v>
      </c>
      <c r="B40" s="43">
        <f>'SEKTÖR (U S D)'!D40</f>
        <v>12.661141106869703</v>
      </c>
      <c r="C40" s="43">
        <f>'SEKTÖR (TL)'!D40</f>
        <v>24.981589178419675</v>
      </c>
      <c r="D40" s="43">
        <f>'SEKTÖR (U S D)'!H40</f>
        <v>9.4602464530741983</v>
      </c>
      <c r="E40" s="43">
        <f>'SEKTÖR (TL)'!H40</f>
        <v>14.199762278877426</v>
      </c>
      <c r="F40" s="43">
        <f>'SEKTÖR (U S D)'!L40</f>
        <v>9.8500576676855154</v>
      </c>
      <c r="G40" s="43">
        <f>'SEKTÖR (TL)'!L40</f>
        <v>13.266286483918307</v>
      </c>
    </row>
    <row r="41" spans="1:7" ht="14.4" thickBot="1">
      <c r="A41" s="41" t="s">
        <v>41</v>
      </c>
      <c r="B41" s="43">
        <f>'SEKTÖR (U S D)'!D41</f>
        <v>15.725668889666144</v>
      </c>
      <c r="C41" s="43">
        <f>'SEKTÖR (TL)'!D41</f>
        <v>28.381248977817581</v>
      </c>
      <c r="D41" s="43">
        <f>'SEKTÖR (U S D)'!H41</f>
        <v>31.407952430565199</v>
      </c>
      <c r="E41" s="43">
        <f>'SEKTÖR (TL)'!H41</f>
        <v>37.09778129869278</v>
      </c>
      <c r="F41" s="43">
        <f>'SEKTÖR (U S D)'!L41</f>
        <v>32.963174778359758</v>
      </c>
      <c r="G41" s="43">
        <f>'SEKTÖR (TL)'!L41</f>
        <v>37.098198817671225</v>
      </c>
    </row>
    <row r="42" spans="1:7" ht="18" thickTop="1" thickBot="1">
      <c r="A42" s="48" t="s">
        <v>42</v>
      </c>
      <c r="B42" s="49">
        <f>'SEKTÖR (U S D)'!D42</f>
        <v>13.796141021131476</v>
      </c>
      <c r="C42" s="49">
        <f>'SEKTÖR (TL)'!D42</f>
        <v>26.240710927126681</v>
      </c>
      <c r="D42" s="49">
        <f>'SEKTÖR (U S D)'!H42</f>
        <v>24.509530270848796</v>
      </c>
      <c r="E42" s="49">
        <f>'SEKTÖR (TL)'!H42</f>
        <v>29.900664571236074</v>
      </c>
      <c r="F42" s="49">
        <f>'SEKTÖR (U S D)'!L42</f>
        <v>24.354921756429064</v>
      </c>
      <c r="G42" s="49">
        <f>'SEKTÖR (TL)'!L42</f>
        <v>28.222237588250032</v>
      </c>
    </row>
    <row r="43" spans="1:7" ht="13.8">
      <c r="A43" s="41" t="s">
        <v>43</v>
      </c>
      <c r="B43" s="43">
        <f>'SEKTÖR (U S D)'!D43</f>
        <v>13.796141021131476</v>
      </c>
      <c r="C43" s="43">
        <f>'SEKTÖR (TL)'!D43</f>
        <v>26.240710927126681</v>
      </c>
      <c r="D43" s="43">
        <f>'SEKTÖR (U S D)'!H43</f>
        <v>24.509530270848796</v>
      </c>
      <c r="E43" s="43">
        <f>'SEKTÖR (TL)'!H43</f>
        <v>29.900664571236074</v>
      </c>
      <c r="F43" s="43">
        <f>'SEKTÖR (U S D)'!L43</f>
        <v>24.354921756429064</v>
      </c>
      <c r="G43" s="43">
        <f>'SEKTÖR (TL)'!L43</f>
        <v>28.222237588250032</v>
      </c>
    </row>
    <row r="44" spans="1:7" ht="17.399999999999999">
      <c r="A44" s="65" t="s">
        <v>57</v>
      </c>
      <c r="B44" s="66">
        <f>'SEKTÖR (U S D)'!D44</f>
        <v>1.4965441996031268</v>
      </c>
      <c r="C44" s="66">
        <f>'SEKTÖR (TL)'!D44</f>
        <v>12.596049228287221</v>
      </c>
      <c r="D44" s="66">
        <f>'SEKTÖR (U S D)'!H44</f>
        <v>5.1580282133310611</v>
      </c>
      <c r="E44" s="66">
        <f>'SEKTÖR (TL)'!H44</f>
        <v>9.7112624246299379</v>
      </c>
      <c r="F44" s="66">
        <f>'SEKTÖR (U S D)'!L44</f>
        <v>5.6420431706892877</v>
      </c>
      <c r="G44" s="66">
        <f>'SEKTÖR (TL)'!L44</f>
        <v>8.9274068723378708</v>
      </c>
    </row>
    <row r="45" spans="1:7" ht="13.8">
      <c r="A45" s="54" t="s">
        <v>45</v>
      </c>
      <c r="B45" s="67"/>
      <c r="C45" s="67"/>
      <c r="D45" s="52">
        <f>'SEKTÖR (U S D)'!H45</f>
        <v>-52.441060083580219</v>
      </c>
      <c r="E45" s="52">
        <f>'SEKTÖR (TL)'!H45</f>
        <v>-50.381807015034198</v>
      </c>
      <c r="F45" s="52">
        <f>'SEKTÖR (U S D)'!L45</f>
        <v>-40.953775547041737</v>
      </c>
      <c r="G45" s="52">
        <f>'SEKTÖR (TL)'!L45</f>
        <v>-39.11749600610451</v>
      </c>
    </row>
    <row r="46" spans="1:7" s="57" customFormat="1" ht="18" thickBot="1">
      <c r="A46" s="55" t="s">
        <v>57</v>
      </c>
      <c r="B46" s="56">
        <f>'SEKTÖR (U S D)'!D46</f>
        <v>1.4965441996031268</v>
      </c>
      <c r="C46" s="56">
        <f>'SEKTÖR (TL)'!D46</f>
        <v>12.596049228287221</v>
      </c>
      <c r="D46" s="56">
        <f>'SEKTÖR (U S D)'!H46</f>
        <v>-0.19647390871629475</v>
      </c>
      <c r="E46" s="56">
        <f>'SEKTÖR (TL)'!H46</f>
        <v>4.1249158808032176</v>
      </c>
      <c r="F46" s="56">
        <f>'SEKTÖR (U S D)'!L46</f>
        <v>1.7263309773094895</v>
      </c>
      <c r="G46" s="56">
        <f>'SEKTÖR (TL)'!L46</f>
        <v>4.8899198786974685</v>
      </c>
    </row>
    <row r="47" spans="1:7" s="57" customFormat="1" ht="17.399999999999999">
      <c r="A47" s="58"/>
      <c r="B47" s="60"/>
      <c r="C47" s="60"/>
      <c r="D47" s="60"/>
      <c r="E47" s="60"/>
      <c r="F47" s="60"/>
      <c r="G47" s="60"/>
    </row>
    <row r="48" spans="1:7" ht="13.8">
      <c r="A48" s="68"/>
    </row>
    <row r="49" spans="1:1">
      <c r="A49" s="40" t="s">
        <v>52</v>
      </c>
    </row>
    <row r="50" spans="1:1">
      <c r="A50" s="69"/>
    </row>
  </sheetData>
  <mergeCells count="4">
    <mergeCell ref="A5:G5"/>
    <mergeCell ref="B6:C6"/>
    <mergeCell ref="D6:E6"/>
    <mergeCell ref="F6:G6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2:D91"/>
  <sheetViews>
    <sheetView workbookViewId="0">
      <selection activeCell="E40" sqref="E40"/>
    </sheetView>
  </sheetViews>
  <sheetFormatPr defaultRowHeight="13.2"/>
  <cols>
    <col min="1" max="1" width="27.5546875" customWidth="1"/>
    <col min="2" max="3" width="12.6640625" style="164" bestFit="1" customWidth="1"/>
    <col min="4" max="4" width="9.88671875" customWidth="1"/>
  </cols>
  <sheetData>
    <row r="2" spans="1:4" ht="24.6" customHeight="1">
      <c r="A2" s="191" t="s">
        <v>181</v>
      </c>
      <c r="B2" s="191"/>
      <c r="C2" s="191"/>
      <c r="D2" s="191"/>
    </row>
    <row r="3" spans="1:4" ht="15.6">
      <c r="A3" s="190" t="s">
        <v>182</v>
      </c>
      <c r="B3" s="190"/>
      <c r="C3" s="190"/>
      <c r="D3" s="190"/>
    </row>
    <row r="5" spans="1:4">
      <c r="A5" s="157" t="s">
        <v>183</v>
      </c>
      <c r="B5" s="158" t="s">
        <v>184</v>
      </c>
      <c r="C5" s="158" t="s">
        <v>185</v>
      </c>
      <c r="D5" s="159" t="s">
        <v>186</v>
      </c>
    </row>
    <row r="6" spans="1:4">
      <c r="A6" s="160" t="s">
        <v>187</v>
      </c>
      <c r="B6" s="161">
        <v>276</v>
      </c>
      <c r="C6" s="161">
        <v>30231</v>
      </c>
      <c r="D6" s="162">
        <f t="shared" ref="D6:D15" si="0">C6/B6-1</f>
        <v>108.53260869565217</v>
      </c>
    </row>
    <row r="7" spans="1:4">
      <c r="A7" s="160" t="s">
        <v>188</v>
      </c>
      <c r="B7" s="161">
        <v>4473</v>
      </c>
      <c r="C7" s="161">
        <v>19048</v>
      </c>
      <c r="D7" s="162">
        <f t="shared" si="0"/>
        <v>3.2584395260451595</v>
      </c>
    </row>
    <row r="8" spans="1:4">
      <c r="A8" s="160" t="s">
        <v>189</v>
      </c>
      <c r="B8" s="161">
        <v>38584</v>
      </c>
      <c r="C8" s="161">
        <v>90548</v>
      </c>
      <c r="D8" s="162">
        <f t="shared" si="0"/>
        <v>1.34677586564379</v>
      </c>
    </row>
    <row r="9" spans="1:4">
      <c r="A9" s="160" t="s">
        <v>190</v>
      </c>
      <c r="B9" s="161">
        <v>9809</v>
      </c>
      <c r="C9" s="161">
        <v>18779</v>
      </c>
      <c r="D9" s="162">
        <f t="shared" si="0"/>
        <v>0.91446630645325722</v>
      </c>
    </row>
    <row r="10" spans="1:4">
      <c r="A10" s="160" t="s">
        <v>123</v>
      </c>
      <c r="B10" s="161">
        <v>160151</v>
      </c>
      <c r="C10" s="161">
        <v>300753</v>
      </c>
      <c r="D10" s="162">
        <f t="shared" si="0"/>
        <v>0.8779339498348433</v>
      </c>
    </row>
    <row r="11" spans="1:4">
      <c r="A11" s="160" t="s">
        <v>191</v>
      </c>
      <c r="B11" s="161">
        <v>26131</v>
      </c>
      <c r="C11" s="161">
        <v>46726</v>
      </c>
      <c r="D11" s="162">
        <f t="shared" si="0"/>
        <v>0.78814434962305313</v>
      </c>
    </row>
    <row r="12" spans="1:4">
      <c r="A12" s="160" t="s">
        <v>192</v>
      </c>
      <c r="B12" s="161">
        <v>13596</v>
      </c>
      <c r="C12" s="161">
        <v>24277</v>
      </c>
      <c r="D12" s="162">
        <f t="shared" si="0"/>
        <v>0.78559870550161803</v>
      </c>
    </row>
    <row r="13" spans="1:4">
      <c r="A13" s="160" t="s">
        <v>193</v>
      </c>
      <c r="B13" s="161">
        <v>11527</v>
      </c>
      <c r="C13" s="161">
        <v>20310</v>
      </c>
      <c r="D13" s="162">
        <f t="shared" si="0"/>
        <v>0.76195020386917678</v>
      </c>
    </row>
    <row r="14" spans="1:4">
      <c r="A14" s="160" t="s">
        <v>194</v>
      </c>
      <c r="B14" s="161">
        <v>22201</v>
      </c>
      <c r="C14" s="161">
        <v>33927</v>
      </c>
      <c r="D14" s="162">
        <f t="shared" si="0"/>
        <v>0.5281744065582632</v>
      </c>
    </row>
    <row r="15" spans="1:4">
      <c r="A15" s="160" t="s">
        <v>195</v>
      </c>
      <c r="B15" s="161">
        <v>47953</v>
      </c>
      <c r="C15" s="161">
        <v>71648</v>
      </c>
      <c r="D15" s="162">
        <f t="shared" si="0"/>
        <v>0.49412966863387076</v>
      </c>
    </row>
    <row r="16" spans="1:4">
      <c r="A16" s="163" t="s">
        <v>196</v>
      </c>
    </row>
    <row r="17" spans="1:4">
      <c r="A17" s="165"/>
    </row>
    <row r="18" spans="1:4" ht="19.2">
      <c r="A18" s="191" t="s">
        <v>197</v>
      </c>
      <c r="B18" s="191"/>
      <c r="C18" s="191"/>
      <c r="D18" s="191"/>
    </row>
    <row r="19" spans="1:4" ht="15.6">
      <c r="A19" s="190" t="s">
        <v>198</v>
      </c>
      <c r="B19" s="190"/>
      <c r="C19" s="190"/>
      <c r="D19" s="190"/>
    </row>
    <row r="20" spans="1:4">
      <c r="A20" s="100"/>
    </row>
    <row r="21" spans="1:4">
      <c r="A21" s="157" t="s">
        <v>183</v>
      </c>
      <c r="B21" s="158" t="s">
        <v>184</v>
      </c>
      <c r="C21" s="158" t="s">
        <v>185</v>
      </c>
      <c r="D21" s="159" t="s">
        <v>186</v>
      </c>
    </row>
    <row r="22" spans="1:4">
      <c r="A22" s="160" t="s">
        <v>94</v>
      </c>
      <c r="B22" s="161">
        <v>1066905</v>
      </c>
      <c r="C22" s="161">
        <v>1127942</v>
      </c>
      <c r="D22" s="162">
        <f t="shared" ref="D22:D31" si="1">C22/B22-1</f>
        <v>5.7209404773620909E-2</v>
      </c>
    </row>
    <row r="23" spans="1:4">
      <c r="A23" s="160" t="s">
        <v>96</v>
      </c>
      <c r="B23" s="161">
        <v>920198</v>
      </c>
      <c r="C23" s="161">
        <v>1056824</v>
      </c>
      <c r="D23" s="162">
        <f t="shared" si="1"/>
        <v>0.14847456743005316</v>
      </c>
    </row>
    <row r="24" spans="1:4">
      <c r="A24" s="160" t="s">
        <v>98</v>
      </c>
      <c r="B24" s="161">
        <v>700624</v>
      </c>
      <c r="C24" s="161">
        <v>787124</v>
      </c>
      <c r="D24" s="162">
        <f t="shared" si="1"/>
        <v>0.12346137157733672</v>
      </c>
    </row>
    <row r="25" spans="1:4">
      <c r="A25" s="160" t="s">
        <v>100</v>
      </c>
      <c r="B25" s="161">
        <v>604305</v>
      </c>
      <c r="C25" s="161">
        <v>623649</v>
      </c>
      <c r="D25" s="162">
        <f t="shared" si="1"/>
        <v>3.2010325911584481E-2</v>
      </c>
    </row>
    <row r="26" spans="1:4">
      <c r="A26" s="160" t="s">
        <v>102</v>
      </c>
      <c r="B26" s="161">
        <v>529937</v>
      </c>
      <c r="C26" s="161">
        <v>511078</v>
      </c>
      <c r="D26" s="162">
        <f t="shared" si="1"/>
        <v>-3.5587249050358816E-2</v>
      </c>
    </row>
    <row r="27" spans="1:4">
      <c r="A27" s="160" t="s">
        <v>104</v>
      </c>
      <c r="B27" s="161">
        <v>532617</v>
      </c>
      <c r="C27" s="161">
        <v>508190</v>
      </c>
      <c r="D27" s="162">
        <f t="shared" si="1"/>
        <v>-4.5862223699206006E-2</v>
      </c>
    </row>
    <row r="28" spans="1:4">
      <c r="A28" s="160" t="s">
        <v>106</v>
      </c>
      <c r="B28" s="161">
        <v>435656</v>
      </c>
      <c r="C28" s="161">
        <v>400731</v>
      </c>
      <c r="D28" s="162">
        <f t="shared" si="1"/>
        <v>-8.0166461611913986E-2</v>
      </c>
    </row>
    <row r="29" spans="1:4">
      <c r="A29" s="160" t="s">
        <v>108</v>
      </c>
      <c r="B29" s="161">
        <v>333258</v>
      </c>
      <c r="C29" s="161">
        <v>387937</v>
      </c>
      <c r="D29" s="162">
        <f t="shared" si="1"/>
        <v>0.16407408074224783</v>
      </c>
    </row>
    <row r="30" spans="1:4">
      <c r="A30" s="160" t="s">
        <v>123</v>
      </c>
      <c r="B30" s="161">
        <v>160151</v>
      </c>
      <c r="C30" s="161">
        <v>300753</v>
      </c>
      <c r="D30" s="162">
        <f t="shared" si="1"/>
        <v>0.8779339498348433</v>
      </c>
    </row>
    <row r="31" spans="1:4">
      <c r="A31" s="160" t="s">
        <v>110</v>
      </c>
      <c r="B31" s="161">
        <v>226992</v>
      </c>
      <c r="C31" s="161">
        <v>269213</v>
      </c>
      <c r="D31" s="162">
        <f t="shared" si="1"/>
        <v>0.18600214985550156</v>
      </c>
    </row>
    <row r="33" spans="1:4" ht="19.2">
      <c r="A33" s="191" t="s">
        <v>199</v>
      </c>
      <c r="B33" s="191"/>
      <c r="C33" s="191"/>
      <c r="D33" s="191"/>
    </row>
    <row r="34" spans="1:4" ht="15.6">
      <c r="A34" s="190" t="s">
        <v>200</v>
      </c>
      <c r="B34" s="190"/>
      <c r="C34" s="190"/>
      <c r="D34" s="190"/>
    </row>
    <row r="36" spans="1:4">
      <c r="A36" s="157" t="s">
        <v>201</v>
      </c>
      <c r="B36" s="158" t="s">
        <v>184</v>
      </c>
      <c r="C36" s="158" t="s">
        <v>185</v>
      </c>
      <c r="D36" s="159" t="s">
        <v>186</v>
      </c>
    </row>
    <row r="37" spans="1:4">
      <c r="A37" s="160" t="s">
        <v>155</v>
      </c>
      <c r="B37" s="161">
        <v>1631699.5593300001</v>
      </c>
      <c r="C37" s="161">
        <v>1751212.4155900001</v>
      </c>
      <c r="D37" s="162">
        <f>(C37-B37)/B37</f>
        <v>7.3244400647551666E-2</v>
      </c>
    </row>
    <row r="38" spans="1:4">
      <c r="A38" s="160" t="s">
        <v>202</v>
      </c>
      <c r="B38" s="161">
        <v>1627455.4106099999</v>
      </c>
      <c r="C38" s="161">
        <v>1410306.8493900001</v>
      </c>
      <c r="D38" s="162">
        <f t="shared" ref="D38:D46" si="2">(C38-B38)/B38</f>
        <v>-0.13342827078660702</v>
      </c>
    </row>
    <row r="39" spans="1:4">
      <c r="A39" s="160" t="s">
        <v>154</v>
      </c>
      <c r="B39" s="161">
        <v>1278785.0029200001</v>
      </c>
      <c r="C39" s="161">
        <v>1337565.9977599999</v>
      </c>
      <c r="D39" s="162">
        <f t="shared" si="2"/>
        <v>4.5966284172693821E-2</v>
      </c>
    </row>
    <row r="40" spans="1:4">
      <c r="A40" s="160" t="s">
        <v>203</v>
      </c>
      <c r="B40" s="161">
        <v>981320.01893000002</v>
      </c>
      <c r="C40" s="161">
        <v>1059843.3315399999</v>
      </c>
      <c r="D40" s="162">
        <f t="shared" si="2"/>
        <v>8.0018048236312575E-2</v>
      </c>
    </row>
    <row r="41" spans="1:4">
      <c r="A41" s="160" t="s">
        <v>160</v>
      </c>
      <c r="B41" s="161">
        <v>1329673.50021</v>
      </c>
      <c r="C41" s="161">
        <v>1056796.33338</v>
      </c>
      <c r="D41" s="162">
        <f t="shared" si="2"/>
        <v>-0.20522118158096975</v>
      </c>
    </row>
    <row r="42" spans="1:4">
      <c r="A42" s="160" t="s">
        <v>150</v>
      </c>
      <c r="B42" s="161">
        <v>661872.15046000003</v>
      </c>
      <c r="C42" s="161">
        <v>708941.32116000005</v>
      </c>
      <c r="D42" s="162">
        <f t="shared" si="2"/>
        <v>7.1115200522165828E-2</v>
      </c>
    </row>
    <row r="43" spans="1:4">
      <c r="A43" s="160" t="s">
        <v>204</v>
      </c>
      <c r="B43" s="161">
        <v>487327.96208000003</v>
      </c>
      <c r="C43" s="161">
        <v>535358.28943999996</v>
      </c>
      <c r="D43" s="162">
        <f t="shared" si="2"/>
        <v>9.8558529568051445E-2</v>
      </c>
    </row>
    <row r="44" spans="1:4">
      <c r="A44" s="160" t="s">
        <v>159</v>
      </c>
      <c r="B44" s="161">
        <v>506581.63809000002</v>
      </c>
      <c r="C44" s="161">
        <v>526195.74740999995</v>
      </c>
      <c r="D44" s="162">
        <f t="shared" si="2"/>
        <v>3.8718555599354866E-2</v>
      </c>
    </row>
    <row r="45" spans="1:4">
      <c r="A45" s="160" t="s">
        <v>158</v>
      </c>
      <c r="B45" s="161">
        <v>442174.24842000002</v>
      </c>
      <c r="C45" s="161">
        <v>454460.43959000002</v>
      </c>
      <c r="D45" s="162">
        <f t="shared" si="2"/>
        <v>2.7785858660701435E-2</v>
      </c>
    </row>
    <row r="46" spans="1:4">
      <c r="A46" s="160" t="s">
        <v>166</v>
      </c>
      <c r="B46" s="161">
        <v>339731.29230999999</v>
      </c>
      <c r="C46" s="161">
        <v>386601.10048999998</v>
      </c>
      <c r="D46" s="162">
        <f t="shared" si="2"/>
        <v>0.13796141021131475</v>
      </c>
    </row>
    <row r="48" spans="1:4" ht="19.2">
      <c r="A48" s="191" t="s">
        <v>205</v>
      </c>
      <c r="B48" s="191"/>
      <c r="C48" s="191"/>
      <c r="D48" s="191"/>
    </row>
    <row r="49" spans="1:4" ht="15.6">
      <c r="A49" s="190" t="s">
        <v>206</v>
      </c>
      <c r="B49" s="190"/>
      <c r="C49" s="190"/>
      <c r="D49" s="190"/>
    </row>
    <row r="51" spans="1:4">
      <c r="A51" s="157" t="s">
        <v>201</v>
      </c>
      <c r="B51" s="158" t="s">
        <v>184</v>
      </c>
      <c r="C51" s="158" t="s">
        <v>185</v>
      </c>
      <c r="D51" s="159" t="s">
        <v>186</v>
      </c>
    </row>
    <row r="52" spans="1:4">
      <c r="A52" s="160" t="s">
        <v>207</v>
      </c>
      <c r="B52" s="161">
        <v>77603.506880000001</v>
      </c>
      <c r="C52" s="161">
        <v>130463.87402</v>
      </c>
      <c r="D52" s="162">
        <f>(C52-B52)/B52</f>
        <v>0.68115951540359054</v>
      </c>
    </row>
    <row r="53" spans="1:4">
      <c r="A53" s="160" t="s">
        <v>145</v>
      </c>
      <c r="B53" s="161">
        <v>15742.65712</v>
      </c>
      <c r="C53" s="161">
        <v>23072.48691</v>
      </c>
      <c r="D53" s="162">
        <f t="shared" ref="D53:D61" si="3">(C53-B53)/B53</f>
        <v>0.46560308937224698</v>
      </c>
    </row>
    <row r="54" spans="1:4">
      <c r="A54" s="160" t="s">
        <v>156</v>
      </c>
      <c r="B54" s="161">
        <v>34284.198660000002</v>
      </c>
      <c r="C54" s="161">
        <v>47933.185019999997</v>
      </c>
      <c r="D54" s="162">
        <f t="shared" si="3"/>
        <v>0.39811303438526963</v>
      </c>
    </row>
    <row r="55" spans="1:4">
      <c r="A55" s="160" t="s">
        <v>141</v>
      </c>
      <c r="B55" s="161">
        <v>172110.46939000001</v>
      </c>
      <c r="C55" s="161">
        <v>218248.02588999999</v>
      </c>
      <c r="D55" s="162">
        <f t="shared" si="3"/>
        <v>0.26806943623779733</v>
      </c>
    </row>
    <row r="56" spans="1:4">
      <c r="A56" s="160" t="s">
        <v>148</v>
      </c>
      <c r="B56" s="161">
        <v>140676.91492000001</v>
      </c>
      <c r="C56" s="161">
        <v>173048.23061</v>
      </c>
      <c r="D56" s="162">
        <f t="shared" si="3"/>
        <v>0.23011107194388555</v>
      </c>
    </row>
    <row r="57" spans="1:4">
      <c r="A57" s="160" t="s">
        <v>151</v>
      </c>
      <c r="B57" s="161">
        <v>134518.35532</v>
      </c>
      <c r="C57" s="161">
        <v>162191.36783999999</v>
      </c>
      <c r="D57" s="162">
        <f t="shared" si="3"/>
        <v>0.20571923031745248</v>
      </c>
    </row>
    <row r="58" spans="1:4">
      <c r="A58" s="160" t="s">
        <v>165</v>
      </c>
      <c r="B58" s="161">
        <v>5671.49179</v>
      </c>
      <c r="C58" s="161">
        <v>6563.3718099999996</v>
      </c>
      <c r="D58" s="162">
        <f t="shared" si="3"/>
        <v>0.15725668889666145</v>
      </c>
    </row>
    <row r="59" spans="1:4">
      <c r="A59" s="160" t="s">
        <v>166</v>
      </c>
      <c r="B59" s="161">
        <v>339731.29230999999</v>
      </c>
      <c r="C59" s="161">
        <v>386601.10048999998</v>
      </c>
      <c r="D59" s="162">
        <f t="shared" si="3"/>
        <v>0.13796141021131475</v>
      </c>
    </row>
    <row r="60" spans="1:4">
      <c r="A60" s="160" t="s">
        <v>149</v>
      </c>
      <c r="B60" s="161">
        <v>322745.27276000002</v>
      </c>
      <c r="C60" s="161">
        <v>364310.62832999998</v>
      </c>
      <c r="D60" s="162">
        <f t="shared" si="3"/>
        <v>0.12878687645692893</v>
      </c>
    </row>
    <row r="61" spans="1:4">
      <c r="A61" s="160" t="s">
        <v>208</v>
      </c>
      <c r="B61" s="161">
        <v>320825.07688000001</v>
      </c>
      <c r="C61" s="161">
        <v>361445.19257000001</v>
      </c>
      <c r="D61" s="162">
        <f t="shared" si="3"/>
        <v>0.12661141106869703</v>
      </c>
    </row>
    <row r="63" spans="1:4" ht="19.2">
      <c r="A63" s="191" t="s">
        <v>209</v>
      </c>
      <c r="B63" s="191"/>
      <c r="C63" s="191"/>
      <c r="D63" s="191"/>
    </row>
    <row r="64" spans="1:4" ht="15.6">
      <c r="A64" s="190" t="s">
        <v>210</v>
      </c>
      <c r="B64" s="190"/>
      <c r="C64" s="190"/>
      <c r="D64" s="190"/>
    </row>
    <row r="66" spans="1:4">
      <c r="A66" s="157" t="s">
        <v>211</v>
      </c>
      <c r="B66" s="158" t="s">
        <v>184</v>
      </c>
      <c r="C66" s="158" t="s">
        <v>185</v>
      </c>
      <c r="D66" s="159" t="s">
        <v>186</v>
      </c>
    </row>
    <row r="67" spans="1:4">
      <c r="A67" s="160" t="s">
        <v>212</v>
      </c>
      <c r="B67" s="161">
        <v>5136469</v>
      </c>
      <c r="C67" s="161">
        <v>5134578</v>
      </c>
      <c r="D67" s="162">
        <f t="shared" ref="D67:D76" si="4">C67/B67-1</f>
        <v>-3.6815174003779205E-4</v>
      </c>
    </row>
    <row r="68" spans="1:4">
      <c r="A68" s="160" t="s">
        <v>213</v>
      </c>
      <c r="B68" s="161">
        <v>1077345</v>
      </c>
      <c r="C68" s="161">
        <v>1012295</v>
      </c>
      <c r="D68" s="162">
        <f t="shared" si="4"/>
        <v>-6.0379915440272103E-2</v>
      </c>
    </row>
    <row r="69" spans="1:4">
      <c r="A69" s="160" t="s">
        <v>214</v>
      </c>
      <c r="B69" s="161">
        <v>1163159</v>
      </c>
      <c r="C69" s="161">
        <v>988438</v>
      </c>
      <c r="D69" s="162">
        <f t="shared" si="4"/>
        <v>-0.15021248169854684</v>
      </c>
    </row>
    <row r="70" spans="1:4">
      <c r="A70" s="160" t="s">
        <v>215</v>
      </c>
      <c r="B70" s="161">
        <v>689359</v>
      </c>
      <c r="C70" s="161">
        <v>736044</v>
      </c>
      <c r="D70" s="162">
        <f t="shared" si="4"/>
        <v>6.7722333356059705E-2</v>
      </c>
    </row>
    <row r="71" spans="1:4">
      <c r="A71" s="160" t="s">
        <v>216</v>
      </c>
      <c r="B71" s="161">
        <v>487894</v>
      </c>
      <c r="C71" s="161">
        <v>585965</v>
      </c>
      <c r="D71" s="162">
        <f t="shared" si="4"/>
        <v>0.20100882568754685</v>
      </c>
    </row>
    <row r="72" spans="1:4">
      <c r="A72" s="160" t="s">
        <v>217</v>
      </c>
      <c r="B72" s="161">
        <v>505629</v>
      </c>
      <c r="C72" s="161">
        <v>534372</v>
      </c>
      <c r="D72" s="162">
        <f t="shared" si="4"/>
        <v>5.6846027423268941E-2</v>
      </c>
    </row>
    <row r="73" spans="1:4">
      <c r="A73" s="160" t="s">
        <v>218</v>
      </c>
      <c r="B73" s="161">
        <v>393460</v>
      </c>
      <c r="C73" s="161">
        <v>401219</v>
      </c>
      <c r="D73" s="162">
        <f t="shared" si="4"/>
        <v>1.9719920703502369E-2</v>
      </c>
    </row>
    <row r="74" spans="1:4">
      <c r="A74" s="160" t="s">
        <v>219</v>
      </c>
      <c r="B74" s="161">
        <v>229727</v>
      </c>
      <c r="C74" s="161">
        <v>239802</v>
      </c>
      <c r="D74" s="162">
        <f t="shared" si="4"/>
        <v>4.3856403470206029E-2</v>
      </c>
    </row>
    <row r="75" spans="1:4">
      <c r="A75" s="160" t="s">
        <v>220</v>
      </c>
      <c r="B75" s="161">
        <v>113482</v>
      </c>
      <c r="C75" s="161">
        <v>221699</v>
      </c>
      <c r="D75" s="162">
        <f t="shared" si="4"/>
        <v>0.95360497700075775</v>
      </c>
    </row>
    <row r="76" spans="1:4">
      <c r="A76" s="160" t="s">
        <v>221</v>
      </c>
      <c r="B76" s="161">
        <v>160123</v>
      </c>
      <c r="C76" s="161">
        <v>152702</v>
      </c>
      <c r="D76" s="162">
        <f t="shared" si="4"/>
        <v>-4.6345621803238757E-2</v>
      </c>
    </row>
    <row r="78" spans="1:4" ht="19.2">
      <c r="A78" s="191" t="s">
        <v>222</v>
      </c>
      <c r="B78" s="191"/>
      <c r="C78" s="191"/>
      <c r="D78" s="191"/>
    </row>
    <row r="79" spans="1:4" ht="15.6">
      <c r="A79" s="190" t="s">
        <v>223</v>
      </c>
      <c r="B79" s="190"/>
      <c r="C79" s="190"/>
      <c r="D79" s="190"/>
    </row>
    <row r="81" spans="1:4">
      <c r="A81" s="157" t="s">
        <v>211</v>
      </c>
      <c r="B81" s="158" t="s">
        <v>184</v>
      </c>
      <c r="C81" s="158" t="s">
        <v>185</v>
      </c>
      <c r="D81" s="159" t="s">
        <v>186</v>
      </c>
    </row>
    <row r="82" spans="1:4">
      <c r="A82" s="160" t="s">
        <v>224</v>
      </c>
      <c r="B82" s="161">
        <v>4418</v>
      </c>
      <c r="C82" s="161">
        <v>27075</v>
      </c>
      <c r="D82" s="166">
        <f t="shared" ref="D82:D91" si="5">C82/B82-1</f>
        <v>5.1283386147578094</v>
      </c>
    </row>
    <row r="83" spans="1:4">
      <c r="A83" s="160" t="s">
        <v>225</v>
      </c>
      <c r="B83" s="161">
        <v>1924</v>
      </c>
      <c r="C83" s="161">
        <v>11182</v>
      </c>
      <c r="D83" s="166">
        <f t="shared" si="5"/>
        <v>4.8118503118503115</v>
      </c>
    </row>
    <row r="84" spans="1:4">
      <c r="A84" s="160" t="s">
        <v>226</v>
      </c>
      <c r="B84" s="161">
        <v>219</v>
      </c>
      <c r="C84" s="161">
        <v>888</v>
      </c>
      <c r="D84" s="166">
        <f t="shared" si="5"/>
        <v>3.0547945205479454</v>
      </c>
    </row>
    <row r="85" spans="1:4">
      <c r="A85" s="160" t="s">
        <v>227</v>
      </c>
      <c r="B85" s="161">
        <v>996</v>
      </c>
      <c r="C85" s="161">
        <v>2763</v>
      </c>
      <c r="D85" s="166">
        <f t="shared" si="5"/>
        <v>1.7740963855421685</v>
      </c>
    </row>
    <row r="86" spans="1:4">
      <c r="A86" s="160" t="s">
        <v>228</v>
      </c>
      <c r="B86" s="161">
        <v>2170</v>
      </c>
      <c r="C86" s="161">
        <v>4744</v>
      </c>
      <c r="D86" s="166">
        <f t="shared" si="5"/>
        <v>1.1861751152073734</v>
      </c>
    </row>
    <row r="87" spans="1:4">
      <c r="A87" s="160" t="s">
        <v>220</v>
      </c>
      <c r="B87" s="161">
        <v>113482</v>
      </c>
      <c r="C87" s="161">
        <v>221699</v>
      </c>
      <c r="D87" s="166">
        <f t="shared" si="5"/>
        <v>0.95360497700075775</v>
      </c>
    </row>
    <row r="88" spans="1:4">
      <c r="A88" s="160" t="s">
        <v>229</v>
      </c>
      <c r="B88" s="161">
        <v>8485</v>
      </c>
      <c r="C88" s="161">
        <v>14606</v>
      </c>
      <c r="D88" s="166">
        <f t="shared" si="5"/>
        <v>0.72139068945197415</v>
      </c>
    </row>
    <row r="89" spans="1:4">
      <c r="A89" s="160" t="s">
        <v>230</v>
      </c>
      <c r="B89" s="161">
        <v>13019</v>
      </c>
      <c r="C89" s="161">
        <v>21741</v>
      </c>
      <c r="D89" s="166">
        <f t="shared" si="5"/>
        <v>0.66994392810507719</v>
      </c>
    </row>
    <row r="90" spans="1:4">
      <c r="A90" s="160" t="s">
        <v>231</v>
      </c>
      <c r="B90" s="161">
        <v>4306</v>
      </c>
      <c r="C90" s="161">
        <v>7129</v>
      </c>
      <c r="D90" s="166">
        <f t="shared" si="5"/>
        <v>0.65559684161634935</v>
      </c>
    </row>
    <row r="91" spans="1:4">
      <c r="A91" s="160" t="s">
        <v>232</v>
      </c>
      <c r="B91" s="161">
        <v>4102</v>
      </c>
      <c r="C91" s="161">
        <v>6675</v>
      </c>
      <c r="D91" s="166">
        <f t="shared" si="5"/>
        <v>0.62725499756216485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Q22"/>
  <sheetViews>
    <sheetView topLeftCell="A13" zoomScale="75" zoomScaleNormal="75" workbookViewId="0">
      <selection activeCell="G48" sqref="G48"/>
    </sheetView>
  </sheetViews>
  <sheetFormatPr defaultRowHeight="13.2"/>
  <cols>
    <col min="1" max="1" width="32.33203125" customWidth="1"/>
    <col min="2" max="3" width="12.88671875" customWidth="1"/>
    <col min="4" max="4" width="14.5546875" bestFit="1" customWidth="1"/>
    <col min="5" max="5" width="12.44140625" customWidth="1"/>
    <col min="6" max="7" width="14.44140625" bestFit="1" customWidth="1"/>
    <col min="8" max="8" width="12.6640625" bestFit="1" customWidth="1"/>
    <col min="9" max="9" width="15" bestFit="1" customWidth="1"/>
    <col min="10" max="11" width="14.44140625" bestFit="1" customWidth="1"/>
    <col min="12" max="13" width="12.44140625" customWidth="1"/>
    <col min="14" max="14" width="15" hidden="1" customWidth="1"/>
    <col min="15" max="15" width="18.88671875" hidden="1" customWidth="1"/>
    <col min="16" max="16" width="16.44140625" hidden="1" customWidth="1"/>
    <col min="17" max="17" width="15.5546875" hidden="1" customWidth="1"/>
  </cols>
  <sheetData>
    <row r="2" spans="1:17" ht="24.6">
      <c r="C2" s="2" t="s">
        <v>169</v>
      </c>
    </row>
    <row r="5" spans="1:17" ht="13.8" thickBot="1"/>
    <row r="6" spans="1:17" ht="23.4" thickTop="1" thickBot="1">
      <c r="A6" s="192" t="s">
        <v>58</v>
      </c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4"/>
    </row>
    <row r="7" spans="1:17" ht="24" customHeight="1" thickTop="1" thickBot="1">
      <c r="A7" s="70"/>
      <c r="B7" s="182" t="s">
        <v>88</v>
      </c>
      <c r="C7" s="183"/>
      <c r="D7" s="183"/>
      <c r="E7" s="184"/>
      <c r="F7" s="182" t="s">
        <v>176</v>
      </c>
      <c r="G7" s="183"/>
      <c r="H7" s="183"/>
      <c r="I7" s="184"/>
      <c r="J7" s="182" t="s">
        <v>49</v>
      </c>
      <c r="K7" s="183"/>
      <c r="L7" s="183"/>
      <c r="M7" s="184"/>
      <c r="N7" s="182" t="s">
        <v>59</v>
      </c>
      <c r="O7" s="183"/>
      <c r="P7" s="183"/>
      <c r="Q7" s="184"/>
    </row>
    <row r="8" spans="1:17" ht="66" thickTop="1" thickBot="1">
      <c r="A8" s="71" t="s">
        <v>60</v>
      </c>
      <c r="B8" s="30">
        <v>2012</v>
      </c>
      <c r="C8" s="31">
        <v>2013</v>
      </c>
      <c r="D8" s="32" t="s">
        <v>4</v>
      </c>
      <c r="E8" s="33" t="s">
        <v>5</v>
      </c>
      <c r="F8" s="31">
        <v>2012</v>
      </c>
      <c r="G8" s="72">
        <v>2013</v>
      </c>
      <c r="H8" s="33" t="s">
        <v>4</v>
      </c>
      <c r="I8" s="31" t="s">
        <v>5</v>
      </c>
      <c r="J8" s="30" t="s">
        <v>6</v>
      </c>
      <c r="K8" s="31" t="s">
        <v>7</v>
      </c>
      <c r="L8" s="32" t="s">
        <v>4</v>
      </c>
      <c r="M8" s="33" t="s">
        <v>5</v>
      </c>
      <c r="N8" s="30">
        <v>2010</v>
      </c>
      <c r="O8" s="31">
        <v>2011</v>
      </c>
      <c r="P8" s="32" t="s">
        <v>61</v>
      </c>
      <c r="Q8" s="33" t="s">
        <v>62</v>
      </c>
    </row>
    <row r="9" spans="1:17" ht="22.5" customHeight="1" thickTop="1">
      <c r="A9" s="73" t="s">
        <v>63</v>
      </c>
      <c r="B9" s="74">
        <v>104318.467</v>
      </c>
      <c r="C9" s="75">
        <v>135634.80499999999</v>
      </c>
      <c r="D9" s="76">
        <f t="shared" ref="D9:D22" si="0">(C9-B9)/B9*100</f>
        <v>30.019936930246484</v>
      </c>
      <c r="E9" s="77">
        <f t="shared" ref="E9:E22" si="1">C9/C$22*100</f>
        <v>1.143149800462981</v>
      </c>
      <c r="F9" s="74">
        <v>1002253.889</v>
      </c>
      <c r="G9" s="75">
        <v>1224855.777</v>
      </c>
      <c r="H9" s="76">
        <f t="shared" ref="H9:H22" si="2">(G9-F9)/F9*100</f>
        <v>22.210129633131316</v>
      </c>
      <c r="I9" s="77">
        <f t="shared" ref="I9:I22" si="3">G9/G$22*100</f>
        <v>1.03059987619465</v>
      </c>
      <c r="J9" s="74">
        <v>1204326.8069999998</v>
      </c>
      <c r="K9" s="75">
        <v>1483122.433</v>
      </c>
      <c r="L9" s="76">
        <f t="shared" ref="L9:L22" si="4">(K9-J9)/J9*100</f>
        <v>23.149499320245575</v>
      </c>
      <c r="M9" s="77">
        <f t="shared" ref="M9:M22" si="5">K9/K$22*100</f>
        <v>1.0345108833933285</v>
      </c>
      <c r="N9" s="78">
        <v>979423.58799999999</v>
      </c>
      <c r="O9" s="79">
        <v>1049368.3049999999</v>
      </c>
      <c r="P9" s="80">
        <f t="shared" ref="P9:P22" si="6">(O9-N9)/N9*100</f>
        <v>7.1414164266584885</v>
      </c>
      <c r="Q9" s="81">
        <f t="shared" ref="Q9:Q22" si="7">O9/O$22*100</f>
        <v>0.79266659483621871</v>
      </c>
    </row>
    <row r="10" spans="1:17" ht="22.5" customHeight="1">
      <c r="A10" s="73" t="s">
        <v>64</v>
      </c>
      <c r="B10" s="74">
        <v>1251179.368</v>
      </c>
      <c r="C10" s="75">
        <v>977358.18900000001</v>
      </c>
      <c r="D10" s="76">
        <f t="shared" si="0"/>
        <v>-21.885045901747958</v>
      </c>
      <c r="E10" s="77">
        <f t="shared" si="1"/>
        <v>8.2373165113203104</v>
      </c>
      <c r="F10" s="74">
        <v>10678970.546</v>
      </c>
      <c r="G10" s="75">
        <v>10025803.901999999</v>
      </c>
      <c r="H10" s="76">
        <f t="shared" si="2"/>
        <v>-6.1163821099277831</v>
      </c>
      <c r="I10" s="77">
        <f t="shared" si="3"/>
        <v>8.4357623600880789</v>
      </c>
      <c r="J10" s="74">
        <v>12944273.656000001</v>
      </c>
      <c r="K10" s="75">
        <v>12415746.305999998</v>
      </c>
      <c r="L10" s="76">
        <f t="shared" si="4"/>
        <v>-4.0830977777962643</v>
      </c>
      <c r="M10" s="77">
        <f t="shared" si="5"/>
        <v>8.6602591891397243</v>
      </c>
      <c r="N10" s="78">
        <v>8097135.7000000002</v>
      </c>
      <c r="O10" s="79">
        <v>12581780.802000001</v>
      </c>
      <c r="P10" s="80">
        <f t="shared" si="6"/>
        <v>55.385574209902408</v>
      </c>
      <c r="Q10" s="81">
        <f t="shared" si="7"/>
        <v>9.503962810556823</v>
      </c>
    </row>
    <row r="11" spans="1:17" ht="22.5" customHeight="1">
      <c r="A11" s="73" t="s">
        <v>65</v>
      </c>
      <c r="B11" s="74">
        <v>270600.96999999997</v>
      </c>
      <c r="C11" s="75">
        <v>233358.285</v>
      </c>
      <c r="D11" s="76">
        <f t="shared" si="0"/>
        <v>-13.762953251793581</v>
      </c>
      <c r="E11" s="77">
        <f t="shared" si="1"/>
        <v>1.9667774575569557</v>
      </c>
      <c r="F11" s="74">
        <v>2661025.8530000001</v>
      </c>
      <c r="G11" s="75">
        <v>2529302.4200000004</v>
      </c>
      <c r="H11" s="76">
        <f t="shared" si="2"/>
        <v>-4.9500997087832399</v>
      </c>
      <c r="I11" s="77">
        <f t="shared" si="3"/>
        <v>2.1281679115686036</v>
      </c>
      <c r="J11" s="74">
        <v>3227618.8190000001</v>
      </c>
      <c r="K11" s="75">
        <v>3067191.8140000002</v>
      </c>
      <c r="L11" s="76">
        <f t="shared" si="4"/>
        <v>-4.970444590780529</v>
      </c>
      <c r="M11" s="77">
        <f t="shared" si="5"/>
        <v>2.1394345081947304</v>
      </c>
      <c r="N11" s="78">
        <v>3400532.5399999991</v>
      </c>
      <c r="O11" s="79">
        <v>3297196.59</v>
      </c>
      <c r="P11" s="80">
        <f t="shared" si="6"/>
        <v>-3.0388166789899116</v>
      </c>
      <c r="Q11" s="81">
        <f t="shared" si="7"/>
        <v>2.4906199101381201</v>
      </c>
    </row>
    <row r="12" spans="1:17" ht="22.5" customHeight="1">
      <c r="A12" s="73" t="s">
        <v>66</v>
      </c>
      <c r="B12" s="74">
        <v>155637.84400000001</v>
      </c>
      <c r="C12" s="75">
        <v>178067.47399999999</v>
      </c>
      <c r="D12" s="76">
        <f t="shared" si="0"/>
        <v>14.411424254887503</v>
      </c>
      <c r="E12" s="77">
        <f t="shared" si="1"/>
        <v>1.5007784865547382</v>
      </c>
      <c r="F12" s="74">
        <v>1473162.4679999999</v>
      </c>
      <c r="G12" s="75">
        <v>1729598.8319999999</v>
      </c>
      <c r="H12" s="76">
        <f t="shared" si="2"/>
        <v>17.407201823987826</v>
      </c>
      <c r="I12" s="77">
        <f t="shared" si="3"/>
        <v>1.4552932480683487</v>
      </c>
      <c r="J12" s="74">
        <v>1737992.7500000002</v>
      </c>
      <c r="K12" s="75">
        <v>2072979.3080000002</v>
      </c>
      <c r="L12" s="76">
        <f t="shared" si="4"/>
        <v>19.274335753126699</v>
      </c>
      <c r="M12" s="77">
        <f t="shared" si="5"/>
        <v>1.4459491728119329</v>
      </c>
      <c r="N12" s="78">
        <v>1371823.5040000002</v>
      </c>
      <c r="O12" s="79">
        <v>1715683.2589999998</v>
      </c>
      <c r="P12" s="80">
        <f t="shared" si="6"/>
        <v>25.06588886962237</v>
      </c>
      <c r="Q12" s="81">
        <f t="shared" si="7"/>
        <v>1.2959842604823442</v>
      </c>
    </row>
    <row r="13" spans="1:17" ht="22.5" customHeight="1">
      <c r="A13" s="82" t="s">
        <v>67</v>
      </c>
      <c r="B13" s="74">
        <v>103385.107</v>
      </c>
      <c r="C13" s="75">
        <v>88139.892000000007</v>
      </c>
      <c r="D13" s="76">
        <f t="shared" si="0"/>
        <v>-14.746045578885939</v>
      </c>
      <c r="E13" s="77">
        <f t="shared" si="1"/>
        <v>0.74285578803042995</v>
      </c>
      <c r="F13" s="74">
        <v>901841.65899999987</v>
      </c>
      <c r="G13" s="75">
        <v>930721.28599999996</v>
      </c>
      <c r="H13" s="76">
        <f t="shared" si="2"/>
        <v>3.2022946280861593</v>
      </c>
      <c r="I13" s="77">
        <f t="shared" si="3"/>
        <v>0.78311362050531874</v>
      </c>
      <c r="J13" s="74">
        <v>1158675.4839999999</v>
      </c>
      <c r="K13" s="75">
        <v>1145495.3420000002</v>
      </c>
      <c r="L13" s="76">
        <f t="shared" si="4"/>
        <v>-1.1375179834218156</v>
      </c>
      <c r="M13" s="77">
        <f t="shared" si="5"/>
        <v>0.79900847819983267</v>
      </c>
      <c r="N13" s="78">
        <v>1220063.574</v>
      </c>
      <c r="O13" s="79">
        <v>1105582.098</v>
      </c>
      <c r="P13" s="80">
        <f t="shared" si="6"/>
        <v>-9.383238581959338</v>
      </c>
      <c r="Q13" s="81">
        <f t="shared" si="7"/>
        <v>0.83512908933679153</v>
      </c>
    </row>
    <row r="14" spans="1:17" ht="22.5" customHeight="1">
      <c r="A14" s="73" t="s">
        <v>68</v>
      </c>
      <c r="B14" s="74">
        <v>944480.96</v>
      </c>
      <c r="C14" s="75">
        <v>1005212.375</v>
      </c>
      <c r="D14" s="76">
        <f t="shared" si="0"/>
        <v>6.4301365058751463</v>
      </c>
      <c r="E14" s="77">
        <f t="shared" si="1"/>
        <v>8.4720756291437826</v>
      </c>
      <c r="F14" s="74">
        <v>9440775.574000001</v>
      </c>
      <c r="G14" s="75">
        <v>9962460.1099999994</v>
      </c>
      <c r="H14" s="76">
        <f t="shared" si="2"/>
        <v>5.5258652417998722</v>
      </c>
      <c r="I14" s="77">
        <f t="shared" si="3"/>
        <v>8.3824645715494217</v>
      </c>
      <c r="J14" s="74">
        <v>11364035.259</v>
      </c>
      <c r="K14" s="75">
        <v>11934163.012</v>
      </c>
      <c r="L14" s="76">
        <f t="shared" si="4"/>
        <v>5.0169481175137607</v>
      </c>
      <c r="M14" s="77">
        <f t="shared" si="5"/>
        <v>8.3243441305995738</v>
      </c>
      <c r="N14" s="78">
        <v>8340558.5209999997</v>
      </c>
      <c r="O14" s="79">
        <v>11342038.941000002</v>
      </c>
      <c r="P14" s="80">
        <f t="shared" si="6"/>
        <v>35.986563878699776</v>
      </c>
      <c r="Q14" s="81">
        <f t="shared" si="7"/>
        <v>8.5674927887804486</v>
      </c>
    </row>
    <row r="15" spans="1:17" ht="22.5" customHeight="1">
      <c r="A15" s="73" t="s">
        <v>69</v>
      </c>
      <c r="B15" s="74">
        <v>742292.696</v>
      </c>
      <c r="C15" s="75">
        <v>811850.81299999997</v>
      </c>
      <c r="D15" s="76">
        <f t="shared" si="0"/>
        <v>9.3707128434414724</v>
      </c>
      <c r="E15" s="77">
        <f t="shared" si="1"/>
        <v>6.8423963516345152</v>
      </c>
      <c r="F15" s="74">
        <v>6635986.4539999999</v>
      </c>
      <c r="G15" s="75">
        <v>7623995.2370000007</v>
      </c>
      <c r="H15" s="76">
        <f t="shared" si="2"/>
        <v>14.888649786264327</v>
      </c>
      <c r="I15" s="77">
        <f t="shared" si="3"/>
        <v>6.4148683419736212</v>
      </c>
      <c r="J15" s="74">
        <v>7890261.3939999994</v>
      </c>
      <c r="K15" s="75">
        <v>9188914.1579999998</v>
      </c>
      <c r="L15" s="76">
        <f t="shared" si="4"/>
        <v>16.458932082877968</v>
      </c>
      <c r="M15" s="77">
        <f t="shared" si="5"/>
        <v>6.4094719973924397</v>
      </c>
      <c r="N15" s="78">
        <v>4902211.29</v>
      </c>
      <c r="O15" s="79">
        <v>6964942.0389999999</v>
      </c>
      <c r="P15" s="80">
        <f t="shared" si="6"/>
        <v>42.077556983473066</v>
      </c>
      <c r="Q15" s="81">
        <f t="shared" si="7"/>
        <v>5.2611431686854306</v>
      </c>
    </row>
    <row r="16" spans="1:17" ht="22.5" customHeight="1">
      <c r="A16" s="73" t="s">
        <v>70</v>
      </c>
      <c r="B16" s="74">
        <v>479644.49</v>
      </c>
      <c r="C16" s="75">
        <v>497531.125</v>
      </c>
      <c r="D16" s="76">
        <f t="shared" si="0"/>
        <v>3.7291442668297954</v>
      </c>
      <c r="E16" s="77">
        <f t="shared" si="1"/>
        <v>4.1932644520547102</v>
      </c>
      <c r="F16" s="74">
        <v>4613448.4709999999</v>
      </c>
      <c r="G16" s="75">
        <v>5332102.1750000007</v>
      </c>
      <c r="H16" s="76">
        <f t="shared" si="2"/>
        <v>15.577364925986206</v>
      </c>
      <c r="I16" s="77">
        <f t="shared" si="3"/>
        <v>4.4864578708781524</v>
      </c>
      <c r="J16" s="74">
        <v>5569833.493999999</v>
      </c>
      <c r="K16" s="75">
        <v>6498351.9419999998</v>
      </c>
      <c r="L16" s="76">
        <f t="shared" si="4"/>
        <v>16.670488426633046</v>
      </c>
      <c r="M16" s="77">
        <f t="shared" si="5"/>
        <v>4.5327450104850326</v>
      </c>
      <c r="N16" s="78">
        <v>4474384.7340000002</v>
      </c>
      <c r="O16" s="79">
        <v>5734250.4689999996</v>
      </c>
      <c r="P16" s="80">
        <f t="shared" si="6"/>
        <v>28.157295581368292</v>
      </c>
      <c r="Q16" s="81">
        <f t="shared" si="7"/>
        <v>4.3315095105719053</v>
      </c>
    </row>
    <row r="17" spans="1:17" ht="22.5" customHeight="1">
      <c r="A17" s="73" t="s">
        <v>71</v>
      </c>
      <c r="B17" s="74">
        <v>3381930.051</v>
      </c>
      <c r="C17" s="75">
        <v>3390530.5490000001</v>
      </c>
      <c r="D17" s="76">
        <f t="shared" si="0"/>
        <v>0.25430738868939834</v>
      </c>
      <c r="E17" s="77">
        <f t="shared" si="1"/>
        <v>28.57588301581583</v>
      </c>
      <c r="F17" s="74">
        <v>33438335.771000002</v>
      </c>
      <c r="G17" s="75">
        <v>33330816.214999996</v>
      </c>
      <c r="H17" s="76">
        <f t="shared" si="2"/>
        <v>-0.32154577529320022</v>
      </c>
      <c r="I17" s="77">
        <f t="shared" si="3"/>
        <v>28.044718169823863</v>
      </c>
      <c r="J17" s="74">
        <v>39962187.832999997</v>
      </c>
      <c r="K17" s="75">
        <v>40327774.32</v>
      </c>
      <c r="L17" s="76">
        <f t="shared" si="4"/>
        <v>0.91483101107419662</v>
      </c>
      <c r="M17" s="77">
        <f t="shared" si="5"/>
        <v>28.129519525020896</v>
      </c>
      <c r="N17" s="78">
        <v>32912628.903999999</v>
      </c>
      <c r="O17" s="79">
        <v>37242909.464000002</v>
      </c>
      <c r="P17" s="80">
        <f t="shared" si="6"/>
        <v>13.156896620536218</v>
      </c>
      <c r="Q17" s="81">
        <f t="shared" si="7"/>
        <v>28.132363142626517</v>
      </c>
    </row>
    <row r="18" spans="1:17" ht="22.5" customHeight="1">
      <c r="A18" s="73" t="s">
        <v>72</v>
      </c>
      <c r="B18" s="74">
        <v>1493019.7590000001</v>
      </c>
      <c r="C18" s="75">
        <v>1553609.0090000001</v>
      </c>
      <c r="D18" s="76">
        <f t="shared" si="0"/>
        <v>4.0581679937432096</v>
      </c>
      <c r="E18" s="77">
        <f t="shared" si="1"/>
        <v>13.094041965377837</v>
      </c>
      <c r="F18" s="74">
        <v>15406036.888999999</v>
      </c>
      <c r="G18" s="75">
        <v>16536830.715</v>
      </c>
      <c r="H18" s="76">
        <f t="shared" si="2"/>
        <v>7.3399397531456954</v>
      </c>
      <c r="I18" s="77">
        <f t="shared" si="3"/>
        <v>13.914173413357616</v>
      </c>
      <c r="J18" s="74">
        <v>18321753.465</v>
      </c>
      <c r="K18" s="75">
        <v>19800873.916999999</v>
      </c>
      <c r="L18" s="76">
        <f t="shared" si="4"/>
        <v>8.0730288988199721</v>
      </c>
      <c r="M18" s="77">
        <f t="shared" si="5"/>
        <v>13.81154995167927</v>
      </c>
      <c r="N18" s="78">
        <v>15993720.549999999</v>
      </c>
      <c r="O18" s="79">
        <v>18461534.930999998</v>
      </c>
      <c r="P18" s="80">
        <f t="shared" si="6"/>
        <v>15.429895584864395</v>
      </c>
      <c r="Q18" s="81">
        <f t="shared" si="7"/>
        <v>13.945382149888424</v>
      </c>
    </row>
    <row r="19" spans="1:17" ht="22.5" customHeight="1">
      <c r="A19" s="83" t="s">
        <v>73</v>
      </c>
      <c r="B19" s="74">
        <v>147702.288</v>
      </c>
      <c r="C19" s="75">
        <v>140623.90400000001</v>
      </c>
      <c r="D19" s="76">
        <f t="shared" si="0"/>
        <v>-4.792331991499001</v>
      </c>
      <c r="E19" s="77">
        <f t="shared" si="1"/>
        <v>1.1851986501394343</v>
      </c>
      <c r="F19" s="74">
        <v>1220369.8519999997</v>
      </c>
      <c r="G19" s="75">
        <v>1108061.6369999999</v>
      </c>
      <c r="H19" s="76">
        <f t="shared" si="2"/>
        <v>-9.2028014962794966</v>
      </c>
      <c r="I19" s="77">
        <f t="shared" si="3"/>
        <v>0.93232869318314937</v>
      </c>
      <c r="J19" s="74">
        <v>1483207.9889999998</v>
      </c>
      <c r="K19" s="75">
        <v>1350966.848</v>
      </c>
      <c r="L19" s="76">
        <f t="shared" si="4"/>
        <v>-8.9158865095622026</v>
      </c>
      <c r="M19" s="77">
        <f t="shared" si="5"/>
        <v>0.9423294235612043</v>
      </c>
      <c r="N19" s="78">
        <v>1337078.9910000002</v>
      </c>
      <c r="O19" s="79">
        <v>1503190.1989999996</v>
      </c>
      <c r="P19" s="80">
        <f t="shared" si="6"/>
        <v>12.423440134659881</v>
      </c>
      <c r="Q19" s="81">
        <f t="shared" si="7"/>
        <v>1.135472312966902</v>
      </c>
    </row>
    <row r="20" spans="1:17" ht="22.5" customHeight="1">
      <c r="A20" s="73" t="s">
        <v>74</v>
      </c>
      <c r="B20" s="74">
        <v>884628.321</v>
      </c>
      <c r="C20" s="75">
        <v>1000510.9889999999</v>
      </c>
      <c r="D20" s="76">
        <f t="shared" si="0"/>
        <v>13.099588295907605</v>
      </c>
      <c r="E20" s="77">
        <f t="shared" si="1"/>
        <v>8.432451666343086</v>
      </c>
      <c r="F20" s="74">
        <v>8738688.0289999992</v>
      </c>
      <c r="G20" s="75">
        <v>9710337.3780000005</v>
      </c>
      <c r="H20" s="76">
        <f t="shared" si="2"/>
        <v>11.118938515432857</v>
      </c>
      <c r="I20" s="77">
        <f t="shared" si="3"/>
        <v>8.1703272234107942</v>
      </c>
      <c r="J20" s="74">
        <v>10446933.43</v>
      </c>
      <c r="K20" s="75">
        <v>11658143.343999999</v>
      </c>
      <c r="L20" s="76">
        <f t="shared" si="4"/>
        <v>11.593927750336961</v>
      </c>
      <c r="M20" s="77">
        <f t="shared" si="5"/>
        <v>8.1318142731696454</v>
      </c>
      <c r="N20" s="78">
        <v>8330934.0590000013</v>
      </c>
      <c r="O20" s="79">
        <v>10156234.218</v>
      </c>
      <c r="P20" s="80">
        <f t="shared" si="6"/>
        <v>21.909910054180624</v>
      </c>
      <c r="Q20" s="81">
        <f t="shared" si="7"/>
        <v>7.6717655332091876</v>
      </c>
    </row>
    <row r="21" spans="1:17" ht="22.5" customHeight="1" thickBot="1">
      <c r="A21" s="84" t="s">
        <v>75</v>
      </c>
      <c r="B21" s="85">
        <v>1731239.862</v>
      </c>
      <c r="C21" s="86">
        <v>1852579.692</v>
      </c>
      <c r="D21" s="87">
        <f t="shared" si="0"/>
        <v>7.0088398877220444</v>
      </c>
      <c r="E21" s="88">
        <f t="shared" si="1"/>
        <v>15.613810225565414</v>
      </c>
      <c r="F21" s="85">
        <v>16808358.129000001</v>
      </c>
      <c r="G21" s="86">
        <v>18803932.881999999</v>
      </c>
      <c r="H21" s="87">
        <f t="shared" si="2"/>
        <v>11.872514481690924</v>
      </c>
      <c r="I21" s="88">
        <f t="shared" si="3"/>
        <v>15.82172469939839</v>
      </c>
      <c r="J21" s="85">
        <v>20396805.168000001</v>
      </c>
      <c r="K21" s="86">
        <v>22420881.419</v>
      </c>
      <c r="L21" s="87">
        <f t="shared" si="4"/>
        <v>9.9234965198153535</v>
      </c>
      <c r="M21" s="88">
        <f t="shared" si="5"/>
        <v>15.639063456352398</v>
      </c>
      <c r="N21" s="89">
        <v>18293006.946000002</v>
      </c>
      <c r="O21" s="90">
        <v>21229863.969999999</v>
      </c>
      <c r="P21" s="91">
        <f t="shared" si="6"/>
        <v>16.054534023134874</v>
      </c>
      <c r="Q21" s="92">
        <f t="shared" si="7"/>
        <v>16.036508727920864</v>
      </c>
    </row>
    <row r="22" spans="1:17" ht="24" customHeight="1" thickBot="1">
      <c r="A22" s="93" t="s">
        <v>76</v>
      </c>
      <c r="B22" s="94">
        <v>11690060.183</v>
      </c>
      <c r="C22" s="95">
        <v>11865007.100999998</v>
      </c>
      <c r="D22" s="96">
        <f t="shared" si="0"/>
        <v>1.4965442030350729</v>
      </c>
      <c r="E22" s="97">
        <f t="shared" si="1"/>
        <v>100</v>
      </c>
      <c r="F22" s="94">
        <v>113019253.58399999</v>
      </c>
      <c r="G22" s="95">
        <v>118848818.56599998</v>
      </c>
      <c r="H22" s="96">
        <f t="shared" si="2"/>
        <v>5.1580282094742822</v>
      </c>
      <c r="I22" s="97">
        <f t="shared" si="3"/>
        <v>100</v>
      </c>
      <c r="J22" s="94">
        <v>135707905.54799998</v>
      </c>
      <c r="K22" s="95">
        <v>143364604.16299999</v>
      </c>
      <c r="L22" s="96">
        <f t="shared" si="4"/>
        <v>5.6420431691739807</v>
      </c>
      <c r="M22" s="97">
        <f t="shared" si="5"/>
        <v>100</v>
      </c>
      <c r="N22" s="94">
        <v>109653502.90100001</v>
      </c>
      <c r="O22" s="98">
        <v>132384575.28500003</v>
      </c>
      <c r="P22" s="99">
        <f t="shared" si="6"/>
        <v>20.729909927749983</v>
      </c>
      <c r="Q22" s="97">
        <f t="shared" si="7"/>
        <v>100</v>
      </c>
    </row>
  </sheetData>
  <mergeCells count="5">
    <mergeCell ref="A6:Q6"/>
    <mergeCell ref="B7:E7"/>
    <mergeCell ref="F7:I7"/>
    <mergeCell ref="J7:M7"/>
    <mergeCell ref="N7:Q7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C7:N59"/>
  <sheetViews>
    <sheetView topLeftCell="C1" workbookViewId="0">
      <selection activeCell="C22" sqref="C22"/>
    </sheetView>
  </sheetViews>
  <sheetFormatPr defaultRowHeight="13.2"/>
  <cols>
    <col min="1" max="2" width="0" hidden="1" customWidth="1"/>
    <col min="10" max="10" width="11.5546875" bestFit="1" customWidth="1"/>
    <col min="11" max="11" width="12.109375" customWidth="1"/>
  </cols>
  <sheetData>
    <row r="7" spans="9:9">
      <c r="I7" s="100"/>
    </row>
    <row r="8" spans="9:9">
      <c r="I8" s="100"/>
    </row>
    <row r="9" spans="9:9">
      <c r="I9" s="100"/>
    </row>
    <row r="10" spans="9:9">
      <c r="I10" s="100"/>
    </row>
    <row r="17" spans="3:14" ht="12.75" customHeight="1"/>
    <row r="21" spans="3:14">
      <c r="C21" s="1" t="s">
        <v>177</v>
      </c>
    </row>
    <row r="23" spans="3:14">
      <c r="H23" s="100"/>
      <c r="I23" s="100"/>
    </row>
    <row r="24" spans="3:14">
      <c r="H24" s="100"/>
      <c r="I24" s="100"/>
    </row>
    <row r="25" spans="3:14">
      <c r="H25" s="195"/>
      <c r="I25" s="195"/>
      <c r="N25" t="s">
        <v>77</v>
      </c>
    </row>
    <row r="26" spans="3:14">
      <c r="H26" s="195"/>
      <c r="I26" s="195"/>
    </row>
    <row r="27" spans="3:14" ht="12.75" customHeight="1"/>
    <row r="28" spans="3:14" ht="12.75" customHeight="1"/>
    <row r="29" spans="3:14" ht="9.75" customHeight="1"/>
    <row r="36" spans="8:9">
      <c r="H36" s="100"/>
      <c r="I36" s="100"/>
    </row>
    <row r="37" spans="8:9">
      <c r="H37" s="100"/>
      <c r="I37" s="100"/>
    </row>
    <row r="38" spans="8:9">
      <c r="H38" s="195"/>
      <c r="I38" s="195"/>
    </row>
    <row r="39" spans="8:9">
      <c r="H39" s="195"/>
      <c r="I39" s="195"/>
    </row>
    <row r="40" spans="8:9" ht="12.75" customHeight="1"/>
    <row r="41" spans="8:9" ht="13.5" customHeight="1"/>
    <row r="42" spans="8:9" ht="12.75" customHeight="1"/>
    <row r="48" spans="8:9">
      <c r="H48" s="100"/>
      <c r="I48" s="100"/>
    </row>
    <row r="49" spans="3:9">
      <c r="H49" s="100"/>
      <c r="I49" s="100"/>
    </row>
    <row r="50" spans="3:9">
      <c r="H50" s="195"/>
      <c r="I50" s="195"/>
    </row>
    <row r="51" spans="3:9">
      <c r="H51" s="195"/>
      <c r="I51" s="195"/>
    </row>
    <row r="54" spans="3:9" ht="15.75" customHeight="1"/>
    <row r="55" spans="3:9" ht="12.75" customHeight="1"/>
    <row r="56" spans="3:9" ht="12.75" customHeight="1"/>
    <row r="57" spans="3:9" ht="12.75" customHeight="1"/>
    <row r="59" spans="3:9">
      <c r="C59" s="101"/>
    </row>
  </sheetData>
  <mergeCells count="3">
    <mergeCell ref="H25:I26"/>
    <mergeCell ref="H38:I39"/>
    <mergeCell ref="H50:I51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3"/>
  <sheetViews>
    <sheetView topLeftCell="A19" workbookViewId="0">
      <selection activeCell="A24" sqref="A24"/>
    </sheetView>
  </sheetViews>
  <sheetFormatPr defaultRowHeight="13.2"/>
  <sheetData>
    <row r="23" spans="1:1">
      <c r="A23" t="s">
        <v>178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P28"/>
  <sheetViews>
    <sheetView workbookViewId="0">
      <selection activeCell="A17" sqref="A17"/>
    </sheetView>
  </sheetViews>
  <sheetFormatPr defaultRowHeight="13.2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0.109375" bestFit="1" customWidth="1"/>
    <col min="11" max="14" width="11.6640625" bestFit="1" customWidth="1"/>
    <col min="15" max="15" width="13.44140625" customWidth="1"/>
    <col min="16" max="16" width="7.5546875" customWidth="1"/>
  </cols>
  <sheetData>
    <row r="1" spans="1:16"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</row>
    <row r="3" spans="1:16">
      <c r="B3" s="100" t="s">
        <v>78</v>
      </c>
    </row>
    <row r="4" spans="1:16" s="102" customFormat="1">
      <c r="B4" s="103" t="s">
        <v>79</v>
      </c>
      <c r="C4" s="103" t="s">
        <v>80</v>
      </c>
      <c r="D4" s="103" t="s">
        <v>81</v>
      </c>
      <c r="E4" s="103" t="s">
        <v>82</v>
      </c>
      <c r="F4" s="103" t="s">
        <v>83</v>
      </c>
      <c r="G4" s="103" t="s">
        <v>84</v>
      </c>
      <c r="H4" s="103" t="s">
        <v>85</v>
      </c>
      <c r="I4" s="103" t="s">
        <v>1</v>
      </c>
      <c r="J4" s="103" t="s">
        <v>86</v>
      </c>
      <c r="K4" s="103" t="s">
        <v>87</v>
      </c>
      <c r="L4" s="103" t="s">
        <v>88</v>
      </c>
      <c r="M4" s="103" t="s">
        <v>89</v>
      </c>
      <c r="N4" s="103" t="s">
        <v>90</v>
      </c>
      <c r="O4" s="104" t="s">
        <v>91</v>
      </c>
      <c r="P4" s="104" t="s">
        <v>92</v>
      </c>
    </row>
    <row r="5" spans="1:16">
      <c r="A5" s="105" t="s">
        <v>93</v>
      </c>
      <c r="B5" s="106" t="s">
        <v>94</v>
      </c>
      <c r="C5" s="107">
        <v>1038024.02</v>
      </c>
      <c r="D5" s="107">
        <v>1073051.0519999999</v>
      </c>
      <c r="E5" s="107">
        <v>1126676.324</v>
      </c>
      <c r="F5" s="107">
        <v>1033756.098</v>
      </c>
      <c r="G5" s="107">
        <v>1078398.1070000001</v>
      </c>
      <c r="H5" s="107">
        <v>1125255.4029999999</v>
      </c>
      <c r="I5" s="107">
        <v>1174763.6950000001</v>
      </c>
      <c r="J5" s="107">
        <v>989674.29500000004</v>
      </c>
      <c r="K5" s="107">
        <v>1150447.801</v>
      </c>
      <c r="L5" s="107">
        <v>1127941.8940000001</v>
      </c>
      <c r="M5" s="107"/>
      <c r="N5" s="107"/>
      <c r="O5" s="107">
        <f>SUM(C5:N5)</f>
        <v>10917988.689000001</v>
      </c>
      <c r="P5" s="108">
        <f t="shared" ref="P5:P24" si="0">O5/O$26*100</f>
        <v>9.1864511726921858</v>
      </c>
    </row>
    <row r="6" spans="1:16">
      <c r="A6" s="105" t="s">
        <v>95</v>
      </c>
      <c r="B6" s="106" t="s">
        <v>96</v>
      </c>
      <c r="C6" s="107">
        <v>879220.12399999995</v>
      </c>
      <c r="D6" s="107">
        <v>840538.16299999994</v>
      </c>
      <c r="E6" s="107">
        <v>925602.56400000001</v>
      </c>
      <c r="F6" s="107">
        <v>907406.70299999998</v>
      </c>
      <c r="G6" s="107">
        <v>985326.56900000002</v>
      </c>
      <c r="H6" s="107">
        <v>920378.37199999997</v>
      </c>
      <c r="I6" s="107">
        <v>1063925.433</v>
      </c>
      <c r="J6" s="107">
        <v>865333.82400000002</v>
      </c>
      <c r="K6" s="107">
        <v>1015678.743</v>
      </c>
      <c r="L6" s="107">
        <v>1056823.99</v>
      </c>
      <c r="M6" s="107"/>
      <c r="N6" s="107"/>
      <c r="O6" s="107">
        <f t="shared" ref="O6:O24" si="1">SUM(C6:N6)</f>
        <v>9460234.4849999994</v>
      </c>
      <c r="P6" s="108">
        <f t="shared" si="0"/>
        <v>7.9598893765323337</v>
      </c>
    </row>
    <row r="7" spans="1:16">
      <c r="A7" s="105" t="s">
        <v>97</v>
      </c>
      <c r="B7" s="106" t="s">
        <v>98</v>
      </c>
      <c r="C7" s="107">
        <v>647875.06700000004</v>
      </c>
      <c r="D7" s="107">
        <v>662143.16</v>
      </c>
      <c r="E7" s="107">
        <v>644839.26199999999</v>
      </c>
      <c r="F7" s="107">
        <v>623145.88199999998</v>
      </c>
      <c r="G7" s="107">
        <v>680968.98600000003</v>
      </c>
      <c r="H7" s="107">
        <v>680993.48300000001</v>
      </c>
      <c r="I7" s="107">
        <v>767455.41500000004</v>
      </c>
      <c r="J7" s="107">
        <v>618249.48</v>
      </c>
      <c r="K7" s="107">
        <v>891819.21799999999</v>
      </c>
      <c r="L7" s="107">
        <v>787124.14300000004</v>
      </c>
      <c r="M7" s="107"/>
      <c r="N7" s="107"/>
      <c r="O7" s="107">
        <f t="shared" si="1"/>
        <v>7004614.0960000018</v>
      </c>
      <c r="P7" s="108">
        <f t="shared" si="0"/>
        <v>5.8937179007417653</v>
      </c>
    </row>
    <row r="8" spans="1:16">
      <c r="A8" s="105" t="s">
        <v>99</v>
      </c>
      <c r="B8" s="106" t="s">
        <v>100</v>
      </c>
      <c r="C8" s="107">
        <v>544031.62300000002</v>
      </c>
      <c r="D8" s="107">
        <v>588242.73800000001</v>
      </c>
      <c r="E8" s="107">
        <v>581406.81499999994</v>
      </c>
      <c r="F8" s="107">
        <v>579807.652</v>
      </c>
      <c r="G8" s="107">
        <v>588523.28799999994</v>
      </c>
      <c r="H8" s="107">
        <v>523606.19300000003</v>
      </c>
      <c r="I8" s="107">
        <v>614535.68700000003</v>
      </c>
      <c r="J8" s="107">
        <v>581748.40800000005</v>
      </c>
      <c r="K8" s="107">
        <v>623214.65099999995</v>
      </c>
      <c r="L8" s="107">
        <v>623649.21400000004</v>
      </c>
      <c r="M8" s="107"/>
      <c r="N8" s="107"/>
      <c r="O8" s="107">
        <f t="shared" si="1"/>
        <v>5848766.2689999985</v>
      </c>
      <c r="P8" s="108">
        <f t="shared" si="0"/>
        <v>4.9211816646037123</v>
      </c>
    </row>
    <row r="9" spans="1:16">
      <c r="A9" s="105" t="s">
        <v>101</v>
      </c>
      <c r="B9" s="106" t="s">
        <v>102</v>
      </c>
      <c r="C9" s="107">
        <v>542389.75100000005</v>
      </c>
      <c r="D9" s="107">
        <v>562820.65</v>
      </c>
      <c r="E9" s="107">
        <v>575600.22400000005</v>
      </c>
      <c r="F9" s="107">
        <v>582532.38699999999</v>
      </c>
      <c r="G9" s="107">
        <v>554114.15800000005</v>
      </c>
      <c r="H9" s="107">
        <v>532366.33499999996</v>
      </c>
      <c r="I9" s="107">
        <v>576871.54399999999</v>
      </c>
      <c r="J9" s="107">
        <v>374078.52399999998</v>
      </c>
      <c r="K9" s="107">
        <v>560907.23800000001</v>
      </c>
      <c r="L9" s="107">
        <v>511078.18699999998</v>
      </c>
      <c r="M9" s="107"/>
      <c r="N9" s="107"/>
      <c r="O9" s="107">
        <f t="shared" si="1"/>
        <v>5372758.9979999997</v>
      </c>
      <c r="P9" s="108">
        <f t="shared" si="0"/>
        <v>4.52066672751703</v>
      </c>
    </row>
    <row r="10" spans="1:16">
      <c r="A10" s="105" t="s">
        <v>103</v>
      </c>
      <c r="B10" s="106" t="s">
        <v>104</v>
      </c>
      <c r="C10" s="107">
        <v>469223.89299999998</v>
      </c>
      <c r="D10" s="107">
        <v>543892.18799999997</v>
      </c>
      <c r="E10" s="107">
        <v>553476.10900000005</v>
      </c>
      <c r="F10" s="107">
        <v>493572.09100000001</v>
      </c>
      <c r="G10" s="107">
        <v>529460.99699999997</v>
      </c>
      <c r="H10" s="107">
        <v>597325.87399999995</v>
      </c>
      <c r="I10" s="107">
        <v>531716.34699999995</v>
      </c>
      <c r="J10" s="107">
        <v>408549.86800000002</v>
      </c>
      <c r="K10" s="107">
        <v>578300.52800000005</v>
      </c>
      <c r="L10" s="107">
        <v>508190.44900000002</v>
      </c>
      <c r="M10" s="107"/>
      <c r="N10" s="107"/>
      <c r="O10" s="107">
        <f t="shared" si="1"/>
        <v>5213708.3439999996</v>
      </c>
      <c r="P10" s="108">
        <f t="shared" si="0"/>
        <v>4.3868406988797366</v>
      </c>
    </row>
    <row r="11" spans="1:16">
      <c r="A11" s="105" t="s">
        <v>105</v>
      </c>
      <c r="B11" s="106" t="s">
        <v>106</v>
      </c>
      <c r="C11" s="107">
        <v>393921.13</v>
      </c>
      <c r="D11" s="107">
        <v>441039.90600000002</v>
      </c>
      <c r="E11" s="107">
        <v>544150.91200000001</v>
      </c>
      <c r="F11" s="107">
        <v>463680.73800000001</v>
      </c>
      <c r="G11" s="107">
        <v>476716.66100000002</v>
      </c>
      <c r="H11" s="107">
        <v>484275.79100000003</v>
      </c>
      <c r="I11" s="107">
        <v>484047.94099999999</v>
      </c>
      <c r="J11" s="107">
        <v>392802.69799999997</v>
      </c>
      <c r="K11" s="107">
        <v>432301.73499999999</v>
      </c>
      <c r="L11" s="107">
        <v>400731.31599999999</v>
      </c>
      <c r="M11" s="107"/>
      <c r="N11" s="107"/>
      <c r="O11" s="107">
        <f t="shared" si="1"/>
        <v>4513668.8279999997</v>
      </c>
      <c r="P11" s="108">
        <f t="shared" si="0"/>
        <v>3.7978238922248395</v>
      </c>
    </row>
    <row r="12" spans="1:16">
      <c r="A12" s="105" t="s">
        <v>107</v>
      </c>
      <c r="B12" s="106" t="s">
        <v>108</v>
      </c>
      <c r="C12" s="107">
        <v>335719.902</v>
      </c>
      <c r="D12" s="107">
        <v>318220.15600000002</v>
      </c>
      <c r="E12" s="107">
        <v>378666.826</v>
      </c>
      <c r="F12" s="107">
        <v>315652.71100000001</v>
      </c>
      <c r="G12" s="107">
        <v>379988.34100000001</v>
      </c>
      <c r="H12" s="107">
        <v>362615.36700000003</v>
      </c>
      <c r="I12" s="107">
        <v>326904.24699999997</v>
      </c>
      <c r="J12" s="107">
        <v>313047.56</v>
      </c>
      <c r="K12" s="107">
        <v>375447.74</v>
      </c>
      <c r="L12" s="107">
        <v>387937.12900000002</v>
      </c>
      <c r="M12" s="107"/>
      <c r="N12" s="107"/>
      <c r="O12" s="107">
        <f t="shared" si="1"/>
        <v>3494199.9789999998</v>
      </c>
      <c r="P12" s="108">
        <f t="shared" si="0"/>
        <v>2.9400376213107795</v>
      </c>
    </row>
    <row r="13" spans="1:16">
      <c r="A13" s="105" t="s">
        <v>109</v>
      </c>
      <c r="B13" s="106" t="s">
        <v>123</v>
      </c>
      <c r="C13" s="107">
        <v>192011.00099999999</v>
      </c>
      <c r="D13" s="107">
        <v>148741.66</v>
      </c>
      <c r="E13" s="107">
        <v>244934.56700000001</v>
      </c>
      <c r="F13" s="107">
        <v>244875.26500000001</v>
      </c>
      <c r="G13" s="107">
        <v>287614.80499999999</v>
      </c>
      <c r="H13" s="107">
        <v>216166.91</v>
      </c>
      <c r="I13" s="107">
        <v>237085.79</v>
      </c>
      <c r="J13" s="107">
        <v>228893.82800000001</v>
      </c>
      <c r="K13" s="107">
        <v>300309.91100000002</v>
      </c>
      <c r="L13" s="107">
        <v>300753.402</v>
      </c>
      <c r="M13" s="107"/>
      <c r="N13" s="107"/>
      <c r="O13" s="107">
        <f t="shared" si="1"/>
        <v>2401387.1389999995</v>
      </c>
      <c r="P13" s="108">
        <f t="shared" si="0"/>
        <v>2.0205393436045971</v>
      </c>
    </row>
    <row r="14" spans="1:16">
      <c r="A14" s="105" t="s">
        <v>111</v>
      </c>
      <c r="B14" s="106" t="s">
        <v>110</v>
      </c>
      <c r="C14" s="107">
        <v>308170.81400000001</v>
      </c>
      <c r="D14" s="107">
        <v>289956.772</v>
      </c>
      <c r="E14" s="107">
        <v>255617.66399999999</v>
      </c>
      <c r="F14" s="107">
        <v>266662.652</v>
      </c>
      <c r="G14" s="107">
        <v>352051.58</v>
      </c>
      <c r="H14" s="107">
        <v>274160.098</v>
      </c>
      <c r="I14" s="107">
        <v>325474.75699999998</v>
      </c>
      <c r="J14" s="107">
        <v>278148.467</v>
      </c>
      <c r="K14" s="107">
        <v>319131.50300000003</v>
      </c>
      <c r="L14" s="107">
        <v>269212.516</v>
      </c>
      <c r="M14" s="107"/>
      <c r="N14" s="107"/>
      <c r="O14" s="107">
        <f t="shared" si="1"/>
        <v>2938586.8229999999</v>
      </c>
      <c r="P14" s="108">
        <f t="shared" si="0"/>
        <v>2.47254188799482</v>
      </c>
    </row>
    <row r="15" spans="1:16">
      <c r="A15" s="105" t="s">
        <v>112</v>
      </c>
      <c r="B15" s="106" t="s">
        <v>125</v>
      </c>
      <c r="C15" s="107">
        <v>197359.9</v>
      </c>
      <c r="D15" s="107">
        <v>195297.35200000001</v>
      </c>
      <c r="E15" s="107">
        <v>220835.546</v>
      </c>
      <c r="F15" s="107">
        <v>225653.747</v>
      </c>
      <c r="G15" s="107">
        <v>242247.139</v>
      </c>
      <c r="H15" s="107">
        <v>224295.864</v>
      </c>
      <c r="I15" s="107">
        <v>221343.66200000001</v>
      </c>
      <c r="J15" s="107">
        <v>194552.429</v>
      </c>
      <c r="K15" s="107">
        <v>251838.011</v>
      </c>
      <c r="L15" s="107">
        <v>232943.40400000001</v>
      </c>
      <c r="M15" s="107"/>
      <c r="N15" s="107"/>
      <c r="O15" s="107">
        <f t="shared" si="1"/>
        <v>2206367.054</v>
      </c>
      <c r="P15" s="108">
        <f t="shared" si="0"/>
        <v>1.8564484529122689</v>
      </c>
    </row>
    <row r="16" spans="1:16">
      <c r="A16" s="105" t="s">
        <v>114</v>
      </c>
      <c r="B16" s="106" t="s">
        <v>117</v>
      </c>
      <c r="C16" s="107">
        <v>316034.71000000002</v>
      </c>
      <c r="D16" s="107">
        <v>340336.99099999998</v>
      </c>
      <c r="E16" s="107">
        <v>309579.70299999998</v>
      </c>
      <c r="F16" s="107">
        <v>302409.81699999998</v>
      </c>
      <c r="G16" s="107">
        <v>300654.66499999998</v>
      </c>
      <c r="H16" s="107">
        <v>230353.984</v>
      </c>
      <c r="I16" s="107">
        <v>246128.87</v>
      </c>
      <c r="J16" s="107">
        <v>280765.11599999998</v>
      </c>
      <c r="K16" s="107">
        <v>260259.05</v>
      </c>
      <c r="L16" s="107">
        <v>225260.49299999999</v>
      </c>
      <c r="M16" s="107"/>
      <c r="N16" s="107"/>
      <c r="O16" s="107">
        <f t="shared" si="1"/>
        <v>2811783.3989999993</v>
      </c>
      <c r="P16" s="108">
        <f t="shared" si="0"/>
        <v>2.365848842573385</v>
      </c>
    </row>
    <row r="17" spans="1:16">
      <c r="A17" s="105" t="s">
        <v>116</v>
      </c>
      <c r="B17" s="106" t="s">
        <v>127</v>
      </c>
      <c r="C17" s="107">
        <v>191896.38</v>
      </c>
      <c r="D17" s="107">
        <v>225154.709</v>
      </c>
      <c r="E17" s="107">
        <v>245328.76199999999</v>
      </c>
      <c r="F17" s="107">
        <v>209807.07199999999</v>
      </c>
      <c r="G17" s="107">
        <v>222260.29699999999</v>
      </c>
      <c r="H17" s="107">
        <v>211622.71100000001</v>
      </c>
      <c r="I17" s="107">
        <v>218210.478</v>
      </c>
      <c r="J17" s="107">
        <v>151585.63099999999</v>
      </c>
      <c r="K17" s="107">
        <v>208092.22399999999</v>
      </c>
      <c r="L17" s="107">
        <v>218020.092</v>
      </c>
      <c r="M17" s="107"/>
      <c r="N17" s="107"/>
      <c r="O17" s="107">
        <f t="shared" si="1"/>
        <v>2101978.3560000001</v>
      </c>
      <c r="P17" s="108">
        <f t="shared" si="0"/>
        <v>1.7686152718682113</v>
      </c>
    </row>
    <row r="18" spans="1:16">
      <c r="A18" s="105" t="s">
        <v>118</v>
      </c>
      <c r="B18" s="106" t="s">
        <v>113</v>
      </c>
      <c r="C18" s="107">
        <v>198268.848</v>
      </c>
      <c r="D18" s="107">
        <v>201518.43900000001</v>
      </c>
      <c r="E18" s="107">
        <v>226013.829</v>
      </c>
      <c r="F18" s="107">
        <v>235790.24299999999</v>
      </c>
      <c r="G18" s="107">
        <v>283674.48700000002</v>
      </c>
      <c r="H18" s="107">
        <v>268756.55099999998</v>
      </c>
      <c r="I18" s="107">
        <v>280508.00099999999</v>
      </c>
      <c r="J18" s="107">
        <v>250237.02799999999</v>
      </c>
      <c r="K18" s="107">
        <v>287297.96600000001</v>
      </c>
      <c r="L18" s="107">
        <v>217833.92600000001</v>
      </c>
      <c r="M18" s="107"/>
      <c r="N18" s="107"/>
      <c r="O18" s="107">
        <f t="shared" si="1"/>
        <v>2449899.318</v>
      </c>
      <c r="P18" s="108">
        <f t="shared" si="0"/>
        <v>2.061357737574304</v>
      </c>
    </row>
    <row r="19" spans="1:16">
      <c r="A19" s="105" t="s">
        <v>120</v>
      </c>
      <c r="B19" s="106" t="s">
        <v>168</v>
      </c>
      <c r="C19" s="107">
        <v>127064.27499999999</v>
      </c>
      <c r="D19" s="107">
        <v>157824.717</v>
      </c>
      <c r="E19" s="107">
        <v>173388.266</v>
      </c>
      <c r="F19" s="107">
        <v>186490.79699999999</v>
      </c>
      <c r="G19" s="107">
        <v>204641.34599999999</v>
      </c>
      <c r="H19" s="107">
        <v>139706.68599999999</v>
      </c>
      <c r="I19" s="107">
        <v>165435.08300000001</v>
      </c>
      <c r="J19" s="107">
        <v>173419.101</v>
      </c>
      <c r="K19" s="107">
        <v>205806.174</v>
      </c>
      <c r="L19" s="107">
        <v>209736.53899999999</v>
      </c>
      <c r="M19" s="107"/>
      <c r="N19" s="107"/>
      <c r="O19" s="107">
        <f t="shared" si="1"/>
        <v>1743512.9839999997</v>
      </c>
      <c r="P19" s="108">
        <f t="shared" si="0"/>
        <v>1.467000685997033</v>
      </c>
    </row>
    <row r="20" spans="1:16">
      <c r="A20" s="105" t="s">
        <v>122</v>
      </c>
      <c r="B20" s="106" t="s">
        <v>119</v>
      </c>
      <c r="C20" s="107">
        <v>186420.12</v>
      </c>
      <c r="D20" s="107">
        <v>177959.79699999999</v>
      </c>
      <c r="E20" s="107">
        <v>168552.802</v>
      </c>
      <c r="F20" s="107">
        <v>183307.033</v>
      </c>
      <c r="G20" s="107">
        <v>249931.71299999999</v>
      </c>
      <c r="H20" s="107">
        <v>210820.856</v>
      </c>
      <c r="I20" s="107">
        <v>243320.64199999999</v>
      </c>
      <c r="J20" s="107">
        <v>194643.73199999999</v>
      </c>
      <c r="K20" s="107">
        <v>220997.476</v>
      </c>
      <c r="L20" s="107">
        <v>209314.31299999999</v>
      </c>
      <c r="M20" s="107"/>
      <c r="N20" s="107"/>
      <c r="O20" s="107">
        <f t="shared" si="1"/>
        <v>2045268.4840000002</v>
      </c>
      <c r="P20" s="108">
        <f t="shared" si="0"/>
        <v>1.7208992973442132</v>
      </c>
    </row>
    <row r="21" spans="1:16">
      <c r="A21" s="105" t="s">
        <v>124</v>
      </c>
      <c r="B21" s="106" t="s">
        <v>179</v>
      </c>
      <c r="C21" s="107">
        <v>261351.50099999999</v>
      </c>
      <c r="D21" s="107">
        <v>342074.86800000002</v>
      </c>
      <c r="E21" s="107">
        <v>317218.02799999999</v>
      </c>
      <c r="F21" s="107">
        <v>214303.67</v>
      </c>
      <c r="G21" s="107">
        <v>269524.19699999999</v>
      </c>
      <c r="H21" s="107">
        <v>296852.15700000001</v>
      </c>
      <c r="I21" s="107">
        <v>274170.59899999999</v>
      </c>
      <c r="J21" s="107">
        <v>343074.47600000002</v>
      </c>
      <c r="K21" s="107">
        <v>184430.359</v>
      </c>
      <c r="L21" s="107">
        <v>207492.43400000001</v>
      </c>
      <c r="M21" s="107"/>
      <c r="N21" s="107"/>
      <c r="O21" s="107">
        <f t="shared" si="1"/>
        <v>2710492.2889999994</v>
      </c>
      <c r="P21" s="108">
        <f t="shared" si="0"/>
        <v>2.2806219878157603</v>
      </c>
    </row>
    <row r="22" spans="1:16">
      <c r="A22" s="105" t="s">
        <v>126</v>
      </c>
      <c r="B22" s="106" t="s">
        <v>121</v>
      </c>
      <c r="C22" s="107">
        <v>179925.02799999999</v>
      </c>
      <c r="D22" s="107">
        <v>198062.652</v>
      </c>
      <c r="E22" s="107">
        <v>227976.31700000001</v>
      </c>
      <c r="F22" s="107">
        <v>207145.489</v>
      </c>
      <c r="G22" s="107">
        <v>258010.68400000001</v>
      </c>
      <c r="H22" s="107">
        <v>219930.17300000001</v>
      </c>
      <c r="I22" s="107">
        <v>240506.33600000001</v>
      </c>
      <c r="J22" s="107">
        <v>204631.85200000001</v>
      </c>
      <c r="K22" s="107">
        <v>212190.36</v>
      </c>
      <c r="L22" s="107">
        <v>197109.848</v>
      </c>
      <c r="M22" s="107"/>
      <c r="N22" s="107"/>
      <c r="O22" s="107">
        <f t="shared" si="1"/>
        <v>2145488.7390000001</v>
      </c>
      <c r="P22" s="108">
        <f t="shared" si="0"/>
        <v>1.8052251292623067</v>
      </c>
    </row>
    <row r="23" spans="1:16">
      <c r="A23" s="105" t="s">
        <v>128</v>
      </c>
      <c r="B23" s="106" t="s">
        <v>115</v>
      </c>
      <c r="C23" s="107">
        <v>328372.46000000002</v>
      </c>
      <c r="D23" s="107">
        <v>302754.49300000002</v>
      </c>
      <c r="E23" s="107">
        <v>301910.12</v>
      </c>
      <c r="F23" s="107">
        <v>323690.33100000001</v>
      </c>
      <c r="G23" s="107">
        <v>340171.54499999998</v>
      </c>
      <c r="H23" s="107">
        <v>286967.69300000003</v>
      </c>
      <c r="I23" s="107">
        <v>254762.65900000001</v>
      </c>
      <c r="J23" s="107">
        <v>178400.432</v>
      </c>
      <c r="K23" s="107">
        <v>245869.201</v>
      </c>
      <c r="L23" s="107">
        <v>193486.22500000001</v>
      </c>
      <c r="M23" s="107"/>
      <c r="N23" s="107"/>
      <c r="O23" s="107">
        <f t="shared" si="1"/>
        <v>2756385.159</v>
      </c>
      <c r="P23" s="108">
        <f t="shared" si="0"/>
        <v>2.3192364818804481</v>
      </c>
    </row>
    <row r="24" spans="1:16">
      <c r="A24" s="105" t="s">
        <v>129</v>
      </c>
      <c r="B24" s="106" t="s">
        <v>180</v>
      </c>
      <c r="C24" s="107">
        <v>140896.78899999999</v>
      </c>
      <c r="D24" s="107">
        <v>121877.186</v>
      </c>
      <c r="E24" s="107">
        <v>144834.427</v>
      </c>
      <c r="F24" s="107">
        <v>172169.50399999999</v>
      </c>
      <c r="G24" s="107">
        <v>186016.36</v>
      </c>
      <c r="H24" s="107">
        <v>145510.65299999999</v>
      </c>
      <c r="I24" s="107">
        <v>177324.02900000001</v>
      </c>
      <c r="J24" s="107">
        <v>132090.58799999999</v>
      </c>
      <c r="K24" s="107">
        <v>159563.82199999999</v>
      </c>
      <c r="L24" s="107">
        <v>192171.57699999999</v>
      </c>
      <c r="M24" s="107"/>
      <c r="N24" s="107"/>
      <c r="O24" s="107">
        <f t="shared" si="1"/>
        <v>1572454.9350000001</v>
      </c>
      <c r="P24" s="108">
        <f t="shared" si="0"/>
        <v>1.3230715741801555</v>
      </c>
    </row>
    <row r="25" spans="1:16">
      <c r="A25" s="109"/>
      <c r="B25" s="196" t="s">
        <v>130</v>
      </c>
      <c r="C25" s="196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1">
        <f>SUM(O5:O24)</f>
        <v>79709544.366999999</v>
      </c>
      <c r="P25" s="112">
        <f>SUM(P5:P24)</f>
        <v>67.068015747509904</v>
      </c>
    </row>
    <row r="26" spans="1:16" ht="13.5" customHeight="1">
      <c r="A26" s="109"/>
      <c r="B26" s="197" t="s">
        <v>131</v>
      </c>
      <c r="C26" s="197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1">
        <v>118848818.58900003</v>
      </c>
      <c r="P26" s="107">
        <f>O26/O$26*100</f>
        <v>100</v>
      </c>
    </row>
    <row r="27" spans="1:16">
      <c r="B27" s="114"/>
    </row>
    <row r="28" spans="1:16">
      <c r="B28" s="100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27"/>
  <sheetViews>
    <sheetView topLeftCell="A16" workbookViewId="0">
      <selection activeCell="B16" sqref="B16"/>
    </sheetView>
  </sheetViews>
  <sheetFormatPr defaultRowHeight="13.2"/>
  <cols>
    <col min="5" max="5" width="10.5546875" customWidth="1"/>
  </cols>
  <sheetData>
    <row r="1" spans="2:2" ht="13.8">
      <c r="B1" s="115" t="s">
        <v>8</v>
      </c>
    </row>
    <row r="2" spans="2:2" ht="13.8">
      <c r="B2" s="115" t="s">
        <v>132</v>
      </c>
    </row>
    <row r="13" spans="2:2" ht="12.75" customHeight="1"/>
    <row r="30" ht="12.75" customHeight="1"/>
    <row r="46" ht="12.75" customHeight="1"/>
    <row r="60" ht="12.75" customHeight="1"/>
    <row r="80" ht="12.75" customHeight="1"/>
    <row r="84" ht="3.75" customHeight="1"/>
    <row r="95" ht="12.75" customHeight="1"/>
    <row r="105" spans="1:1" ht="3.75" customHeight="1"/>
    <row r="112" spans="1:1">
      <c r="A112" s="101"/>
    </row>
    <row r="113" ht="12.75" customHeight="1"/>
    <row r="127" ht="12.75" customHeight="1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SEKTÖR (U S D)</vt:lpstr>
      <vt:lpstr>SEKTÖR (TL)</vt:lpstr>
      <vt:lpstr>USDvsTL</vt:lpstr>
      <vt:lpstr>Seçilmiş İstatistikler</vt:lpstr>
      <vt:lpstr>GEN.SEK.</vt:lpstr>
      <vt:lpstr>Toplam İhracat  bar gra</vt:lpstr>
      <vt:lpstr>KARŞL</vt:lpstr>
      <vt:lpstr>ÜLKE</vt:lpstr>
      <vt:lpstr>SEKT1</vt:lpstr>
      <vt:lpstr>SEKT2</vt:lpstr>
      <vt:lpstr>SEKT3</vt:lpstr>
      <vt:lpstr>SEKT4</vt:lpstr>
      <vt:lpstr>SEKT5</vt:lpstr>
      <vt:lpstr>2002-2013 AYLIK İHR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gokhanezgin</cp:lastModifiedBy>
  <cp:lastPrinted>2013-11-01T05:16:16Z</cp:lastPrinted>
  <dcterms:created xsi:type="dcterms:W3CDTF">2013-08-01T04:41:02Z</dcterms:created>
  <dcterms:modified xsi:type="dcterms:W3CDTF">2013-11-01T07:36:13Z</dcterms:modified>
</cp:coreProperties>
</file>