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ezgin\Documents\RAPORLAR KAYIT RAKAMLARI\AYLAR BAZINDA İHRACAT KAYIT RAKAMLARI\2015\10-EKİM-BB\"/>
    </mc:Choice>
  </mc:AlternateContent>
  <bookViews>
    <workbookView xWindow="0" yWindow="0" windowWidth="23040" windowHeight="9408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G51" i="1" l="1"/>
  <c r="F51" i="1"/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H22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 l="1"/>
  <c r="H51" i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1" l="1"/>
  <c r="J45" i="2" s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  <c r="M42" i="1" l="1"/>
  <c r="M34" i="1"/>
  <c r="M26" i="1"/>
  <c r="M18" i="1"/>
  <c r="M10" i="1"/>
  <c r="M43" i="1"/>
  <c r="M35" i="1"/>
  <c r="M27" i="1"/>
  <c r="M19" i="1"/>
  <c r="M11" i="1"/>
  <c r="M40" i="1"/>
  <c r="M32" i="1"/>
  <c r="M24" i="1"/>
  <c r="M16" i="1"/>
  <c r="M8" i="1"/>
  <c r="M41" i="1"/>
  <c r="M33" i="1"/>
  <c r="M25" i="1"/>
  <c r="M17" i="1"/>
  <c r="M9" i="1"/>
  <c r="M46" i="1"/>
  <c r="M38" i="1"/>
  <c r="M30" i="1"/>
  <c r="M22" i="1"/>
  <c r="M14" i="1"/>
  <c r="M39" i="1"/>
  <c r="M31" i="1"/>
  <c r="M23" i="1"/>
  <c r="M15" i="1"/>
  <c r="M44" i="1"/>
  <c r="M36" i="1"/>
  <c r="M28" i="1"/>
  <c r="M20" i="1"/>
  <c r="M12" i="1"/>
  <c r="M37" i="1"/>
  <c r="M29" i="1"/>
  <c r="M21" i="1"/>
  <c r="M13" i="1"/>
  <c r="L46" i="1"/>
  <c r="F46" i="3" s="1"/>
  <c r="K45" i="1"/>
  <c r="K45" i="2" s="1"/>
  <c r="M31" i="2"/>
  <c r="M45" i="2" l="1"/>
  <c r="L45" i="2"/>
  <c r="G45" i="3" s="1"/>
  <c r="M17" i="2"/>
  <c r="M27" i="2"/>
  <c r="M28" i="2"/>
  <c r="M22" i="2"/>
  <c r="M12" i="2"/>
  <c r="M29" i="2"/>
  <c r="M19" i="2"/>
  <c r="M13" i="2"/>
  <c r="M35" i="2"/>
  <c r="M8" i="2"/>
  <c r="M45" i="1"/>
  <c r="M44" i="2"/>
  <c r="M38" i="2"/>
  <c r="M16" i="2"/>
  <c r="M33" i="2"/>
  <c r="M42" i="2"/>
  <c r="M24" i="2"/>
  <c r="M26" i="2"/>
  <c r="M46" i="2"/>
  <c r="M40" i="2"/>
  <c r="M25" i="2"/>
  <c r="M15" i="2"/>
  <c r="M14" i="2"/>
  <c r="M36" i="2"/>
  <c r="M41" i="2"/>
  <c r="M30" i="2"/>
  <c r="M11" i="2"/>
  <c r="M20" i="2"/>
  <c r="M32" i="2"/>
  <c r="L46" i="2"/>
  <c r="G46" i="3" s="1"/>
  <c r="L45" i="1"/>
  <c r="F45" i="3" s="1"/>
  <c r="M37" i="2"/>
  <c r="M34" i="2"/>
  <c r="M39" i="2"/>
  <c r="M43" i="2"/>
  <c r="M9" i="2"/>
  <c r="M21" i="2"/>
  <c r="M10" i="2"/>
  <c r="M23" i="2"/>
  <c r="M18" i="2"/>
</calcChain>
</file>

<file path=xl/sharedStrings.xml><?xml version="1.0" encoding="utf-8"?>
<sst xmlns="http://schemas.openxmlformats.org/spreadsheetml/2006/main" count="447" uniqueCount="237">
  <si>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</si>
  <si>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</si>
  <si>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</si>
  <si>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</si>
  <si>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</si>
  <si>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</si>
  <si>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</si>
  <si>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</si>
  <si>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</si>
  <si>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</si>
  <si>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</si>
  <si>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</si>
  <si>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</si>
  <si>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</si>
  <si>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</si>
  <si>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</si>
  <si>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</si>
  <si>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</si>
  <si>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</si>
  <si>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</si>
  <si>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</si>
  <si>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</si>
  <si>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</si>
  <si>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</si>
  <si>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</si>
  <si>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</si>
  <si>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</si>
  <si>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</si>
  <si>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</si>
  <si>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</si>
  <si>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</si>
  <si>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</si>
  <si>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</si>
  <si>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</si>
  <si>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</si>
  <si>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</si>
  <si>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</si>
  <si>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</si>
  <si>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</si>
  <si>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</si>
  <si>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</si>
  <si>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</si>
  <si>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</si>
  <si>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</si>
  <si>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</si>
  <si>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</si>
  <si>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</si>
  <si>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</si>
  <si>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</si>
  <si>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</si>
  <si>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</si>
  <si>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</si>
  <si>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</si>
  <si>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</si>
  <si>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</si>
  <si>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</si>
  <si>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</si>
  <si>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</si>
  <si>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</si>
  <si>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</si>
  <si>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</si>
  <si>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</si>
  <si>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</si>
  <si>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</si>
  <si>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</si>
  <si>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</si>
  <si>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</si>
  <si>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</si>
  <si>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</si>
  <si>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</si>
  <si>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</si>
  <si>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</si>
  <si>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</si>
  <si>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</si>
  <si>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</si>
  <si>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</si>
  <si>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</si>
  <si>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</si>
  <si>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</si>
  <si>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</si>
  <si>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</si>
  <si>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</si>
  <si>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</si>
  <si>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</si>
  <si>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</si>
  <si>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</si>
  <si>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</si>
  <si>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</si>
  <si>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</si>
  <si>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</si>
  <si>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</si>
  <si>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</si>
  <si>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</si>
  <si>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</si>
  <si>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</si>
  <si>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</si>
  <si>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</si>
  <si>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</si>
  <si>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</si>
  <si>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</si>
  <si>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</si>
  <si>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</si>
  <si>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</si>
  <si>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</si>
  <si>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</si>
  <si>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</si>
  <si>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</si>
  <si>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</si>
  <si>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</si>
  <si>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</si>
  <si>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</si>
  <si>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</si>
  <si>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</si>
  <si>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</si>
  <si>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</si>
  <si>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</si>
  <si>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</si>
  <si>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</si>
  <si>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</si>
  <si>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</si>
  <si>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</si>
  <si>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</si>
  <si>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</si>
  <si>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</si>
  <si>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</si>
  <si>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</si>
  <si>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</si>
  <si>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</si>
  <si>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</si>
  <si>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</si>
  <si>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</si>
  <si>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</si>
  <si>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</si>
  <si>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</si>
  <si>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</si>
  <si>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</si>
  <si>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</si>
  <si>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</si>
  <si>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</si>
  <si>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</si>
  <si>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</si>
  <si>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</si>
  <si>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</si>
  <si>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</si>
  <si>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</si>
  <si>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</si>
  <si>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</si>
  <si>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</si>
  <si>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</si>
  <si>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</si>
  <si>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</si>
  <si>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</si>
  <si>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</si>
  <si>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</si>
  <si>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</si>
  <si>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</si>
  <si>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</si>
  <si>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</si>
  <si>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</si>
  <si>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</si>
  <si>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</si>
  <si>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</si>
  <si>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</si>
  <si>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</si>
  <si>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</si>
  <si>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</si>
  <si>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</si>
  <si>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</si>
  <si>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</si>
  <si>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</si>
  <si>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</si>
  <si>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</si>
  <si>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</si>
  <si>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</si>
  <si>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</si>
  <si>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</si>
  <si>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</si>
  <si>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</si>
  <si>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</si>
  <si>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</si>
  <si>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>Değişim    ('15/'14)</t>
  </si>
  <si>
    <t xml:space="preserve"> Pay(15)  (%)</t>
  </si>
  <si>
    <t>SON 12 AYLIK
(2015/2014)</t>
  </si>
  <si>
    <t>2014-2015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</si>
  <si>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</si>
  <si>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</si>
  <si>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</si>
  <si>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</si>
  <si>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</si>
  <si>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</si>
  <si>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>Elektrik Elektronik ve Hizmet</t>
  </si>
  <si>
    <t xml:space="preserve">SEKTÖREL BAZDA İHRACAT RAKAMLARI -1.000 $  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</si>
  <si>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</si>
  <si>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</si>
  <si>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</si>
  <si>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</si>
  <si>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>TÜRKMENİSTAN</t>
  </si>
  <si>
    <t>2015 YILI İHRACATIMIZDA İLK 20 ÜLKE (1.000 $)</t>
  </si>
  <si>
    <t>Süs Bitkileri ve Mam.</t>
  </si>
  <si>
    <t>Mobilya,Kağıt ve Orman Ürünleri</t>
  </si>
  <si>
    <t>SAKARYA</t>
  </si>
  <si>
    <t>SLOVAKYA</t>
  </si>
  <si>
    <t>ETİYOPYA</t>
  </si>
  <si>
    <t xml:space="preserve">Kuru Meyve ve Mamulleri  </t>
  </si>
  <si>
    <t xml:space="preserve">Meyve Sebze Mamulleri </t>
  </si>
  <si>
    <t>BAYBURT</t>
  </si>
  <si>
    <t>OSMANIYE</t>
  </si>
  <si>
    <t>ADIYAMAN</t>
  </si>
  <si>
    <t>KILIS</t>
  </si>
  <si>
    <t>TRABZON</t>
  </si>
  <si>
    <t>İNGİLTERE</t>
  </si>
  <si>
    <t>ABD</t>
  </si>
  <si>
    <t>EKİM 2015 İHRACAT RAKAMLARI</t>
  </si>
  <si>
    <t>OCAK-EKİM</t>
  </si>
  <si>
    <t>*Ocak-Ekim dönemi için ilk 9 ay TUİK, son ay TİM rakamı kullanılmıştır.</t>
  </si>
  <si>
    <t>2014 - EKİM</t>
  </si>
  <si>
    <t>2015 - EKİM</t>
  </si>
  <si>
    <t>EKİM 2015 İHRACAT RAKAMLARI - TL</t>
  </si>
  <si>
    <t>EKİM (2015/2014)</t>
  </si>
  <si>
    <t>OCAK-EKİM
(2015/2014)</t>
  </si>
  <si>
    <t>OCAK- EKİM</t>
  </si>
  <si>
    <t xml:space="preserve">* Ekim ayı için TİM rakamı kullanılmıştır. </t>
  </si>
  <si>
    <t xml:space="preserve">BAHREYN </t>
  </si>
  <si>
    <t xml:space="preserve">FAS </t>
  </si>
  <si>
    <t xml:space="preserve">LETONYA </t>
  </si>
  <si>
    <t>SLOVENYA</t>
  </si>
  <si>
    <t xml:space="preserve">SUDAN </t>
  </si>
  <si>
    <t>PAKISTAN</t>
  </si>
  <si>
    <t xml:space="preserve">ÜRDÜN </t>
  </si>
  <si>
    <t xml:space="preserve">KENYA </t>
  </si>
  <si>
    <t xml:space="preserve">Hububat, Bakliyat, Yağlı Tohumlar ve Mamulleri </t>
  </si>
  <si>
    <t xml:space="preserve">Yaş Meyve ve Sebze  </t>
  </si>
  <si>
    <t>ÇANAKKALE</t>
  </si>
  <si>
    <t>KIRIKKALE</t>
  </si>
  <si>
    <t>ERZURUM</t>
  </si>
  <si>
    <t>AĞRI</t>
  </si>
  <si>
    <t>ŞANLIURFA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</si>
</sst>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  <numFmt numFmtId="169" formatCode="_-* #,##0\ _T_L_-;\-* #,##0\ _T_L_-;_-* &quot;-&quot;??\ _T_L_-;_-@_-"/>
  </numFmts>
  <fonts count="7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3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3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3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3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4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4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3" fillId="40" borderId="30" applyNumberFormat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8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5" fillId="0" borderId="1" applyNumberFormat="0" applyFill="0" applyAlignment="0" applyProtection="0"/>
    <xf numFmtId="0" fontId="58" fillId="0" borderId="25" applyNumberFormat="0" applyFill="0" applyAlignment="0" applyProtection="0"/>
    <xf numFmtId="0" fontId="6" fillId="0" borderId="2" applyNumberFormat="0" applyFill="0" applyAlignment="0" applyProtection="0"/>
    <xf numFmtId="0" fontId="59" fillId="0" borderId="26" applyNumberFormat="0" applyFill="0" applyAlignment="0" applyProtection="0"/>
    <xf numFmtId="0" fontId="7" fillId="0" borderId="3" applyNumberFormat="0" applyFill="0" applyAlignment="0" applyProtection="0"/>
    <xf numFmtId="0" fontId="60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2" borderId="4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10" fillId="0" borderId="6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7" fillId="0" borderId="0"/>
    <xf numFmtId="0" fontId="52" fillId="0" borderId="0"/>
    <xf numFmtId="0" fontId="52" fillId="0" borderId="0"/>
    <xf numFmtId="0" fontId="27" fillId="0" borderId="0"/>
    <xf numFmtId="0" fontId="3" fillId="0" borderId="0"/>
    <xf numFmtId="0" fontId="52" fillId="0" borderId="0"/>
    <xf numFmtId="0" fontId="52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13" fillId="0" borderId="8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8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1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1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2" fillId="41" borderId="29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5" fillId="0" borderId="0"/>
    <xf numFmtId="0" fontId="52" fillId="0" borderId="0"/>
    <xf numFmtId="0" fontId="52" fillId="0" borderId="0"/>
    <xf numFmtId="0" fontId="15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6" fillId="32" borderId="0" applyNumberFormat="0" applyBorder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164" fontId="15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164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43" fontId="16" fillId="0" borderId="0" xfId="1" applyFont="1" applyFill="1" applyBorder="1"/>
    <xf numFmtId="0" fontId="36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0" fontId="46" fillId="0" borderId="0" xfId="0" applyFont="1"/>
    <xf numFmtId="0" fontId="47" fillId="26" borderId="17" xfId="0" applyFont="1" applyFill="1" applyBorder="1"/>
    <xf numFmtId="0" fontId="49" fillId="0" borderId="0" xfId="0" applyFont="1"/>
    <xf numFmtId="0" fontId="50" fillId="26" borderId="21" xfId="0" applyFont="1" applyFill="1" applyBorder="1" applyAlignment="1">
      <alignment horizontal="center"/>
    </xf>
    <xf numFmtId="0" fontId="51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49" fontId="40" fillId="0" borderId="33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0" fontId="15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5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73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3" applyNumberFormat="1" applyFont="1" applyFill="1" applyBorder="1" applyAlignment="1">
      <alignment horizontal="center"/>
    </xf>
    <xf numFmtId="165" fontId="74" fillId="24" borderId="9" xfId="3" applyNumberFormat="1" applyFont="1" applyFill="1" applyBorder="1" applyAlignment="1">
      <alignment horizontal="center"/>
    </xf>
    <xf numFmtId="168" fontId="26" fillId="0" borderId="9" xfId="1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168" fontId="26" fillId="0" borderId="9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7" fontId="41" fillId="0" borderId="0" xfId="171" applyNumberFormat="1" applyFont="1" applyFill="1" applyBorder="1"/>
    <xf numFmtId="0" fontId="35" fillId="0" borderId="9" xfId="0" applyFont="1" applyBorder="1" applyAlignment="1">
      <alignment horizontal="center" vertical="center"/>
    </xf>
    <xf numFmtId="0" fontId="17" fillId="0" borderId="0" xfId="3" applyFont="1" applyFill="1" applyBorder="1" applyAlignment="1"/>
    <xf numFmtId="169" fontId="25" fillId="0" borderId="9" xfId="0" applyNumberFormat="1" applyFont="1" applyFill="1" applyBorder="1" applyAlignment="1">
      <alignment horizontal="center" vertical="center"/>
    </xf>
    <xf numFmtId="3" fontId="74" fillId="45" borderId="9" xfId="3" applyNumberFormat="1" applyFont="1" applyFill="1" applyBorder="1" applyAlignment="1">
      <alignment horizontal="center"/>
    </xf>
    <xf numFmtId="165" fontId="74" fillId="45" borderId="9" xfId="3" applyNumberFormat="1" applyFont="1" applyFill="1" applyBorder="1" applyAlignment="1">
      <alignment horizontal="center"/>
    </xf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20" fillId="0" borderId="9" xfId="3" applyFont="1" applyFill="1" applyBorder="1" applyAlignment="1">
      <alignment horizontal="center"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1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166" fontId="20" fillId="0" borderId="9" xfId="0" applyNumberFormat="1" applyFont="1" applyFill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>
      <alignment horizontal="right" vertical="center"/>
    </xf>
    <xf numFmtId="168" fontId="26" fillId="0" borderId="9" xfId="0" applyNumberFormat="1" applyFont="1" applyFill="1" applyBorder="1" applyAlignment="1">
      <alignment vertical="center"/>
    </xf>
    <xf numFmtId="169" fontId="25" fillId="0" borderId="9" xfId="0" applyNumberFormat="1" applyFont="1" applyFill="1" applyBorder="1" applyAlignment="1">
      <alignment vertical="center"/>
    </xf>
    <xf numFmtId="4" fontId="73" fillId="0" borderId="9" xfId="0" applyNumberFormat="1" applyFont="1" applyFill="1" applyBorder="1" applyAlignment="1">
      <alignment horizontal="right"/>
    </xf>
    <xf numFmtId="3" fontId="73" fillId="0" borderId="9" xfId="0" applyNumberFormat="1" applyFont="1" applyFill="1" applyBorder="1" applyAlignment="1">
      <alignment horizontal="right"/>
    </xf>
    <xf numFmtId="3" fontId="45" fillId="26" borderId="18" xfId="0" applyNumberFormat="1" applyFont="1" applyFill="1" applyBorder="1" applyAlignment="1">
      <alignment horizontal="right"/>
    </xf>
    <xf numFmtId="3" fontId="45" fillId="26" borderId="19" xfId="0" applyNumberFormat="1" applyFont="1" applyFill="1" applyBorder="1" applyAlignment="1">
      <alignment horizontal="right"/>
    </xf>
    <xf numFmtId="3" fontId="47" fillId="26" borderId="0" xfId="0" applyNumberFormat="1" applyFont="1" applyFill="1" applyBorder="1" applyAlignment="1">
      <alignment horizontal="right"/>
    </xf>
    <xf numFmtId="3" fontId="45" fillId="26" borderId="20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5" fillId="26" borderId="0" xfId="0" applyNumberFormat="1" applyFont="1" applyFill="1" applyBorder="1" applyAlignment="1">
      <alignment horizontal="right"/>
    </xf>
    <xf numFmtId="3" fontId="50" fillId="26" borderId="22" xfId="0" applyNumberFormat="1" applyFont="1" applyFill="1" applyBorder="1" applyAlignment="1">
      <alignment horizontal="right"/>
    </xf>
    <xf numFmtId="3" fontId="50" fillId="26" borderId="23" xfId="0" applyNumberFormat="1" applyFont="1" applyFill="1" applyBorder="1" applyAlignment="1">
      <alignment horizontal="right"/>
    </xf>
    <xf numFmtId="3" fontId="41" fillId="0" borderId="9" xfId="0" applyNumberFormat="1" applyFont="1" applyFill="1" applyBorder="1" applyAlignment="1">
      <alignment horizontal="right"/>
    </xf>
    <xf numFmtId="167" fontId="41" fillId="0" borderId="9" xfId="171" applyNumberFormat="1" applyFont="1" applyFill="1" applyBorder="1" applyAlignment="1">
      <alignment horizontal="center"/>
    </xf>
    <xf numFmtId="167" fontId="41" fillId="0" borderId="9" xfId="2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9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8663312.1398299988</c:v>
                </c:pt>
                <c:pt idx="1">
                  <c:v>8524417.3181999996</c:v>
                </c:pt>
                <c:pt idx="2">
                  <c:v>9127592.5399600007</c:v>
                </c:pt>
                <c:pt idx="3">
                  <c:v>9714233.0647</c:v>
                </c:pt>
                <c:pt idx="4">
                  <c:v>8809816.4290800001</c:v>
                </c:pt>
                <c:pt idx="5">
                  <c:v>9656565.591190001</c:v>
                </c:pt>
                <c:pt idx="6">
                  <c:v>8909054.627869999</c:v>
                </c:pt>
                <c:pt idx="7">
                  <c:v>8644569.291720001</c:v>
                </c:pt>
                <c:pt idx="8">
                  <c:v>8719927.9812400006</c:v>
                </c:pt>
                <c:pt idx="9">
                  <c:v>9918204.1612199992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16192"/>
        <c:axId val="156116752"/>
      </c:lineChart>
      <c:catAx>
        <c:axId val="1561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611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1167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6116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94328.583759999994</c:v>
                </c:pt>
                <c:pt idx="2">
                  <c:v>98548.827709999998</c:v>
                </c:pt>
                <c:pt idx="3">
                  <c:v>111251.07588999999</c:v>
                </c:pt>
                <c:pt idx="4">
                  <c:v>85220.710900000005</c:v>
                </c:pt>
                <c:pt idx="5">
                  <c:v>92626.931030000007</c:v>
                </c:pt>
                <c:pt idx="6">
                  <c:v>76814.647469999996</c:v>
                </c:pt>
                <c:pt idx="7">
                  <c:v>89614.715649999998</c:v>
                </c:pt>
                <c:pt idx="8">
                  <c:v>115694.37757</c:v>
                </c:pt>
                <c:pt idx="9">
                  <c:v>202706.50104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82960"/>
        <c:axId val="229583520"/>
      </c:lineChart>
      <c:catAx>
        <c:axId val="22958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58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8352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582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245760.43616000001</c:v>
                </c:pt>
                <c:pt idx="1">
                  <c:v>231388.24583999999</c:v>
                </c:pt>
                <c:pt idx="2">
                  <c:v>206854.61811000001</c:v>
                </c:pt>
                <c:pt idx="3">
                  <c:v>242668.7089</c:v>
                </c:pt>
                <c:pt idx="4">
                  <c:v>216169.53511999999</c:v>
                </c:pt>
                <c:pt idx="5">
                  <c:v>207819.69023000001</c:v>
                </c:pt>
                <c:pt idx="6">
                  <c:v>227567.05040000001</c:v>
                </c:pt>
                <c:pt idx="7">
                  <c:v>153125.99147000001</c:v>
                </c:pt>
                <c:pt idx="8">
                  <c:v>263593.16303</c:v>
                </c:pt>
                <c:pt idx="9">
                  <c:v>312878.81592000002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66144"/>
        <c:axId val="229566704"/>
      </c:lineChart>
      <c:catAx>
        <c:axId val="2295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56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667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566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19115.16706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10659.29089</c:v>
                </c:pt>
                <c:pt idx="8">
                  <c:v>11077.792219999999</c:v>
                </c:pt>
                <c:pt idx="9">
                  <c:v>13072.32692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70064"/>
        <c:axId val="229570624"/>
      </c:lineChart>
      <c:catAx>
        <c:axId val="22957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57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70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570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58905.846389999999</c:v>
                </c:pt>
                <c:pt idx="9">
                  <c:v>80952.046660000007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11216"/>
        <c:axId val="229311776"/>
      </c:lineChart>
      <c:catAx>
        <c:axId val="22931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1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1177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11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5656.9401399999997</c:v>
                </c:pt>
                <c:pt idx="9">
                  <c:v>5422.5150899999999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15136"/>
        <c:axId val="229315696"/>
      </c:lineChart>
      <c:catAx>
        <c:axId val="2293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1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31569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31513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109761.62934</c:v>
                </c:pt>
                <c:pt idx="6">
                  <c:v>152672.6439</c:v>
                </c:pt>
                <c:pt idx="7">
                  <c:v>142321.32756000001</c:v>
                </c:pt>
                <c:pt idx="8">
                  <c:v>127226.42963</c:v>
                </c:pt>
                <c:pt idx="9">
                  <c:v>162900.92498000001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44784"/>
        <c:axId val="229445344"/>
      </c:lineChart>
      <c:catAx>
        <c:axId val="22944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44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44534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4447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316528.93203999999</c:v>
                </c:pt>
                <c:pt idx="1">
                  <c:v>302168.27737000003</c:v>
                </c:pt>
                <c:pt idx="2">
                  <c:v>347425.84661000001</c:v>
                </c:pt>
                <c:pt idx="3">
                  <c:v>363009.75897999998</c:v>
                </c:pt>
                <c:pt idx="4">
                  <c:v>329724.46055000002</c:v>
                </c:pt>
                <c:pt idx="5">
                  <c:v>354627.42825</c:v>
                </c:pt>
                <c:pt idx="6">
                  <c:v>348967.44748999999</c:v>
                </c:pt>
                <c:pt idx="7">
                  <c:v>346139.99754000001</c:v>
                </c:pt>
                <c:pt idx="8">
                  <c:v>312828.54671000002</c:v>
                </c:pt>
                <c:pt idx="9">
                  <c:v>366343.48538000003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48704"/>
        <c:axId val="229449264"/>
      </c:lineChart>
      <c:catAx>
        <c:axId val="2294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44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44926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4487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648330.16301999998</c:v>
                </c:pt>
                <c:pt idx="1">
                  <c:v>609547.44498999999</c:v>
                </c:pt>
                <c:pt idx="2">
                  <c:v>678568.65604000003</c:v>
                </c:pt>
                <c:pt idx="3">
                  <c:v>724124.85097999999</c:v>
                </c:pt>
                <c:pt idx="4">
                  <c:v>652515.37390999997</c:v>
                </c:pt>
                <c:pt idx="5">
                  <c:v>679487.77347999997</c:v>
                </c:pt>
                <c:pt idx="6">
                  <c:v>631263.14794000005</c:v>
                </c:pt>
                <c:pt idx="7">
                  <c:v>639989.63269</c:v>
                </c:pt>
                <c:pt idx="8">
                  <c:v>649664.01127000002</c:v>
                </c:pt>
                <c:pt idx="9">
                  <c:v>756422.59456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01072"/>
        <c:axId val="230101632"/>
      </c:lineChart>
      <c:catAx>
        <c:axId val="23010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10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1016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1010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112830.07476</c:v>
                </c:pt>
                <c:pt idx="1">
                  <c:v>115694.82902999999</c:v>
                </c:pt>
                <c:pt idx="2">
                  <c:v>144240.39254</c:v>
                </c:pt>
                <c:pt idx="3">
                  <c:v>146099.70827</c:v>
                </c:pt>
                <c:pt idx="4">
                  <c:v>117698.29527</c:v>
                </c:pt>
                <c:pt idx="5">
                  <c:v>115542.68276</c:v>
                </c:pt>
                <c:pt idx="6">
                  <c:v>118483.18893</c:v>
                </c:pt>
                <c:pt idx="7">
                  <c:v>134208.28292999999</c:v>
                </c:pt>
                <c:pt idx="8">
                  <c:v>117363.79858</c:v>
                </c:pt>
                <c:pt idx="9">
                  <c:v>126818.6903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04992"/>
        <c:axId val="230105552"/>
      </c:lineChart>
      <c:catAx>
        <c:axId val="2301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10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105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104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146426.93638</c:v>
                </c:pt>
                <c:pt idx="7">
                  <c:v>168540.44795</c:v>
                </c:pt>
                <c:pt idx="8">
                  <c:v>165351.19420999999</c:v>
                </c:pt>
                <c:pt idx="9">
                  <c:v>188987.7672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36112"/>
        <c:axId val="230636672"/>
      </c:lineChart>
      <c:catAx>
        <c:axId val="23063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63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636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636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275415.40552999999</c:v>
                </c:pt>
                <c:pt idx="3">
                  <c:v>348267.76831999997</c:v>
                </c:pt>
                <c:pt idx="4">
                  <c:v>405337.12406</c:v>
                </c:pt>
                <c:pt idx="5">
                  <c:v>393604.17605000001</c:v>
                </c:pt>
                <c:pt idx="6">
                  <c:v>373662.13548</c:v>
                </c:pt>
                <c:pt idx="7">
                  <c:v>343532.48956000002</c:v>
                </c:pt>
                <c:pt idx="8">
                  <c:v>285582.26055000001</c:v>
                </c:pt>
                <c:pt idx="9">
                  <c:v>316401.00017000001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72352"/>
        <c:axId val="225020048"/>
      </c:lineChart>
      <c:catAx>
        <c:axId val="1556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502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020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5672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1197787.4072199999</c:v>
                </c:pt>
                <c:pt idx="1">
                  <c:v>1176438.2349</c:v>
                </c:pt>
                <c:pt idx="2">
                  <c:v>1342972.01987</c:v>
                </c:pt>
                <c:pt idx="3">
                  <c:v>1439486.1909</c:v>
                </c:pt>
                <c:pt idx="4">
                  <c:v>1377788.0370700001</c:v>
                </c:pt>
                <c:pt idx="5">
                  <c:v>1418266.4222299999</c:v>
                </c:pt>
                <c:pt idx="6">
                  <c:v>1311273.66851</c:v>
                </c:pt>
                <c:pt idx="7">
                  <c:v>1187144.5382300001</c:v>
                </c:pt>
                <c:pt idx="8">
                  <c:v>1095824.9672000001</c:v>
                </c:pt>
                <c:pt idx="9">
                  <c:v>1308443.9552199999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40032"/>
        <c:axId val="230640592"/>
      </c:lineChart>
      <c:catAx>
        <c:axId val="2306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64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64059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640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465844.31955000001</c:v>
                </c:pt>
                <c:pt idx="1">
                  <c:v>432354.75325000001</c:v>
                </c:pt>
                <c:pt idx="2">
                  <c:v>450342.50517999998</c:v>
                </c:pt>
                <c:pt idx="3">
                  <c:v>492683.55186000001</c:v>
                </c:pt>
                <c:pt idx="4">
                  <c:v>411981.64578999998</c:v>
                </c:pt>
                <c:pt idx="5">
                  <c:v>470045.59398000001</c:v>
                </c:pt>
                <c:pt idx="6">
                  <c:v>483118.02000999998</c:v>
                </c:pt>
                <c:pt idx="7">
                  <c:v>434586.9166</c:v>
                </c:pt>
                <c:pt idx="8">
                  <c:v>438719.93070999999</c:v>
                </c:pt>
                <c:pt idx="9">
                  <c:v>460431.15211999998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13392"/>
        <c:axId val="231313952"/>
      </c:lineChart>
      <c:catAx>
        <c:axId val="23131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31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3139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3133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1703300.46444</c:v>
                </c:pt>
                <c:pt idx="2">
                  <c:v>1770557.5905200001</c:v>
                </c:pt>
                <c:pt idx="3">
                  <c:v>1835836.81143</c:v>
                </c:pt>
                <c:pt idx="4">
                  <c:v>1480399.23361</c:v>
                </c:pt>
                <c:pt idx="5">
                  <c:v>1970859.29795</c:v>
                </c:pt>
                <c:pt idx="6">
                  <c:v>1643166.8854499999</c:v>
                </c:pt>
                <c:pt idx="7">
                  <c:v>1361792.16184</c:v>
                </c:pt>
                <c:pt idx="8">
                  <c:v>1874579.2501699999</c:v>
                </c:pt>
                <c:pt idx="9">
                  <c:v>2030819.9048599999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98880"/>
        <c:axId val="230799440"/>
      </c:lineChart>
      <c:catAx>
        <c:axId val="2307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79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79944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79888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732040.44850000006</c:v>
                </c:pt>
                <c:pt idx="1">
                  <c:v>830885.28148999996</c:v>
                </c:pt>
                <c:pt idx="2">
                  <c:v>838376.19932999997</c:v>
                </c:pt>
                <c:pt idx="3">
                  <c:v>881106.12072999997</c:v>
                </c:pt>
                <c:pt idx="4">
                  <c:v>826208.32126</c:v>
                </c:pt>
                <c:pt idx="5">
                  <c:v>962572.78960000002</c:v>
                </c:pt>
                <c:pt idx="6">
                  <c:v>819729.65102999995</c:v>
                </c:pt>
                <c:pt idx="7">
                  <c:v>834469.09823999996</c:v>
                </c:pt>
                <c:pt idx="8">
                  <c:v>859830.66712999996</c:v>
                </c:pt>
                <c:pt idx="9">
                  <c:v>1050302.0287200001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02800"/>
        <c:axId val="230803360"/>
      </c:lineChart>
      <c:catAx>
        <c:axId val="23080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80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80336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080280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1383319.5624800001</c:v>
                </c:pt>
                <c:pt idx="1">
                  <c:v>1264233.8875</c:v>
                </c:pt>
                <c:pt idx="2">
                  <c:v>1324763.8363000001</c:v>
                </c:pt>
                <c:pt idx="3">
                  <c:v>1384804.02308</c:v>
                </c:pt>
                <c:pt idx="4">
                  <c:v>1342797.0513500001</c:v>
                </c:pt>
                <c:pt idx="5">
                  <c:v>1456994.69514</c:v>
                </c:pt>
                <c:pt idx="6">
                  <c:v>1492329.46022</c:v>
                </c:pt>
                <c:pt idx="7">
                  <c:v>1544431.41273</c:v>
                </c:pt>
                <c:pt idx="8">
                  <c:v>1390750.9141500001</c:v>
                </c:pt>
                <c:pt idx="9">
                  <c:v>1595900.55409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88096"/>
        <c:axId val="231088656"/>
      </c:lineChart>
      <c:catAx>
        <c:axId val="2310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08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08865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088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487506.19637000002</c:v>
                </c:pt>
                <c:pt idx="1">
                  <c:v>472961.46824000002</c:v>
                </c:pt>
                <c:pt idx="2">
                  <c:v>531387.84941000002</c:v>
                </c:pt>
                <c:pt idx="3">
                  <c:v>573364.60335999995</c:v>
                </c:pt>
                <c:pt idx="4">
                  <c:v>518553.33202999999</c:v>
                </c:pt>
                <c:pt idx="5">
                  <c:v>543306.50017999997</c:v>
                </c:pt>
                <c:pt idx="6">
                  <c:v>528343.90920999995</c:v>
                </c:pt>
                <c:pt idx="7">
                  <c:v>515655.01181</c:v>
                </c:pt>
                <c:pt idx="8">
                  <c:v>482246.51066999999</c:v>
                </c:pt>
                <c:pt idx="9">
                  <c:v>570524.13372000004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092016"/>
        <c:axId val="231092576"/>
      </c:lineChart>
      <c:catAx>
        <c:axId val="23109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09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0925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0920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201065.27963</c:v>
                </c:pt>
                <c:pt idx="1">
                  <c:v>214556.04552000001</c:v>
                </c:pt>
                <c:pt idx="2">
                  <c:v>255295.89115000001</c:v>
                </c:pt>
                <c:pt idx="3">
                  <c:v>264134.79233999999</c:v>
                </c:pt>
                <c:pt idx="4">
                  <c:v>243076.62854999999</c:v>
                </c:pt>
                <c:pt idx="5">
                  <c:v>238478.82691999999</c:v>
                </c:pt>
                <c:pt idx="6">
                  <c:v>230428.01066</c:v>
                </c:pt>
                <c:pt idx="7">
                  <c:v>220960.98082999999</c:v>
                </c:pt>
                <c:pt idx="8">
                  <c:v>214010.04118</c:v>
                </c:pt>
                <c:pt idx="9">
                  <c:v>241235.22378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43536"/>
        <c:axId val="231744096"/>
      </c:lineChart>
      <c:catAx>
        <c:axId val="23174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4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744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4353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286982.08713</c:v>
                </c:pt>
                <c:pt idx="1">
                  <c:v>143560.63587</c:v>
                </c:pt>
                <c:pt idx="2">
                  <c:v>159554.72958000001</c:v>
                </c:pt>
                <c:pt idx="3">
                  <c:v>248999.18956</c:v>
                </c:pt>
                <c:pt idx="4">
                  <c:v>345339.91801000002</c:v>
                </c:pt>
                <c:pt idx="5">
                  <c:v>233108.71335999999</c:v>
                </c:pt>
                <c:pt idx="6">
                  <c:v>149564.69605999999</c:v>
                </c:pt>
                <c:pt idx="7">
                  <c:v>246493.35694</c:v>
                </c:pt>
                <c:pt idx="8">
                  <c:v>150051.19750000001</c:v>
                </c:pt>
                <c:pt idx="9">
                  <c:v>271880.08795999998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47456"/>
        <c:axId val="231748016"/>
      </c:lineChart>
      <c:catAx>
        <c:axId val="2317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4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7480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47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954846.97916999995</c:v>
                </c:pt>
                <c:pt idx="3">
                  <c:v>974773.18527000002</c:v>
                </c:pt>
                <c:pt idx="4">
                  <c:v>790378.96571000002</c:v>
                </c:pt>
                <c:pt idx="5">
                  <c:v>830222.73713000002</c:v>
                </c:pt>
                <c:pt idx="6">
                  <c:v>799546.90893000003</c:v>
                </c:pt>
                <c:pt idx="7">
                  <c:v>796632.32464000001</c:v>
                </c:pt>
                <c:pt idx="8">
                  <c:v>760253.13457999995</c:v>
                </c:pt>
                <c:pt idx="9">
                  <c:v>771977.73770000006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51376"/>
        <c:axId val="231751936"/>
      </c:lineChart>
      <c:catAx>
        <c:axId val="23175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5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75193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5137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275415.40552999999</c:v>
                </c:pt>
                <c:pt idx="3">
                  <c:v>348267.76831999997</c:v>
                </c:pt>
                <c:pt idx="4">
                  <c:v>405337.12406</c:v>
                </c:pt>
                <c:pt idx="5">
                  <c:v>393604.17605000001</c:v>
                </c:pt>
                <c:pt idx="6">
                  <c:v>373662.13548</c:v>
                </c:pt>
                <c:pt idx="7">
                  <c:v>343532.48956000002</c:v>
                </c:pt>
                <c:pt idx="8">
                  <c:v>285582.26055000001</c:v>
                </c:pt>
                <c:pt idx="9">
                  <c:v>316401.00017000001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55296"/>
        <c:axId val="231755856"/>
      </c:lineChart>
      <c:catAx>
        <c:axId val="2317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5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75585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75529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12302894.129000001</c:v>
                </c:pt>
                <c:pt idx="1">
                  <c:v>12232686.52</c:v>
                </c:pt>
                <c:pt idx="2">
                  <c:v>12522600.029999999</c:v>
                </c:pt>
                <c:pt idx="3">
                  <c:v>13352254.534</c:v>
                </c:pt>
                <c:pt idx="4">
                  <c:v>11083321.945</c:v>
                </c:pt>
                <c:pt idx="5">
                  <c:v>11958012.699999999</c:v>
                </c:pt>
                <c:pt idx="6">
                  <c:v>11139670.649</c:v>
                </c:pt>
                <c:pt idx="7">
                  <c:v>11042828.626</c:v>
                </c:pt>
                <c:pt idx="8">
                  <c:v>11659044.279999999</c:v>
                </c:pt>
                <c:pt idx="9">
                  <c:v>12351288.898479987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34096"/>
        <c:axId val="229134656"/>
      </c:lineChart>
      <c:catAx>
        <c:axId val="22913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13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3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134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117014.65793</c:v>
                </c:pt>
                <c:pt idx="5">
                  <c:v>53595.19154</c:v>
                </c:pt>
                <c:pt idx="6">
                  <c:v>148862.53343000001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43904"/>
        <c:axId val="231444464"/>
      </c:lineChart>
      <c:catAx>
        <c:axId val="2314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44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44446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4439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128042.47478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97950.235109999994</c:v>
                </c:pt>
                <c:pt idx="7">
                  <c:v>142957.12294</c:v>
                </c:pt>
                <c:pt idx="8">
                  <c:v>162049.91884999999</c:v>
                </c:pt>
                <c:pt idx="9">
                  <c:v>129595.25563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47824"/>
        <c:axId val="231448384"/>
      </c:lineChart>
      <c:catAx>
        <c:axId val="23144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44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448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1447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274713.80525999999</c:v>
                </c:pt>
                <c:pt idx="1">
                  <c:v>295502.68774000002</c:v>
                </c:pt>
                <c:pt idx="2">
                  <c:v>315256.79775999999</c:v>
                </c:pt>
                <c:pt idx="3">
                  <c:v>327438.28917</c:v>
                </c:pt>
                <c:pt idx="4">
                  <c:v>295737.21363000001</c:v>
                </c:pt>
                <c:pt idx="5">
                  <c:v>321425.11972000002</c:v>
                </c:pt>
                <c:pt idx="6">
                  <c:v>301376.77162000001</c:v>
                </c:pt>
                <c:pt idx="7">
                  <c:v>286055.78000000003</c:v>
                </c:pt>
                <c:pt idx="8">
                  <c:v>275742.87897000002</c:v>
                </c:pt>
                <c:pt idx="9">
                  <c:v>333727.84289999999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97648"/>
        <c:axId val="232198208"/>
      </c:lineChart>
      <c:catAx>
        <c:axId val="23219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19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19820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3219764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1818011.4137599999</c:v>
                </c:pt>
                <c:pt idx="1">
                  <c:v>1656502.3354399998</c:v>
                </c:pt>
                <c:pt idx="2">
                  <c:v>1771394.4751499998</c:v>
                </c:pt>
                <c:pt idx="3">
                  <c:v>1709176.1929100002</c:v>
                </c:pt>
                <c:pt idx="4">
                  <c:v>1570719.04687</c:v>
                </c:pt>
                <c:pt idx="5">
                  <c:v>1612433.8802599995</c:v>
                </c:pt>
                <c:pt idx="6">
                  <c:v>1531182.8860399998</c:v>
                </c:pt>
                <c:pt idx="7">
                  <c:v>1472341.9054899998</c:v>
                </c:pt>
                <c:pt idx="8">
                  <c:v>1559407.6386899999</c:v>
                </c:pt>
                <c:pt idx="9">
                  <c:v>2116683.73709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38016"/>
        <c:axId val="229138576"/>
      </c:lineChart>
      <c:catAx>
        <c:axId val="2291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13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385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138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12302894.129000001</c:v>
                </c:pt>
                <c:pt idx="1">
                  <c:v>12232686.52</c:v>
                </c:pt>
                <c:pt idx="2">
                  <c:v>12522600.029999999</c:v>
                </c:pt>
                <c:pt idx="3">
                  <c:v>13352254.534</c:v>
                </c:pt>
                <c:pt idx="4">
                  <c:v>11083321.945</c:v>
                </c:pt>
                <c:pt idx="5">
                  <c:v>11958012.699999999</c:v>
                </c:pt>
                <c:pt idx="6">
                  <c:v>11139670.649</c:v>
                </c:pt>
                <c:pt idx="7">
                  <c:v>11042828.626</c:v>
                </c:pt>
                <c:pt idx="8">
                  <c:v>11659044.279999999</c:v>
                </c:pt>
                <c:pt idx="9">
                  <c:v>12351288.898479987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90624"/>
        <c:axId val="228991184"/>
      </c:lineChart>
      <c:catAx>
        <c:axId val="2289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899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9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89906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119644602.31147999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94544"/>
        <c:axId val="228995104"/>
      </c:barChart>
      <c:catAx>
        <c:axId val="22899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899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99510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899454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566120.81128000002</c:v>
                </c:pt>
                <c:pt idx="1">
                  <c:v>491881.25361999997</c:v>
                </c:pt>
                <c:pt idx="2">
                  <c:v>554762.59712000005</c:v>
                </c:pt>
                <c:pt idx="3">
                  <c:v>487514.10278000002</c:v>
                </c:pt>
                <c:pt idx="4">
                  <c:v>480848.67021000001</c:v>
                </c:pt>
                <c:pt idx="5">
                  <c:v>480957.19721999997</c:v>
                </c:pt>
                <c:pt idx="6">
                  <c:v>430690.72425999999</c:v>
                </c:pt>
                <c:pt idx="7">
                  <c:v>460135.57647000003</c:v>
                </c:pt>
                <c:pt idx="8">
                  <c:v>438998.67229000002</c:v>
                </c:pt>
                <c:pt idx="9">
                  <c:v>588559.39806000004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6336"/>
        <c:axId val="229106896"/>
      </c:lineChart>
      <c:catAx>
        <c:axId val="22910633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10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0689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1063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155554.29676</c:v>
                </c:pt>
                <c:pt idx="2">
                  <c:v>152632.42593999999</c:v>
                </c:pt>
                <c:pt idx="3">
                  <c:v>124853.16082999999</c:v>
                </c:pt>
                <c:pt idx="4">
                  <c:v>161378.32816</c:v>
                </c:pt>
                <c:pt idx="5">
                  <c:v>181193.73605000001</c:v>
                </c:pt>
                <c:pt idx="6">
                  <c:v>93844.835030000002</c:v>
                </c:pt>
                <c:pt idx="7">
                  <c:v>73244.345950000003</c:v>
                </c:pt>
                <c:pt idx="8">
                  <c:v>111437.20487</c:v>
                </c:pt>
                <c:pt idx="9">
                  <c:v>238548.90400000001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10256"/>
        <c:axId val="229110816"/>
      </c:lineChart>
      <c:catAx>
        <c:axId val="22911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11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108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110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98704.324250000005</c:v>
                </c:pt>
                <c:pt idx="2">
                  <c:v>104076.11655000001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110324.24195</c:v>
                </c:pt>
                <c:pt idx="6">
                  <c:v>110605.69404</c:v>
                </c:pt>
                <c:pt idx="7">
                  <c:v>110073.19523</c:v>
                </c:pt>
                <c:pt idx="8">
                  <c:v>113988.66584</c:v>
                </c:pt>
                <c:pt idx="9">
                  <c:v>145298.81904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79040"/>
        <c:axId val="229579600"/>
      </c:lineChart>
      <c:catAx>
        <c:axId val="2295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57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796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2957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3" sqref="A3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212</v>
      </c>
      <c r="C1" s="151"/>
      <c r="D1" s="151"/>
      <c r="E1" s="151"/>
      <c r="F1" s="151"/>
      <c r="G1" s="151"/>
      <c r="H1" s="151"/>
      <c r="I1" s="151"/>
      <c r="J1" s="151"/>
      <c r="K1" s="118"/>
      <c r="L1" s="118"/>
      <c r="M1" s="11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191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63</v>
      </c>
      <c r="C6" s="147"/>
      <c r="D6" s="147"/>
      <c r="E6" s="147"/>
      <c r="F6" s="147" t="s">
        <v>213</v>
      </c>
      <c r="G6" s="147"/>
      <c r="H6" s="147"/>
      <c r="I6" s="147"/>
      <c r="J6" s="147" t="s">
        <v>172</v>
      </c>
      <c r="K6" s="147"/>
      <c r="L6" s="147"/>
      <c r="M6" s="147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180</v>
      </c>
      <c r="E7" s="7" t="s">
        <v>181</v>
      </c>
      <c r="F7" s="5">
        <v>2014</v>
      </c>
      <c r="G7" s="6">
        <v>2015</v>
      </c>
      <c r="H7" s="7" t="s">
        <v>180</v>
      </c>
      <c r="I7" s="7" t="s">
        <v>181</v>
      </c>
      <c r="J7" s="5" t="s">
        <v>173</v>
      </c>
      <c r="K7" s="5" t="s">
        <v>183</v>
      </c>
      <c r="L7" s="7" t="s">
        <v>180</v>
      </c>
      <c r="M7" s="7" t="s">
        <v>181</v>
      </c>
    </row>
    <row r="8" spans="1:13" ht="16.8" x14ac:dyDescent="0.3">
      <c r="A8" s="49" t="s">
        <v>2</v>
      </c>
      <c r="B8" s="50">
        <v>2006039.8257100002</v>
      </c>
      <c r="C8" s="50">
        <v>2116683.73709</v>
      </c>
      <c r="D8" s="48">
        <f t="shared" ref="D8:D44" si="0">(C8-B8)/B8*100</f>
        <v>5.5155391215046983</v>
      </c>
      <c r="E8" s="48">
        <f>C8/C$44*100</f>
        <v>17.137351044800582</v>
      </c>
      <c r="F8" s="50">
        <v>17980223.488590002</v>
      </c>
      <c r="G8" s="50">
        <v>16817853.511700001</v>
      </c>
      <c r="H8" s="48">
        <f t="shared" ref="H8:H45" si="1">(G8-F8)/F8*100</f>
        <v>-6.4647137318822825</v>
      </c>
      <c r="I8" s="48">
        <f>G8/G$46*100</f>
        <v>14.056508347879154</v>
      </c>
      <c r="J8" s="50">
        <v>22431638.380099997</v>
      </c>
      <c r="K8" s="50">
        <v>21314958.645059999</v>
      </c>
      <c r="L8" s="48">
        <f t="shared" ref="L8:L45" si="2">(K8-J8)/J8*100</f>
        <v>-4.9781461171853101</v>
      </c>
      <c r="M8" s="48">
        <f>K8/K$46*100</f>
        <v>14.601164710946188</v>
      </c>
    </row>
    <row r="9" spans="1:13" ht="15.6" x14ac:dyDescent="0.3">
      <c r="A9" s="9" t="s">
        <v>3</v>
      </c>
      <c r="B9" s="50">
        <v>1476474.6125400001</v>
      </c>
      <c r="C9" s="50">
        <v>1587439.3267299999</v>
      </c>
      <c r="D9" s="48">
        <f t="shared" si="0"/>
        <v>7.5155179267935788</v>
      </c>
      <c r="E9" s="48">
        <f t="shared" ref="E9:E46" si="3">C9/C$44*100</f>
        <v>12.852418397608339</v>
      </c>
      <c r="F9" s="50">
        <v>12380175.125130001</v>
      </c>
      <c r="G9" s="50">
        <v>11927353.070759999</v>
      </c>
      <c r="H9" s="48">
        <f t="shared" si="1"/>
        <v>-3.6576385212099161</v>
      </c>
      <c r="I9" s="48">
        <f t="shared" ref="I9:I46" si="4">G9/G$46*100</f>
        <v>9.9689855123665367</v>
      </c>
      <c r="J9" s="50">
        <v>15562260.821249999</v>
      </c>
      <c r="K9" s="50">
        <v>15231790.036660001</v>
      </c>
      <c r="L9" s="48">
        <f t="shared" si="2"/>
        <v>-2.1235396860766289</v>
      </c>
      <c r="M9" s="48">
        <f t="shared" ref="M9:M46" si="5">K9/K$46*100</f>
        <v>10.434074908203778</v>
      </c>
    </row>
    <row r="10" spans="1:13" ht="13.8" x14ac:dyDescent="0.25">
      <c r="A10" s="11" t="s">
        <v>4</v>
      </c>
      <c r="B10" s="12">
        <v>564232.83424999996</v>
      </c>
      <c r="C10" s="12">
        <v>588559.39806000004</v>
      </c>
      <c r="D10" s="13">
        <f t="shared" si="0"/>
        <v>4.311440655936992</v>
      </c>
      <c r="E10" s="13">
        <f t="shared" si="3"/>
        <v>4.7651658292312362</v>
      </c>
      <c r="F10" s="12">
        <v>5463145.3177300002</v>
      </c>
      <c r="G10" s="12">
        <v>4980469.0033099996</v>
      </c>
      <c r="H10" s="13">
        <f t="shared" si="1"/>
        <v>-8.8351359216737482</v>
      </c>
      <c r="I10" s="13">
        <f t="shared" si="4"/>
        <v>4.1627193430289156</v>
      </c>
      <c r="J10" s="12">
        <v>6807888.3483800003</v>
      </c>
      <c r="K10" s="12">
        <v>6232283.1516300002</v>
      </c>
      <c r="L10" s="13">
        <f t="shared" si="2"/>
        <v>-8.4549741020204987</v>
      </c>
      <c r="M10" s="13">
        <f t="shared" si="5"/>
        <v>4.2692361893601181</v>
      </c>
    </row>
    <row r="11" spans="1:13" ht="13.8" x14ac:dyDescent="0.25">
      <c r="A11" s="11" t="s">
        <v>5</v>
      </c>
      <c r="B11" s="12">
        <v>212300.09041</v>
      </c>
      <c r="C11" s="12">
        <v>238548.90400000001</v>
      </c>
      <c r="D11" s="13">
        <f t="shared" si="0"/>
        <v>12.364014324867947</v>
      </c>
      <c r="E11" s="13">
        <f t="shared" si="3"/>
        <v>1.9313685070499556</v>
      </c>
      <c r="F11" s="12">
        <v>1718698.9295000001</v>
      </c>
      <c r="G11" s="12">
        <v>1511189.15169</v>
      </c>
      <c r="H11" s="13">
        <f t="shared" si="1"/>
        <v>-12.073654916999825</v>
      </c>
      <c r="I11" s="13">
        <f t="shared" si="4"/>
        <v>1.2630650463911484</v>
      </c>
      <c r="J11" s="12">
        <v>2417747.05534</v>
      </c>
      <c r="K11" s="12">
        <v>2186804.99034</v>
      </c>
      <c r="L11" s="13">
        <f t="shared" si="2"/>
        <v>-9.5519531081601627</v>
      </c>
      <c r="M11" s="13">
        <f t="shared" si="5"/>
        <v>1.4980043070397215</v>
      </c>
    </row>
    <row r="12" spans="1:13" ht="13.8" x14ac:dyDescent="0.25">
      <c r="A12" s="11" t="s">
        <v>6</v>
      </c>
      <c r="B12" s="12">
        <v>125615.46467</v>
      </c>
      <c r="C12" s="12">
        <v>145298.81904</v>
      </c>
      <c r="D12" s="13">
        <f t="shared" si="0"/>
        <v>15.669531153436763</v>
      </c>
      <c r="E12" s="13">
        <f t="shared" si="3"/>
        <v>1.1763858835645977</v>
      </c>
      <c r="F12" s="12">
        <v>1168135.6950600001</v>
      </c>
      <c r="G12" s="12">
        <v>1088234.9352899999</v>
      </c>
      <c r="H12" s="13">
        <f t="shared" si="1"/>
        <v>-6.8400238181143935</v>
      </c>
      <c r="I12" s="13">
        <f t="shared" si="4"/>
        <v>0.90955623092541538</v>
      </c>
      <c r="J12" s="12">
        <v>1433358.82415</v>
      </c>
      <c r="K12" s="12">
        <v>1335714.1136400001</v>
      </c>
      <c r="L12" s="13">
        <f t="shared" si="2"/>
        <v>-6.8123005115557467</v>
      </c>
      <c r="M12" s="13">
        <f t="shared" si="5"/>
        <v>0.91499036450221716</v>
      </c>
    </row>
    <row r="13" spans="1:13" ht="13.8" x14ac:dyDescent="0.25">
      <c r="A13" s="11" t="s">
        <v>7</v>
      </c>
      <c r="B13" s="12">
        <v>194232.33854999999</v>
      </c>
      <c r="C13" s="12">
        <v>202706.50104</v>
      </c>
      <c r="D13" s="13">
        <f t="shared" si="0"/>
        <v>4.3628998926039122</v>
      </c>
      <c r="E13" s="13">
        <f t="shared" si="3"/>
        <v>1.6411769063627517</v>
      </c>
      <c r="F13" s="12">
        <v>1163417.1402100001</v>
      </c>
      <c r="G13" s="12">
        <v>1064619.26942</v>
      </c>
      <c r="H13" s="13">
        <f t="shared" si="1"/>
        <v>-8.492041880366898</v>
      </c>
      <c r="I13" s="13">
        <f t="shared" si="4"/>
        <v>0.88981805184022833</v>
      </c>
      <c r="J13" s="12">
        <v>1459571.4989700001</v>
      </c>
      <c r="K13" s="12">
        <v>1359844.1455999999</v>
      </c>
      <c r="L13" s="13">
        <f t="shared" si="2"/>
        <v>-6.8326459813977181</v>
      </c>
      <c r="M13" s="13">
        <f t="shared" si="5"/>
        <v>0.93151990964445053</v>
      </c>
    </row>
    <row r="14" spans="1:13" ht="13.8" x14ac:dyDescent="0.25">
      <c r="A14" s="11" t="s">
        <v>8</v>
      </c>
      <c r="B14" s="12">
        <v>264887.49063999997</v>
      </c>
      <c r="C14" s="12">
        <v>312878.81592000002</v>
      </c>
      <c r="D14" s="13">
        <f t="shared" si="0"/>
        <v>18.117626152917694</v>
      </c>
      <c r="E14" s="13">
        <f t="shared" si="3"/>
        <v>2.5331673357466702</v>
      </c>
      <c r="F14" s="12">
        <v>1701268.3533999999</v>
      </c>
      <c r="G14" s="12">
        <v>2307826.2551799999</v>
      </c>
      <c r="H14" s="13">
        <f t="shared" si="1"/>
        <v>35.653276014203669</v>
      </c>
      <c r="I14" s="13">
        <f t="shared" si="4"/>
        <v>1.9289012714270706</v>
      </c>
      <c r="J14" s="12">
        <v>2070444.0112099999</v>
      </c>
      <c r="K14" s="12">
        <v>2919794.5284299999</v>
      </c>
      <c r="L14" s="13">
        <f t="shared" si="2"/>
        <v>41.022626674344423</v>
      </c>
      <c r="M14" s="13">
        <f t="shared" si="5"/>
        <v>2.0001165163698995</v>
      </c>
    </row>
    <row r="15" spans="1:13" ht="13.8" x14ac:dyDescent="0.25">
      <c r="A15" s="11" t="s">
        <v>9</v>
      </c>
      <c r="B15" s="12">
        <v>14895.794110000001</v>
      </c>
      <c r="C15" s="12">
        <v>13072.32692</v>
      </c>
      <c r="D15" s="13">
        <f t="shared" si="0"/>
        <v>-12.241490292725327</v>
      </c>
      <c r="E15" s="13">
        <f t="shared" si="3"/>
        <v>0.10583775529377129</v>
      </c>
      <c r="F15" s="12">
        <v>187953.34184000001</v>
      </c>
      <c r="G15" s="12">
        <v>155704.07406000001</v>
      </c>
      <c r="H15" s="13">
        <f t="shared" si="1"/>
        <v>-17.158124172888073</v>
      </c>
      <c r="I15" s="13">
        <f t="shared" si="4"/>
        <v>0.13013882034949109</v>
      </c>
      <c r="J15" s="12">
        <v>240774.92434999999</v>
      </c>
      <c r="K15" s="12">
        <v>195788.15768999999</v>
      </c>
      <c r="L15" s="13">
        <f t="shared" si="2"/>
        <v>-18.684157738372058</v>
      </c>
      <c r="M15" s="13">
        <f t="shared" si="5"/>
        <v>0.13411872790787432</v>
      </c>
    </row>
    <row r="16" spans="1:13" ht="13.8" x14ac:dyDescent="0.25">
      <c r="A16" s="11" t="s">
        <v>10</v>
      </c>
      <c r="B16" s="12">
        <v>95956.638160000002</v>
      </c>
      <c r="C16" s="12">
        <v>80952.046660000007</v>
      </c>
      <c r="D16" s="13">
        <f t="shared" si="0"/>
        <v>-15.636845754205186</v>
      </c>
      <c r="E16" s="13">
        <f t="shared" si="3"/>
        <v>0.65541375742544827</v>
      </c>
      <c r="F16" s="12">
        <v>906435.59589999996</v>
      </c>
      <c r="G16" s="12">
        <v>753530.61366999999</v>
      </c>
      <c r="H16" s="13">
        <f t="shared" si="1"/>
        <v>-16.868819243377196</v>
      </c>
      <c r="I16" s="13">
        <f t="shared" si="4"/>
        <v>0.6298074456449575</v>
      </c>
      <c r="J16" s="12">
        <v>1048000.5475700001</v>
      </c>
      <c r="K16" s="12">
        <v>923867.77035999997</v>
      </c>
      <c r="L16" s="13">
        <f t="shared" si="2"/>
        <v>-11.844724461053659</v>
      </c>
      <c r="M16" s="13">
        <f t="shared" si="5"/>
        <v>0.63286754202956585</v>
      </c>
    </row>
    <row r="17" spans="1:13" ht="13.8" x14ac:dyDescent="0.25">
      <c r="A17" s="11" t="s">
        <v>11</v>
      </c>
      <c r="B17" s="12">
        <v>4353.9617500000004</v>
      </c>
      <c r="C17" s="12">
        <v>5422.5150899999999</v>
      </c>
      <c r="D17" s="13">
        <f t="shared" si="0"/>
        <v>24.542092957063748</v>
      </c>
      <c r="E17" s="13">
        <f t="shared" si="3"/>
        <v>4.3902422933911917E-2</v>
      </c>
      <c r="F17" s="12">
        <v>71120.751489999995</v>
      </c>
      <c r="G17" s="12">
        <v>65779.76814</v>
      </c>
      <c r="H17" s="13">
        <f t="shared" si="1"/>
        <v>-7.5097397568288757</v>
      </c>
      <c r="I17" s="13">
        <f t="shared" si="4"/>
        <v>5.4979302759309165E-2</v>
      </c>
      <c r="J17" s="12">
        <v>84475.611279999997</v>
      </c>
      <c r="K17" s="12">
        <v>77693.178969999994</v>
      </c>
      <c r="L17" s="13">
        <f t="shared" si="2"/>
        <v>-8.0288644346344924</v>
      </c>
      <c r="M17" s="13">
        <f t="shared" si="5"/>
        <v>5.3221351349931133E-2</v>
      </c>
    </row>
    <row r="18" spans="1:13" ht="15.6" x14ac:dyDescent="0.3">
      <c r="A18" s="9" t="s">
        <v>12</v>
      </c>
      <c r="B18" s="50">
        <v>180876.82303</v>
      </c>
      <c r="C18" s="50">
        <v>162900.92498000001</v>
      </c>
      <c r="D18" s="48">
        <f t="shared" si="0"/>
        <v>-9.9381986861957046</v>
      </c>
      <c r="E18" s="48">
        <f t="shared" si="3"/>
        <v>1.3188981839785749</v>
      </c>
      <c r="F18" s="50">
        <v>1871785.1664</v>
      </c>
      <c r="G18" s="50">
        <v>1502736.2600199999</v>
      </c>
      <c r="H18" s="48">
        <f t="shared" si="1"/>
        <v>-19.716413667803071</v>
      </c>
      <c r="I18" s="48">
        <f t="shared" si="4"/>
        <v>1.2560000459592913</v>
      </c>
      <c r="J18" s="50">
        <v>2250336.5019299998</v>
      </c>
      <c r="K18" s="50">
        <v>1905537.9200500001</v>
      </c>
      <c r="L18" s="48">
        <f t="shared" si="2"/>
        <v>-15.32208990007865</v>
      </c>
      <c r="M18" s="48">
        <f t="shared" si="5"/>
        <v>1.3053308475478649</v>
      </c>
    </row>
    <row r="19" spans="1:13" ht="13.8" x14ac:dyDescent="0.25">
      <c r="A19" s="11" t="s">
        <v>13</v>
      </c>
      <c r="B19" s="12">
        <v>180876.82303</v>
      </c>
      <c r="C19" s="12">
        <v>162900.92498000001</v>
      </c>
      <c r="D19" s="13">
        <f t="shared" si="0"/>
        <v>-9.9381986861957046</v>
      </c>
      <c r="E19" s="13">
        <f t="shared" si="3"/>
        <v>1.3188981839785749</v>
      </c>
      <c r="F19" s="12">
        <v>1871785.1664</v>
      </c>
      <c r="G19" s="12">
        <v>1502736.2600199999</v>
      </c>
      <c r="H19" s="13">
        <f t="shared" si="1"/>
        <v>-19.716413667803071</v>
      </c>
      <c r="I19" s="13">
        <f t="shared" si="4"/>
        <v>1.2560000459592913</v>
      </c>
      <c r="J19" s="12">
        <v>2250336.5019299998</v>
      </c>
      <c r="K19" s="12">
        <v>1905537.9200500001</v>
      </c>
      <c r="L19" s="13">
        <f t="shared" si="2"/>
        <v>-15.32208990007865</v>
      </c>
      <c r="M19" s="13">
        <f t="shared" si="5"/>
        <v>1.3053308475478649</v>
      </c>
    </row>
    <row r="20" spans="1:13" ht="15.6" x14ac:dyDescent="0.3">
      <c r="A20" s="9" t="s">
        <v>187</v>
      </c>
      <c r="B20" s="8">
        <v>348688.39013999997</v>
      </c>
      <c r="C20" s="8">
        <v>366343.48538000003</v>
      </c>
      <c r="D20" s="10">
        <f t="shared" si="0"/>
        <v>5.0632873761330144</v>
      </c>
      <c r="E20" s="10">
        <f t="shared" si="3"/>
        <v>2.9660344632136635</v>
      </c>
      <c r="F20" s="8">
        <v>3728263.1970600002</v>
      </c>
      <c r="G20" s="8">
        <v>3387764.1809200002</v>
      </c>
      <c r="H20" s="10">
        <f t="shared" si="1"/>
        <v>-9.132912515632146</v>
      </c>
      <c r="I20" s="10">
        <f t="shared" si="4"/>
        <v>2.8315227895533246</v>
      </c>
      <c r="J20" s="8">
        <v>4619041.0569200004</v>
      </c>
      <c r="K20" s="8">
        <v>4177630.68835</v>
      </c>
      <c r="L20" s="10">
        <f t="shared" si="2"/>
        <v>-9.5563205247700278</v>
      </c>
      <c r="M20" s="10">
        <f t="shared" si="5"/>
        <v>2.8617589551945453</v>
      </c>
    </row>
    <row r="21" spans="1:13" ht="13.8" x14ac:dyDescent="0.25">
      <c r="A21" s="11" t="s">
        <v>185</v>
      </c>
      <c r="B21" s="12">
        <v>348688.39013999997</v>
      </c>
      <c r="C21" s="12">
        <v>366343.48538000003</v>
      </c>
      <c r="D21" s="13">
        <f t="shared" si="0"/>
        <v>5.0632873761330144</v>
      </c>
      <c r="E21" s="13">
        <f t="shared" si="3"/>
        <v>2.9660344632136635</v>
      </c>
      <c r="F21" s="12">
        <v>3728263.1970600002</v>
      </c>
      <c r="G21" s="12">
        <v>3387764.1809200002</v>
      </c>
      <c r="H21" s="13">
        <f t="shared" si="1"/>
        <v>-9.132912515632146</v>
      </c>
      <c r="I21" s="13">
        <f t="shared" si="4"/>
        <v>2.8315227895533246</v>
      </c>
      <c r="J21" s="12">
        <v>4619041.0569200004</v>
      </c>
      <c r="K21" s="12">
        <v>4177630.68835</v>
      </c>
      <c r="L21" s="13">
        <f t="shared" si="2"/>
        <v>-9.5563205247700278</v>
      </c>
      <c r="M21" s="13">
        <f t="shared" si="5"/>
        <v>2.8617589551945453</v>
      </c>
    </row>
    <row r="22" spans="1:13" ht="16.8" x14ac:dyDescent="0.3">
      <c r="A22" s="49" t="s">
        <v>14</v>
      </c>
      <c r="B22" s="50">
        <v>10188369.704059999</v>
      </c>
      <c r="C22" s="50">
        <v>9918204.1612199992</v>
      </c>
      <c r="D22" s="48">
        <f t="shared" si="0"/>
        <v>-2.6517053335072935</v>
      </c>
      <c r="E22" s="48">
        <f t="shared" si="3"/>
        <v>80.300964885054029</v>
      </c>
      <c r="F22" s="50">
        <v>103392993.66527</v>
      </c>
      <c r="G22" s="50">
        <v>90687693.145010009</v>
      </c>
      <c r="H22" s="48">
        <f t="shared" si="1"/>
        <v>-12.288357334340089</v>
      </c>
      <c r="I22" s="48">
        <f t="shared" si="4"/>
        <v>75.797563277376909</v>
      </c>
      <c r="J22" s="50">
        <v>124831480.78430998</v>
      </c>
      <c r="K22" s="50">
        <v>111329306.82756999</v>
      </c>
      <c r="L22" s="48">
        <f t="shared" si="2"/>
        <v>-10.8163212291535</v>
      </c>
      <c r="M22" s="48">
        <f t="shared" si="5"/>
        <v>76.262758620062044</v>
      </c>
    </row>
    <row r="23" spans="1:13" ht="15.6" x14ac:dyDescent="0.3">
      <c r="A23" s="9" t="s">
        <v>15</v>
      </c>
      <c r="B23" s="50">
        <v>1108503.5747100001</v>
      </c>
      <c r="C23" s="50">
        <v>1072229.0520600001</v>
      </c>
      <c r="D23" s="48">
        <f t="shared" si="0"/>
        <v>-3.2723866190048021</v>
      </c>
      <c r="E23" s="48">
        <f t="shared" si="3"/>
        <v>8.6811106182768754</v>
      </c>
      <c r="F23" s="50">
        <v>10934100.396710001</v>
      </c>
      <c r="G23" s="50">
        <v>9586896.8878500015</v>
      </c>
      <c r="H23" s="48">
        <f t="shared" si="1"/>
        <v>-12.321118884781452</v>
      </c>
      <c r="I23" s="48">
        <f t="shared" si="4"/>
        <v>8.0128118633314482</v>
      </c>
      <c r="J23" s="50">
        <v>13238963.137529999</v>
      </c>
      <c r="K23" s="50">
        <v>11745453.870970001</v>
      </c>
      <c r="L23" s="48">
        <f t="shared" si="2"/>
        <v>-11.281164929949661</v>
      </c>
      <c r="M23" s="48">
        <f t="shared" si="5"/>
        <v>8.0458662590274397</v>
      </c>
    </row>
    <row r="24" spans="1:13" ht="13.8" x14ac:dyDescent="0.25">
      <c r="A24" s="11" t="s">
        <v>16</v>
      </c>
      <c r="B24" s="12">
        <v>756774.22927999997</v>
      </c>
      <c r="C24" s="12">
        <v>756422.59456</v>
      </c>
      <c r="D24" s="13">
        <f t="shared" si="0"/>
        <v>-4.646494375667632E-2</v>
      </c>
      <c r="E24" s="13">
        <f t="shared" si="3"/>
        <v>6.1242401564511102</v>
      </c>
      <c r="F24" s="12">
        <v>7480013.0880300002</v>
      </c>
      <c r="G24" s="12">
        <v>6669913.6488800002</v>
      </c>
      <c r="H24" s="13">
        <f t="shared" si="1"/>
        <v>-10.83018745577295</v>
      </c>
      <c r="I24" s="13">
        <f t="shared" si="4"/>
        <v>5.5747718827429429</v>
      </c>
      <c r="J24" s="12">
        <v>8955086.09296</v>
      </c>
      <c r="K24" s="12">
        <v>8074925.5496300003</v>
      </c>
      <c r="L24" s="13">
        <f t="shared" si="2"/>
        <v>-9.8286106263337203</v>
      </c>
      <c r="M24" s="13">
        <f t="shared" si="5"/>
        <v>5.5314823707669181</v>
      </c>
    </row>
    <row r="25" spans="1:13" ht="13.8" x14ac:dyDescent="0.25">
      <c r="A25" s="11" t="s">
        <v>17</v>
      </c>
      <c r="B25" s="12">
        <v>144130.12429000001</v>
      </c>
      <c r="C25" s="12">
        <v>126818.6903</v>
      </c>
      <c r="D25" s="13">
        <f t="shared" si="0"/>
        <v>-12.010975550932139</v>
      </c>
      <c r="E25" s="13">
        <f t="shared" si="3"/>
        <v>1.0267648286941684</v>
      </c>
      <c r="F25" s="12">
        <v>1539092.1875499999</v>
      </c>
      <c r="G25" s="12">
        <v>1248979.94337</v>
      </c>
      <c r="H25" s="13">
        <f t="shared" si="1"/>
        <v>-18.849569020411597</v>
      </c>
      <c r="I25" s="13">
        <f t="shared" si="4"/>
        <v>1.0439083078051732</v>
      </c>
      <c r="J25" s="12">
        <v>1936411.1566600001</v>
      </c>
      <c r="K25" s="12">
        <v>1562978.76492</v>
      </c>
      <c r="L25" s="13">
        <f t="shared" si="2"/>
        <v>-19.284767620535266</v>
      </c>
      <c r="M25" s="13">
        <f t="shared" si="5"/>
        <v>1.070671107851165</v>
      </c>
    </row>
    <row r="26" spans="1:13" ht="13.8" x14ac:dyDescent="0.25">
      <c r="A26" s="11" t="s">
        <v>18</v>
      </c>
      <c r="B26" s="12">
        <v>207599.22114000001</v>
      </c>
      <c r="C26" s="12">
        <v>188987.7672</v>
      </c>
      <c r="D26" s="13">
        <f t="shared" si="0"/>
        <v>-8.9650885190214087</v>
      </c>
      <c r="E26" s="13">
        <f t="shared" si="3"/>
        <v>1.5301056331315968</v>
      </c>
      <c r="F26" s="12">
        <v>1914995.1211300001</v>
      </c>
      <c r="G26" s="12">
        <v>1668003.2956000001</v>
      </c>
      <c r="H26" s="13">
        <f t="shared" si="1"/>
        <v>-12.897778318320475</v>
      </c>
      <c r="I26" s="13">
        <f t="shared" si="4"/>
        <v>1.3941316727833311</v>
      </c>
      <c r="J26" s="12">
        <v>2347465.88791</v>
      </c>
      <c r="K26" s="12">
        <v>2107549.5564199998</v>
      </c>
      <c r="L26" s="13">
        <f t="shared" si="2"/>
        <v>-10.220226531325785</v>
      </c>
      <c r="M26" s="13">
        <f t="shared" si="5"/>
        <v>1.4437127804093552</v>
      </c>
    </row>
    <row r="27" spans="1:13" ht="15.6" x14ac:dyDescent="0.3">
      <c r="A27" s="9" t="s">
        <v>19</v>
      </c>
      <c r="B27" s="50">
        <v>1493411.65429</v>
      </c>
      <c r="C27" s="50">
        <v>1308443.9552199999</v>
      </c>
      <c r="D27" s="48">
        <f t="shared" si="0"/>
        <v>-12.385580261052517</v>
      </c>
      <c r="E27" s="48">
        <f t="shared" si="3"/>
        <v>10.593582305252552</v>
      </c>
      <c r="F27" s="50">
        <v>14878525.974239999</v>
      </c>
      <c r="G27" s="50">
        <v>12855425.44135</v>
      </c>
      <c r="H27" s="48">
        <f t="shared" si="1"/>
        <v>-13.59745270729576</v>
      </c>
      <c r="I27" s="48">
        <f t="shared" si="4"/>
        <v>10.744676477658793</v>
      </c>
      <c r="J27" s="50">
        <v>18043054.788819999</v>
      </c>
      <c r="K27" s="50">
        <v>15755973.672800001</v>
      </c>
      <c r="L27" s="48">
        <f t="shared" si="2"/>
        <v>-12.675686810179945</v>
      </c>
      <c r="M27" s="48">
        <f t="shared" si="5"/>
        <v>10.793150979497806</v>
      </c>
    </row>
    <row r="28" spans="1:13" ht="13.8" x14ac:dyDescent="0.25">
      <c r="A28" s="11" t="s">
        <v>20</v>
      </c>
      <c r="B28" s="12">
        <v>1493411.65429</v>
      </c>
      <c r="C28" s="12">
        <v>1308443.9552199999</v>
      </c>
      <c r="D28" s="13">
        <f t="shared" si="0"/>
        <v>-12.385580261052517</v>
      </c>
      <c r="E28" s="13">
        <f t="shared" si="3"/>
        <v>10.593582305252552</v>
      </c>
      <c r="F28" s="12">
        <v>14878525.974239999</v>
      </c>
      <c r="G28" s="12">
        <v>12855425.44135</v>
      </c>
      <c r="H28" s="13">
        <f t="shared" si="1"/>
        <v>-13.59745270729576</v>
      </c>
      <c r="I28" s="13">
        <f t="shared" si="4"/>
        <v>10.744676477658793</v>
      </c>
      <c r="J28" s="12">
        <v>18043054.788819999</v>
      </c>
      <c r="K28" s="12">
        <v>15755973.672800001</v>
      </c>
      <c r="L28" s="13">
        <f t="shared" si="2"/>
        <v>-12.675686810179945</v>
      </c>
      <c r="M28" s="13">
        <f t="shared" si="5"/>
        <v>10.793150979497806</v>
      </c>
    </row>
    <row r="29" spans="1:13" ht="15.6" x14ac:dyDescent="0.3">
      <c r="A29" s="9" t="s">
        <v>21</v>
      </c>
      <c r="B29" s="50">
        <v>7586454.4750600001</v>
      </c>
      <c r="C29" s="50">
        <v>7537531.1539399987</v>
      </c>
      <c r="D29" s="48">
        <f t="shared" si="0"/>
        <v>-0.64487727805964923</v>
      </c>
      <c r="E29" s="48">
        <f t="shared" si="3"/>
        <v>61.026271961524593</v>
      </c>
      <c r="F29" s="50">
        <v>77580367.294320002</v>
      </c>
      <c r="G29" s="50">
        <v>68245370.81581001</v>
      </c>
      <c r="H29" s="48">
        <f t="shared" si="1"/>
        <v>-12.032678890389125</v>
      </c>
      <c r="I29" s="48">
        <f t="shared" si="4"/>
        <v>57.040074936386667</v>
      </c>
      <c r="J29" s="50">
        <v>93549462.857959986</v>
      </c>
      <c r="K29" s="50">
        <v>83827879.283799991</v>
      </c>
      <c r="L29" s="48">
        <f t="shared" si="2"/>
        <v>-10.391918111727351</v>
      </c>
      <c r="M29" s="48">
        <f t="shared" si="5"/>
        <v>57.4237413815368</v>
      </c>
    </row>
    <row r="30" spans="1:13" ht="13.8" x14ac:dyDescent="0.25">
      <c r="A30" s="11" t="s">
        <v>22</v>
      </c>
      <c r="B30" s="12">
        <v>1498982.6303999999</v>
      </c>
      <c r="C30" s="12">
        <v>1595900.55409</v>
      </c>
      <c r="D30" s="13">
        <f t="shared" si="0"/>
        <v>6.4655801691403028</v>
      </c>
      <c r="E30" s="13">
        <f t="shared" si="3"/>
        <v>12.920923210584107</v>
      </c>
      <c r="F30" s="12">
        <v>15858923.3235</v>
      </c>
      <c r="G30" s="12">
        <v>14180325.39704</v>
      </c>
      <c r="H30" s="13">
        <f t="shared" si="1"/>
        <v>-10.584564236921603</v>
      </c>
      <c r="I30" s="13">
        <f t="shared" si="4"/>
        <v>11.852039392569727</v>
      </c>
      <c r="J30" s="12">
        <v>18937676.42444</v>
      </c>
      <c r="K30" s="12">
        <v>17050657.679719999</v>
      </c>
      <c r="L30" s="13">
        <f t="shared" si="2"/>
        <v>-9.9643625882460984</v>
      </c>
      <c r="M30" s="13">
        <f t="shared" si="5"/>
        <v>11.680034916194906</v>
      </c>
    </row>
    <row r="31" spans="1:13" ht="13.8" x14ac:dyDescent="0.25">
      <c r="A31" s="11" t="s">
        <v>23</v>
      </c>
      <c r="B31" s="12">
        <v>1712962.04938</v>
      </c>
      <c r="C31" s="12">
        <v>2030819.9048599999</v>
      </c>
      <c r="D31" s="13">
        <f t="shared" si="0"/>
        <v>18.55603605433333</v>
      </c>
      <c r="E31" s="13">
        <f t="shared" si="3"/>
        <v>16.442169894592308</v>
      </c>
      <c r="F31" s="12">
        <v>18628419.76557</v>
      </c>
      <c r="G31" s="12">
        <v>17399497.23835</v>
      </c>
      <c r="H31" s="13">
        <f t="shared" si="1"/>
        <v>-6.5970304657368581</v>
      </c>
      <c r="I31" s="13">
        <f t="shared" si="4"/>
        <v>14.542651237247251</v>
      </c>
      <c r="J31" s="12">
        <v>22468054.771790002</v>
      </c>
      <c r="K31" s="12">
        <v>21041003.615389999</v>
      </c>
      <c r="L31" s="13">
        <f t="shared" si="2"/>
        <v>-6.3514673205788661</v>
      </c>
      <c r="M31" s="13">
        <f t="shared" si="5"/>
        <v>14.413500142686239</v>
      </c>
    </row>
    <row r="32" spans="1:13" ht="13.8" x14ac:dyDescent="0.25">
      <c r="A32" s="11" t="s">
        <v>24</v>
      </c>
      <c r="B32" s="12">
        <v>175946.58945</v>
      </c>
      <c r="C32" s="12">
        <v>75632.592009999993</v>
      </c>
      <c r="D32" s="13">
        <f t="shared" si="0"/>
        <v>-57.013891405099926</v>
      </c>
      <c r="E32" s="13">
        <f t="shared" si="3"/>
        <v>0.61234574489879889</v>
      </c>
      <c r="F32" s="12">
        <v>1052929.05648</v>
      </c>
      <c r="G32" s="12">
        <v>866557.69403000001</v>
      </c>
      <c r="H32" s="13">
        <f t="shared" si="1"/>
        <v>-17.700277269681376</v>
      </c>
      <c r="I32" s="13">
        <f t="shared" si="4"/>
        <v>0.72427646319891947</v>
      </c>
      <c r="J32" s="12">
        <v>1207368.8649200001</v>
      </c>
      <c r="K32" s="12">
        <v>1085494.58824</v>
      </c>
      <c r="L32" s="13">
        <f t="shared" si="2"/>
        <v>-10.094204034992693</v>
      </c>
      <c r="M32" s="13">
        <f t="shared" si="5"/>
        <v>0.74358508217918884</v>
      </c>
    </row>
    <row r="33" spans="1:13" ht="13.8" x14ac:dyDescent="0.25">
      <c r="A33" s="11" t="s">
        <v>174</v>
      </c>
      <c r="B33" s="12">
        <v>1046417.0345</v>
      </c>
      <c r="C33" s="12">
        <v>1050302.0287200001</v>
      </c>
      <c r="D33" s="13">
        <f t="shared" si="0"/>
        <v>0.37126633951027388</v>
      </c>
      <c r="E33" s="13">
        <f t="shared" si="3"/>
        <v>8.5035823981840029</v>
      </c>
      <c r="F33" s="12">
        <v>9960851.0220400002</v>
      </c>
      <c r="G33" s="12">
        <v>8635520.6060300004</v>
      </c>
      <c r="H33" s="13">
        <f t="shared" si="1"/>
        <v>-13.305393415457084</v>
      </c>
      <c r="I33" s="13">
        <f t="shared" si="4"/>
        <v>7.2176432861956323</v>
      </c>
      <c r="J33" s="12">
        <v>12202570.716429999</v>
      </c>
      <c r="K33" s="12">
        <v>10779716.20193</v>
      </c>
      <c r="L33" s="13">
        <f t="shared" si="2"/>
        <v>-11.660284931471161</v>
      </c>
      <c r="M33" s="13">
        <f t="shared" si="5"/>
        <v>7.3843170152297581</v>
      </c>
    </row>
    <row r="34" spans="1:13" ht="13.8" x14ac:dyDescent="0.25">
      <c r="A34" s="11" t="s">
        <v>25</v>
      </c>
      <c r="B34" s="12">
        <v>495849.09484999999</v>
      </c>
      <c r="C34" s="12">
        <v>460431.15211999998</v>
      </c>
      <c r="D34" s="13">
        <f t="shared" si="0"/>
        <v>-7.1428874425422393</v>
      </c>
      <c r="E34" s="13">
        <f t="shared" si="3"/>
        <v>3.7277984176749568</v>
      </c>
      <c r="F34" s="12">
        <v>5019392.6688200003</v>
      </c>
      <c r="G34" s="12">
        <v>4540108.3890500003</v>
      </c>
      <c r="H34" s="13">
        <f t="shared" si="1"/>
        <v>-9.5486508307522779</v>
      </c>
      <c r="I34" s="13">
        <f t="shared" si="4"/>
        <v>3.7946621087262979</v>
      </c>
      <c r="J34" s="12">
        <v>6123238.18939</v>
      </c>
      <c r="K34" s="12">
        <v>5561058.1387200002</v>
      </c>
      <c r="L34" s="13">
        <f t="shared" si="2"/>
        <v>-9.1810906791787641</v>
      </c>
      <c r="M34" s="13">
        <f t="shared" si="5"/>
        <v>3.809433891133406</v>
      </c>
    </row>
    <row r="35" spans="1:13" ht="13.8" x14ac:dyDescent="0.25">
      <c r="A35" s="11" t="s">
        <v>26</v>
      </c>
      <c r="B35" s="12">
        <v>562723.43444999994</v>
      </c>
      <c r="C35" s="12">
        <v>570524.13372000004</v>
      </c>
      <c r="D35" s="13">
        <f t="shared" si="0"/>
        <v>1.3862403433801229</v>
      </c>
      <c r="E35" s="13">
        <f t="shared" si="3"/>
        <v>4.6191465393559952</v>
      </c>
      <c r="F35" s="12">
        <v>5949416.0202799998</v>
      </c>
      <c r="G35" s="12">
        <v>5223849.5149999997</v>
      </c>
      <c r="H35" s="13">
        <f t="shared" si="1"/>
        <v>-12.195592017884344</v>
      </c>
      <c r="I35" s="13">
        <f t="shared" si="4"/>
        <v>4.3661388930863341</v>
      </c>
      <c r="J35" s="12">
        <v>7173171.5701700002</v>
      </c>
      <c r="K35" s="12">
        <v>6377280.2800899995</v>
      </c>
      <c r="L35" s="13">
        <f t="shared" si="2"/>
        <v>-11.095389010207914</v>
      </c>
      <c r="M35" s="13">
        <f t="shared" si="5"/>
        <v>4.3685620661076827</v>
      </c>
    </row>
    <row r="36" spans="1:13" ht="13.8" x14ac:dyDescent="0.25">
      <c r="A36" s="11" t="s">
        <v>27</v>
      </c>
      <c r="B36" s="12">
        <v>1041110.74122</v>
      </c>
      <c r="C36" s="12">
        <v>771977.73770000006</v>
      </c>
      <c r="D36" s="13">
        <f t="shared" si="0"/>
        <v>-25.850564485063622</v>
      </c>
      <c r="E36" s="13">
        <f t="shared" si="3"/>
        <v>6.2501795889091616</v>
      </c>
      <c r="F36" s="12">
        <v>11129097.09668</v>
      </c>
      <c r="G36" s="12">
        <v>8468562.9057299998</v>
      </c>
      <c r="H36" s="13">
        <f t="shared" si="1"/>
        <v>-23.906109973141337</v>
      </c>
      <c r="I36" s="13">
        <f t="shared" si="4"/>
        <v>7.0780985870830495</v>
      </c>
      <c r="J36" s="12">
        <v>13447457.14452</v>
      </c>
      <c r="K36" s="12">
        <v>10543204.2612</v>
      </c>
      <c r="L36" s="13">
        <f t="shared" si="2"/>
        <v>-21.597041374498954</v>
      </c>
      <c r="M36" s="13">
        <f t="shared" si="5"/>
        <v>7.2223016972453324</v>
      </c>
    </row>
    <row r="37" spans="1:13" ht="13.8" x14ac:dyDescent="0.25">
      <c r="A37" s="14" t="s">
        <v>175</v>
      </c>
      <c r="B37" s="12">
        <v>245503.62023</v>
      </c>
      <c r="C37" s="12">
        <v>241235.22378</v>
      </c>
      <c r="D37" s="13">
        <f t="shared" si="0"/>
        <v>-1.7386287200168999</v>
      </c>
      <c r="E37" s="13">
        <f t="shared" si="3"/>
        <v>1.9531178143658143</v>
      </c>
      <c r="F37" s="12">
        <v>2652159.60702</v>
      </c>
      <c r="G37" s="12">
        <v>2323241.7205599998</v>
      </c>
      <c r="H37" s="13">
        <f t="shared" si="1"/>
        <v>-12.401888845203267</v>
      </c>
      <c r="I37" s="13">
        <f t="shared" si="4"/>
        <v>1.9417856515680714</v>
      </c>
      <c r="J37" s="12">
        <v>3163617.0219399999</v>
      </c>
      <c r="K37" s="12">
        <v>2827277.9322000002</v>
      </c>
      <c r="L37" s="13">
        <f t="shared" si="2"/>
        <v>-10.631473007239958</v>
      </c>
      <c r="M37" s="13">
        <f t="shared" si="5"/>
        <v>1.9367408334729774</v>
      </c>
    </row>
    <row r="38" spans="1:13" ht="13.8" x14ac:dyDescent="0.25">
      <c r="A38" s="11" t="s">
        <v>28</v>
      </c>
      <c r="B38" s="12">
        <v>328614.36498999997</v>
      </c>
      <c r="C38" s="12">
        <v>271880.08795999998</v>
      </c>
      <c r="D38" s="13">
        <f t="shared" si="0"/>
        <v>-17.264697796070621</v>
      </c>
      <c r="E38" s="13">
        <f t="shared" si="3"/>
        <v>2.2012284725479838</v>
      </c>
      <c r="F38" s="12">
        <v>2194681.8573699999</v>
      </c>
      <c r="G38" s="12">
        <v>2235534.61197</v>
      </c>
      <c r="H38" s="13">
        <f t="shared" si="1"/>
        <v>1.8614431272948171</v>
      </c>
      <c r="I38" s="13">
        <f t="shared" si="4"/>
        <v>1.8684792868048159</v>
      </c>
      <c r="J38" s="12">
        <v>2623961.2253200002</v>
      </c>
      <c r="K38" s="12">
        <v>3143986.2801700002</v>
      </c>
      <c r="L38" s="13">
        <f t="shared" si="2"/>
        <v>19.818320859012744</v>
      </c>
      <c r="M38" s="13">
        <f t="shared" si="5"/>
        <v>2.1536922632667843</v>
      </c>
    </row>
    <row r="39" spans="1:13" ht="13.8" x14ac:dyDescent="0.25">
      <c r="A39" s="11" t="s">
        <v>176</v>
      </c>
      <c r="B39" s="12">
        <v>118879.57255</v>
      </c>
      <c r="C39" s="12">
        <v>129595.25563</v>
      </c>
      <c r="D39" s="13">
        <f>(C39-B39)/B39*100</f>
        <v>9.0138977203110766</v>
      </c>
      <c r="E39" s="13">
        <f t="shared" si="3"/>
        <v>1.0492447929539446</v>
      </c>
      <c r="F39" s="12">
        <v>1324903.35922</v>
      </c>
      <c r="G39" s="12">
        <v>1263668.7049799999</v>
      </c>
      <c r="H39" s="13">
        <f t="shared" si="1"/>
        <v>-4.6218204379865302</v>
      </c>
      <c r="I39" s="13">
        <f t="shared" si="4"/>
        <v>1.0561853026099699</v>
      </c>
      <c r="J39" s="12">
        <v>1597572.38427</v>
      </c>
      <c r="K39" s="12">
        <v>1586563.9111500001</v>
      </c>
      <c r="L39" s="13">
        <f t="shared" si="2"/>
        <v>-0.68907507593342809</v>
      </c>
      <c r="M39" s="13">
        <f t="shared" si="5"/>
        <v>1.0868273955817913</v>
      </c>
    </row>
    <row r="40" spans="1:13" ht="13.8" x14ac:dyDescent="0.25">
      <c r="A40" s="11" t="s">
        <v>29</v>
      </c>
      <c r="B40" s="12">
        <v>350153.13173000002</v>
      </c>
      <c r="C40" s="12">
        <v>333727.84289999999</v>
      </c>
      <c r="D40" s="13">
        <f>(C40-B40)/B40*100</f>
        <v>-4.6908873123160948</v>
      </c>
      <c r="E40" s="13">
        <f t="shared" si="3"/>
        <v>2.7019677512447298</v>
      </c>
      <c r="F40" s="12">
        <v>3714419.1815499999</v>
      </c>
      <c r="G40" s="12">
        <v>3026977.18677</v>
      </c>
      <c r="H40" s="13">
        <f t="shared" si="1"/>
        <v>-18.507388670471364</v>
      </c>
      <c r="I40" s="13">
        <f t="shared" si="4"/>
        <v>2.5299738795483955</v>
      </c>
      <c r="J40" s="12">
        <v>4494135.6657800004</v>
      </c>
      <c r="K40" s="12">
        <v>3735364.1277800002</v>
      </c>
      <c r="L40" s="13">
        <f t="shared" si="2"/>
        <v>-16.883592183866753</v>
      </c>
      <c r="M40" s="13">
        <f t="shared" si="5"/>
        <v>2.5587976872625124</v>
      </c>
    </row>
    <row r="41" spans="1:13" ht="13.8" x14ac:dyDescent="0.25">
      <c r="A41" s="11" t="s">
        <v>30</v>
      </c>
      <c r="B41" s="12">
        <v>9312.2113100000006</v>
      </c>
      <c r="C41" s="12">
        <v>5504.6404499999999</v>
      </c>
      <c r="D41" s="13">
        <f t="shared" si="0"/>
        <v>-40.887934489965957</v>
      </c>
      <c r="E41" s="13">
        <f t="shared" si="3"/>
        <v>4.4567336212801435E-2</v>
      </c>
      <c r="F41" s="12">
        <v>95174.335789999997</v>
      </c>
      <c r="G41" s="12">
        <v>81526.846300000005</v>
      </c>
      <c r="H41" s="13">
        <f t="shared" si="1"/>
        <v>-14.33946386567159</v>
      </c>
      <c r="I41" s="13">
        <f t="shared" si="4"/>
        <v>6.8140847748195857E-2</v>
      </c>
      <c r="J41" s="12">
        <v>110638.87899</v>
      </c>
      <c r="K41" s="12">
        <v>96272.267210000005</v>
      </c>
      <c r="L41" s="13">
        <f t="shared" si="2"/>
        <v>-12.98513859788701</v>
      </c>
      <c r="M41" s="13">
        <f t="shared" si="5"/>
        <v>6.5948391176223031E-2</v>
      </c>
    </row>
    <row r="42" spans="1:13" ht="15.6" x14ac:dyDescent="0.3">
      <c r="A42" s="51" t="s">
        <v>31</v>
      </c>
      <c r="B42" s="50">
        <v>340422.88920999999</v>
      </c>
      <c r="C42" s="50">
        <v>316401.00017000001</v>
      </c>
      <c r="D42" s="48">
        <f t="shared" si="0"/>
        <v>-7.0564846846069047</v>
      </c>
      <c r="E42" s="48">
        <f t="shared" si="3"/>
        <v>2.5616840701454051</v>
      </c>
      <c r="F42" s="50">
        <v>3885207.0092600002</v>
      </c>
      <c r="G42" s="50">
        <v>3298986.65472</v>
      </c>
      <c r="H42" s="48">
        <f t="shared" si="1"/>
        <v>-15.08852303475215</v>
      </c>
      <c r="I42" s="48">
        <f t="shared" si="4"/>
        <v>2.7573217604347033</v>
      </c>
      <c r="J42" s="50">
        <v>4745063.0067499997</v>
      </c>
      <c r="K42" s="50">
        <v>4055321.1795000001</v>
      </c>
      <c r="L42" s="48">
        <f t="shared" si="2"/>
        <v>-14.535988800756078</v>
      </c>
      <c r="M42" s="48">
        <f t="shared" si="5"/>
        <v>2.7779745428401883</v>
      </c>
    </row>
    <row r="43" spans="1:13" ht="13.8" x14ac:dyDescent="0.25">
      <c r="A43" s="11" t="s">
        <v>32</v>
      </c>
      <c r="B43" s="12">
        <v>340422.88920999999</v>
      </c>
      <c r="C43" s="12">
        <v>316401.00017000001</v>
      </c>
      <c r="D43" s="13">
        <f t="shared" si="0"/>
        <v>-7.0564846846069047</v>
      </c>
      <c r="E43" s="13">
        <f t="shared" si="3"/>
        <v>2.5616840701454051</v>
      </c>
      <c r="F43" s="12">
        <v>3885207.0092600002</v>
      </c>
      <c r="G43" s="12">
        <v>3298986.65472</v>
      </c>
      <c r="H43" s="13">
        <f t="shared" si="1"/>
        <v>-15.08852303475215</v>
      </c>
      <c r="I43" s="13">
        <f t="shared" si="4"/>
        <v>2.7573217604347033</v>
      </c>
      <c r="J43" s="12">
        <v>4745063.0067499997</v>
      </c>
      <c r="K43" s="12">
        <v>4055321.1795000001</v>
      </c>
      <c r="L43" s="13">
        <f t="shared" si="2"/>
        <v>-14.535988800756078</v>
      </c>
      <c r="M43" s="13">
        <f t="shared" si="5"/>
        <v>2.7779745428401883</v>
      </c>
    </row>
    <row r="44" spans="1:13" ht="15.6" x14ac:dyDescent="0.3">
      <c r="A44" s="9" t="s">
        <v>33</v>
      </c>
      <c r="B44" s="8">
        <v>12534832.418980001</v>
      </c>
      <c r="C44" s="8">
        <v>12351288.898479998</v>
      </c>
      <c r="D44" s="10">
        <f t="shared" si="0"/>
        <v>-1.4642678447147359</v>
      </c>
      <c r="E44" s="10">
        <f t="shared" si="3"/>
        <v>100</v>
      </c>
      <c r="F44" s="15">
        <v>125258424.16312</v>
      </c>
      <c r="G44" s="15">
        <v>110804533.31143001</v>
      </c>
      <c r="H44" s="16">
        <f t="shared" si="1"/>
        <v>-11.539256499720258</v>
      </c>
      <c r="I44" s="16">
        <f t="shared" si="4"/>
        <v>92.611393385690761</v>
      </c>
      <c r="J44" s="15">
        <v>152008182.17116001</v>
      </c>
      <c r="K44" s="15">
        <v>136699586.65213001</v>
      </c>
      <c r="L44" s="16">
        <f t="shared" si="2"/>
        <v>-10.07090230300409</v>
      </c>
      <c r="M44" s="16">
        <f t="shared" si="5"/>
        <v>93.641897873848421</v>
      </c>
    </row>
    <row r="45" spans="1:13" ht="15" x14ac:dyDescent="0.25">
      <c r="A45" s="52" t="s">
        <v>34</v>
      </c>
      <c r="B45" s="53"/>
      <c r="C45" s="53"/>
      <c r="D45" s="54"/>
      <c r="E45" s="54"/>
      <c r="F45" s="55">
        <f>(F46-F44)</f>
        <v>5658316.334859997</v>
      </c>
      <c r="G45" s="55">
        <f>(G46-G44)</f>
        <v>8840069.0000499934</v>
      </c>
      <c r="H45" s="56">
        <f t="shared" si="1"/>
        <v>56.231438415482685</v>
      </c>
      <c r="I45" s="56">
        <f t="shared" si="4"/>
        <v>7.3886066143092375</v>
      </c>
      <c r="J45" s="55">
        <f>(J46-J44)</f>
        <v>6284643.1378200054</v>
      </c>
      <c r="K45" s="55">
        <f>(K46-K44)</f>
        <v>9281635.1683499813</v>
      </c>
      <c r="L45" s="56">
        <f t="shared" si="2"/>
        <v>47.687545096945023</v>
      </c>
      <c r="M45" s="56">
        <f t="shared" si="5"/>
        <v>6.3581021261515724</v>
      </c>
    </row>
    <row r="46" spans="1:13" s="18" customFormat="1" ht="22.5" customHeight="1" x14ac:dyDescent="0.4">
      <c r="A46" s="17" t="s">
        <v>35</v>
      </c>
      <c r="B46" s="57">
        <v>12534832.418980001</v>
      </c>
      <c r="C46" s="57">
        <v>12351288.898479998</v>
      </c>
      <c r="D46" s="58">
        <f>(C46-B46)/B46*100</f>
        <v>-1.4642678447147359</v>
      </c>
      <c r="E46" s="58">
        <f t="shared" si="3"/>
        <v>100</v>
      </c>
      <c r="F46" s="110">
        <v>130916740.49798</v>
      </c>
      <c r="G46" s="110">
        <v>119644602.31148</v>
      </c>
      <c r="H46" s="111">
        <f>(G46-F46)/F46*100</f>
        <v>-8.610157985619816</v>
      </c>
      <c r="I46" s="111">
        <f t="shared" si="4"/>
        <v>100</v>
      </c>
      <c r="J46" s="110">
        <v>158292825.30898002</v>
      </c>
      <c r="K46" s="110">
        <v>145981221.82047999</v>
      </c>
      <c r="L46" s="111">
        <f>(K46-J46)/J46*100</f>
        <v>-7.7777394297362301</v>
      </c>
      <c r="M46" s="111">
        <f t="shared" si="5"/>
        <v>100</v>
      </c>
    </row>
    <row r="47" spans="1:13" ht="20.25" hidden="1" customHeight="1" x14ac:dyDescent="0.25"/>
    <row r="48" spans="1:13" ht="14.4" x14ac:dyDescent="0.25">
      <c r="C48" s="122"/>
    </row>
    <row r="49" spans="1:8" ht="14.4" x14ac:dyDescent="0.25">
      <c r="A49" s="1" t="s">
        <v>214</v>
      </c>
      <c r="C49" s="123"/>
    </row>
    <row r="50" spans="1:8" x14ac:dyDescent="0.25">
      <c r="A50" s="1" t="s">
        <v>189</v>
      </c>
    </row>
    <row r="51" spans="1:8" ht="21" x14ac:dyDescent="0.4">
      <c r="E51" s="120" t="s">
        <v>194</v>
      </c>
      <c r="F51" s="120">
        <f>+F46/1.3477</f>
        <v>97140862.579194188</v>
      </c>
      <c r="G51" s="120">
        <f>+G46/1.1166</f>
        <v>107150817.04413398</v>
      </c>
      <c r="H51" s="121">
        <f>(G51-F51)/F51*100</f>
        <v>10.304576466756368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77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80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45" bestFit="1" customWidth="1"/>
    <col min="5" max="5" width="12.33203125" style="46" bestFit="1" customWidth="1"/>
    <col min="6" max="6" width="11" style="46" bestFit="1" customWidth="1"/>
    <col min="7" max="7" width="12.33203125" style="46" bestFit="1" customWidth="1"/>
    <col min="8" max="8" width="11.44140625" style="46" bestFit="1" customWidth="1"/>
    <col min="9" max="9" width="12.33203125" style="46" bestFit="1" customWidth="1"/>
    <col min="10" max="10" width="12.6640625" style="46" bestFit="1" customWidth="1"/>
    <col min="11" max="11" width="12.33203125" style="46" bestFit="1" customWidth="1"/>
    <col min="12" max="12" width="11" style="46" customWidth="1"/>
    <col min="13" max="13" width="12.33203125" style="46" bestFit="1" customWidth="1"/>
    <col min="14" max="14" width="11" style="46" bestFit="1" customWidth="1"/>
    <col min="15" max="15" width="13.5546875" style="45" bestFit="1" customWidth="1"/>
  </cols>
  <sheetData>
    <row r="1" spans="1:15" ht="16.2" thickBot="1" x14ac:dyDescent="0.35">
      <c r="B1" s="34" t="s">
        <v>81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35" t="s">
        <v>61</v>
      </c>
      <c r="I1" s="35" t="s">
        <v>0</v>
      </c>
      <c r="J1" s="35" t="s">
        <v>82</v>
      </c>
      <c r="K1" s="35" t="s">
        <v>62</v>
      </c>
      <c r="L1" s="35" t="s">
        <v>63</v>
      </c>
      <c r="M1" s="35" t="s">
        <v>64</v>
      </c>
      <c r="N1" s="35" t="s">
        <v>65</v>
      </c>
      <c r="O1" s="36" t="s">
        <v>54</v>
      </c>
    </row>
    <row r="2" spans="1:15" s="67" customFormat="1" ht="15" thickTop="1" thickBot="1" x14ac:dyDescent="0.3">
      <c r="A2" s="37">
        <v>2015</v>
      </c>
      <c r="B2" s="38" t="s">
        <v>2</v>
      </c>
      <c r="C2" s="136">
        <v>1818011.4137599999</v>
      </c>
      <c r="D2" s="136">
        <v>1656502.3354399998</v>
      </c>
      <c r="E2" s="136">
        <v>1771394.4751499998</v>
      </c>
      <c r="F2" s="136">
        <v>1709176.1929100002</v>
      </c>
      <c r="G2" s="136">
        <v>1570719.04687</v>
      </c>
      <c r="H2" s="136">
        <v>1612433.8802599995</v>
      </c>
      <c r="I2" s="136">
        <v>1531182.8860399998</v>
      </c>
      <c r="J2" s="136">
        <v>1472341.9054899998</v>
      </c>
      <c r="K2" s="136">
        <v>1559407.6386899999</v>
      </c>
      <c r="L2" s="136">
        <v>2116683.73709</v>
      </c>
      <c r="M2" s="136"/>
      <c r="N2" s="136"/>
      <c r="O2" s="137">
        <f t="shared" ref="O2:O33" si="0">SUM(C2:N2)</f>
        <v>16817853.511700001</v>
      </c>
    </row>
    <row r="3" spans="1:15" ht="14.4" thickTop="1" x14ac:dyDescent="0.25">
      <c r="A3" s="39">
        <v>2014</v>
      </c>
      <c r="B3" s="38" t="s">
        <v>2</v>
      </c>
      <c r="C3" s="136">
        <v>1927049.30174</v>
      </c>
      <c r="D3" s="136">
        <v>1795433.6926500001</v>
      </c>
      <c r="E3" s="136">
        <v>1887616.1530599999</v>
      </c>
      <c r="F3" s="136">
        <v>1849448.0303700001</v>
      </c>
      <c r="G3" s="136">
        <v>1808453.76923</v>
      </c>
      <c r="H3" s="136">
        <v>1669541.4984600001</v>
      </c>
      <c r="I3" s="136">
        <v>1529491.9659299999</v>
      </c>
      <c r="J3" s="136">
        <v>1606238.6817599998</v>
      </c>
      <c r="K3" s="136">
        <v>1902126.0463999999</v>
      </c>
      <c r="L3" s="136">
        <v>2007526.50126</v>
      </c>
      <c r="M3" s="136">
        <v>2194256.8385899998</v>
      </c>
      <c r="N3" s="136">
        <v>2307954.4551599999</v>
      </c>
      <c r="O3" s="137">
        <f t="shared" si="0"/>
        <v>22485136.934609998</v>
      </c>
    </row>
    <row r="4" spans="1:15" s="67" customFormat="1" ht="13.8" x14ac:dyDescent="0.25">
      <c r="A4" s="37">
        <v>2015</v>
      </c>
      <c r="B4" s="40" t="s">
        <v>83</v>
      </c>
      <c r="C4" s="138">
        <v>566120.81128000002</v>
      </c>
      <c r="D4" s="138">
        <v>491881.25361999997</v>
      </c>
      <c r="E4" s="138">
        <v>554762.59712000005</v>
      </c>
      <c r="F4" s="138">
        <v>487514.10278000002</v>
      </c>
      <c r="G4" s="138">
        <v>480848.67021000001</v>
      </c>
      <c r="H4" s="138">
        <v>480957.19721999997</v>
      </c>
      <c r="I4" s="138">
        <v>430690.72425999999</v>
      </c>
      <c r="J4" s="138">
        <v>460135.57647000003</v>
      </c>
      <c r="K4" s="138">
        <v>438998.67229000002</v>
      </c>
      <c r="L4" s="138">
        <v>588559.39806000004</v>
      </c>
      <c r="M4" s="138"/>
      <c r="N4" s="138"/>
      <c r="O4" s="139">
        <f t="shared" si="0"/>
        <v>4980469.0033100005</v>
      </c>
    </row>
    <row r="5" spans="1:15" ht="13.8" x14ac:dyDescent="0.25">
      <c r="A5" s="39">
        <v>2014</v>
      </c>
      <c r="B5" s="40" t="s">
        <v>83</v>
      </c>
      <c r="C5" s="138">
        <v>614049.99011000001</v>
      </c>
      <c r="D5" s="138">
        <v>556283.59741000005</v>
      </c>
      <c r="E5" s="138">
        <v>598289.29353000002</v>
      </c>
      <c r="F5" s="138">
        <v>610687.35260999994</v>
      </c>
      <c r="G5" s="138">
        <v>542968.32842999999</v>
      </c>
      <c r="H5" s="138">
        <v>495849.45386000001</v>
      </c>
      <c r="I5" s="138">
        <v>444851.1041</v>
      </c>
      <c r="J5" s="138">
        <v>483695.93664000003</v>
      </c>
      <c r="K5" s="138">
        <v>552501.56553999998</v>
      </c>
      <c r="L5" s="138">
        <v>564232.83424999996</v>
      </c>
      <c r="M5" s="138">
        <v>601804.46646000003</v>
      </c>
      <c r="N5" s="138">
        <v>651456.22444000002</v>
      </c>
      <c r="O5" s="139">
        <f t="shared" si="0"/>
        <v>6716670.14738</v>
      </c>
    </row>
    <row r="6" spans="1:15" s="67" customFormat="1" ht="13.8" x14ac:dyDescent="0.25">
      <c r="A6" s="37">
        <v>2015</v>
      </c>
      <c r="B6" s="40" t="s">
        <v>132</v>
      </c>
      <c r="C6" s="138">
        <v>218501.91409999999</v>
      </c>
      <c r="D6" s="138">
        <v>155554.29676</v>
      </c>
      <c r="E6" s="138">
        <v>152632.42593999999</v>
      </c>
      <c r="F6" s="138">
        <v>124853.16082999999</v>
      </c>
      <c r="G6" s="138">
        <v>161378.32816</v>
      </c>
      <c r="H6" s="138">
        <v>181193.73605000001</v>
      </c>
      <c r="I6" s="138">
        <v>93844.835030000002</v>
      </c>
      <c r="J6" s="138">
        <v>73244.345950000003</v>
      </c>
      <c r="K6" s="138">
        <v>111437.20487</v>
      </c>
      <c r="L6" s="138">
        <v>238548.90400000001</v>
      </c>
      <c r="M6" s="138"/>
      <c r="N6" s="138"/>
      <c r="O6" s="139">
        <f t="shared" si="0"/>
        <v>1511189.15169</v>
      </c>
    </row>
    <row r="7" spans="1:15" ht="13.8" x14ac:dyDescent="0.25">
      <c r="A7" s="39">
        <v>2014</v>
      </c>
      <c r="B7" s="40" t="s">
        <v>132</v>
      </c>
      <c r="C7" s="138">
        <v>219372.68607</v>
      </c>
      <c r="D7" s="138">
        <v>200366.00167999999</v>
      </c>
      <c r="E7" s="138">
        <v>192353.52622999999</v>
      </c>
      <c r="F7" s="138">
        <v>177392.70402</v>
      </c>
      <c r="G7" s="138">
        <v>188104.70172000001</v>
      </c>
      <c r="H7" s="138">
        <v>167816.56338000001</v>
      </c>
      <c r="I7" s="138">
        <v>94589.399080000003</v>
      </c>
      <c r="J7" s="138">
        <v>104381.06547</v>
      </c>
      <c r="K7" s="138">
        <v>162033.47639</v>
      </c>
      <c r="L7" s="138">
        <v>212448.55926000001</v>
      </c>
      <c r="M7" s="138">
        <v>338058.44446999999</v>
      </c>
      <c r="N7" s="138">
        <v>338041.30245999998</v>
      </c>
      <c r="O7" s="139">
        <f t="shared" si="0"/>
        <v>2394958.4302300001</v>
      </c>
    </row>
    <row r="8" spans="1:15" s="67" customFormat="1" ht="13.8" x14ac:dyDescent="0.25">
      <c r="A8" s="37">
        <v>2015</v>
      </c>
      <c r="B8" s="40" t="s">
        <v>84</v>
      </c>
      <c r="C8" s="138">
        <v>93040.151490000004</v>
      </c>
      <c r="D8" s="138">
        <v>98704.324250000005</v>
      </c>
      <c r="E8" s="138">
        <v>104076.11655000001</v>
      </c>
      <c r="F8" s="138">
        <v>105917.70758</v>
      </c>
      <c r="G8" s="138">
        <v>96206.019320000007</v>
      </c>
      <c r="H8" s="138">
        <v>110324.24195</v>
      </c>
      <c r="I8" s="138">
        <v>110605.69404</v>
      </c>
      <c r="J8" s="138">
        <v>110073.19523</v>
      </c>
      <c r="K8" s="138">
        <v>113988.66584</v>
      </c>
      <c r="L8" s="138">
        <v>145298.81904</v>
      </c>
      <c r="M8" s="138"/>
      <c r="N8" s="138"/>
      <c r="O8" s="139">
        <f t="shared" si="0"/>
        <v>1088234.9352900002</v>
      </c>
    </row>
    <row r="9" spans="1:15" ht="13.8" x14ac:dyDescent="0.25">
      <c r="A9" s="39">
        <v>2014</v>
      </c>
      <c r="B9" s="40" t="s">
        <v>84</v>
      </c>
      <c r="C9" s="138">
        <v>111498.51522</v>
      </c>
      <c r="D9" s="138">
        <v>112348.27525000001</v>
      </c>
      <c r="E9" s="138">
        <v>119768.88486999999</v>
      </c>
      <c r="F9" s="138">
        <v>121026.58252</v>
      </c>
      <c r="G9" s="138">
        <v>109161.33497</v>
      </c>
      <c r="H9" s="138">
        <v>108378.79994</v>
      </c>
      <c r="I9" s="138">
        <v>106723.63373</v>
      </c>
      <c r="J9" s="138">
        <v>119251.82182</v>
      </c>
      <c r="K9" s="138">
        <v>134477.10582</v>
      </c>
      <c r="L9" s="138">
        <v>125772.73337</v>
      </c>
      <c r="M9" s="138">
        <v>129613.56435</v>
      </c>
      <c r="N9" s="138">
        <v>118555.26717000001</v>
      </c>
      <c r="O9" s="139">
        <f t="shared" si="0"/>
        <v>1416576.5190300001</v>
      </c>
    </row>
    <row r="10" spans="1:15" s="67" customFormat="1" ht="13.8" x14ac:dyDescent="0.25">
      <c r="A10" s="37">
        <v>2015</v>
      </c>
      <c r="B10" s="40" t="s">
        <v>85</v>
      </c>
      <c r="C10" s="138">
        <v>97812.898400000005</v>
      </c>
      <c r="D10" s="138">
        <v>94328.583759999994</v>
      </c>
      <c r="E10" s="138">
        <v>98548.827709999998</v>
      </c>
      <c r="F10" s="138">
        <v>111251.07588999999</v>
      </c>
      <c r="G10" s="138">
        <v>85220.710900000005</v>
      </c>
      <c r="H10" s="138">
        <v>92626.931030000007</v>
      </c>
      <c r="I10" s="138">
        <v>76814.647469999996</v>
      </c>
      <c r="J10" s="138">
        <v>89614.715649999998</v>
      </c>
      <c r="K10" s="138">
        <v>115694.37757</v>
      </c>
      <c r="L10" s="138">
        <v>202706.50104</v>
      </c>
      <c r="M10" s="138"/>
      <c r="N10" s="138"/>
      <c r="O10" s="139">
        <f t="shared" si="0"/>
        <v>1064619.26942</v>
      </c>
    </row>
    <row r="11" spans="1:15" ht="13.8" x14ac:dyDescent="0.25">
      <c r="A11" s="39">
        <v>2014</v>
      </c>
      <c r="B11" s="40" t="s">
        <v>85</v>
      </c>
      <c r="C11" s="138">
        <v>116017.89702999999</v>
      </c>
      <c r="D11" s="138">
        <v>111650.12044</v>
      </c>
      <c r="E11" s="138">
        <v>105105.68309999999</v>
      </c>
      <c r="F11" s="138">
        <v>110911.07492</v>
      </c>
      <c r="G11" s="138">
        <v>108918.62856</v>
      </c>
      <c r="H11" s="138">
        <v>102183.27776</v>
      </c>
      <c r="I11" s="138">
        <v>88391.264150000003</v>
      </c>
      <c r="J11" s="138">
        <v>94078.269539999994</v>
      </c>
      <c r="K11" s="138">
        <v>132209.39449999999</v>
      </c>
      <c r="L11" s="138">
        <v>194336.86111</v>
      </c>
      <c r="M11" s="138">
        <v>160589.28497000001</v>
      </c>
      <c r="N11" s="138">
        <v>135195.34609000001</v>
      </c>
      <c r="O11" s="139">
        <f t="shared" si="0"/>
        <v>1459587.1021699999</v>
      </c>
    </row>
    <row r="12" spans="1:15" s="67" customFormat="1" ht="13.8" x14ac:dyDescent="0.25">
      <c r="A12" s="37">
        <v>2015</v>
      </c>
      <c r="B12" s="40" t="s">
        <v>86</v>
      </c>
      <c r="C12" s="138">
        <v>245760.43616000001</v>
      </c>
      <c r="D12" s="138">
        <v>231388.24583999999</v>
      </c>
      <c r="E12" s="138">
        <v>206854.61811000001</v>
      </c>
      <c r="F12" s="138">
        <v>242668.7089</v>
      </c>
      <c r="G12" s="138">
        <v>216169.53511999999</v>
      </c>
      <c r="H12" s="138">
        <v>207819.69023000001</v>
      </c>
      <c r="I12" s="138">
        <v>227567.05040000001</v>
      </c>
      <c r="J12" s="138">
        <v>153125.99147000001</v>
      </c>
      <c r="K12" s="138">
        <v>263593.16303</v>
      </c>
      <c r="L12" s="138">
        <v>312878.81592000002</v>
      </c>
      <c r="M12" s="138"/>
      <c r="N12" s="138"/>
      <c r="O12" s="139">
        <f t="shared" si="0"/>
        <v>2307826.2551800003</v>
      </c>
    </row>
    <row r="13" spans="1:15" ht="13.8" x14ac:dyDescent="0.25">
      <c r="A13" s="39">
        <v>2014</v>
      </c>
      <c r="B13" s="40" t="s">
        <v>86</v>
      </c>
      <c r="C13" s="138">
        <v>153795.59529999999</v>
      </c>
      <c r="D13" s="138">
        <v>182753.25046000001</v>
      </c>
      <c r="E13" s="138">
        <v>154123.44412</v>
      </c>
      <c r="F13" s="138">
        <v>149029.52598999999</v>
      </c>
      <c r="G13" s="138">
        <v>141867.42569</v>
      </c>
      <c r="H13" s="138">
        <v>138269.47837</v>
      </c>
      <c r="I13" s="138">
        <v>157467.05283999999</v>
      </c>
      <c r="J13" s="138">
        <v>143440.3285</v>
      </c>
      <c r="K13" s="138">
        <v>216814.42443000001</v>
      </c>
      <c r="L13" s="138">
        <v>265869.76663999999</v>
      </c>
      <c r="M13" s="138">
        <v>292675.99297999998</v>
      </c>
      <c r="N13" s="138">
        <v>320599.72947000002</v>
      </c>
      <c r="O13" s="139">
        <f t="shared" si="0"/>
        <v>2316706.0147900004</v>
      </c>
    </row>
    <row r="14" spans="1:15" s="67" customFormat="1" ht="13.8" x14ac:dyDescent="0.25">
      <c r="A14" s="37">
        <v>2015</v>
      </c>
      <c r="B14" s="40" t="s">
        <v>87</v>
      </c>
      <c r="C14" s="138">
        <v>16791.806779999999</v>
      </c>
      <c r="D14" s="138">
        <v>19131.206109999999</v>
      </c>
      <c r="E14" s="138">
        <v>19115.16706</v>
      </c>
      <c r="F14" s="138">
        <v>18199.15724</v>
      </c>
      <c r="G14" s="138">
        <v>17030.152870000002</v>
      </c>
      <c r="H14" s="138">
        <v>17736.840499999998</v>
      </c>
      <c r="I14" s="138">
        <v>12890.33347</v>
      </c>
      <c r="J14" s="138">
        <v>10659.29089</v>
      </c>
      <c r="K14" s="138">
        <v>11077.792219999999</v>
      </c>
      <c r="L14" s="138">
        <v>13072.32692</v>
      </c>
      <c r="M14" s="138"/>
      <c r="N14" s="138"/>
      <c r="O14" s="139">
        <f t="shared" si="0"/>
        <v>155704.07405999998</v>
      </c>
    </row>
    <row r="15" spans="1:15" ht="13.8" x14ac:dyDescent="0.25">
      <c r="A15" s="39">
        <v>2014</v>
      </c>
      <c r="B15" s="40" t="s">
        <v>87</v>
      </c>
      <c r="C15" s="138">
        <v>24433.78167</v>
      </c>
      <c r="D15" s="138">
        <v>23262.337889999999</v>
      </c>
      <c r="E15" s="138">
        <v>22845.745370000001</v>
      </c>
      <c r="F15" s="138">
        <v>19989.729940000001</v>
      </c>
      <c r="G15" s="138">
        <v>19755.836240000001</v>
      </c>
      <c r="H15" s="138">
        <v>19273.121060000001</v>
      </c>
      <c r="I15" s="138">
        <v>14721.921179999999</v>
      </c>
      <c r="J15" s="138">
        <v>13367.26571</v>
      </c>
      <c r="K15" s="138">
        <v>15407.80867</v>
      </c>
      <c r="L15" s="138">
        <v>14895.794110000001</v>
      </c>
      <c r="M15" s="138">
        <v>15889.761500000001</v>
      </c>
      <c r="N15" s="138">
        <v>24194.32213</v>
      </c>
      <c r="O15" s="139">
        <f t="shared" si="0"/>
        <v>228037.42547000002</v>
      </c>
    </row>
    <row r="16" spans="1:15" ht="13.8" x14ac:dyDescent="0.25">
      <c r="A16" s="37">
        <v>2015</v>
      </c>
      <c r="B16" s="40" t="s">
        <v>88</v>
      </c>
      <c r="C16" s="138">
        <v>84587.382100000003</v>
      </c>
      <c r="D16" s="138">
        <v>87419.751180000007</v>
      </c>
      <c r="E16" s="138">
        <v>105669.31832000001</v>
      </c>
      <c r="F16" s="138">
        <v>72638.579329999993</v>
      </c>
      <c r="G16" s="138">
        <v>53359.857490000002</v>
      </c>
      <c r="H16" s="138">
        <v>54936.205170000001</v>
      </c>
      <c r="I16" s="138">
        <v>73120.949699999997</v>
      </c>
      <c r="J16" s="138">
        <v>81940.677330000006</v>
      </c>
      <c r="K16" s="138">
        <v>58905.846389999999</v>
      </c>
      <c r="L16" s="138">
        <v>80952.046660000007</v>
      </c>
      <c r="M16" s="138"/>
      <c r="N16" s="138"/>
      <c r="O16" s="139">
        <f t="shared" si="0"/>
        <v>753530.61366999999</v>
      </c>
    </row>
    <row r="17" spans="1:15" ht="13.8" x14ac:dyDescent="0.25">
      <c r="A17" s="39">
        <v>2014</v>
      </c>
      <c r="B17" s="40" t="s">
        <v>88</v>
      </c>
      <c r="C17" s="138">
        <v>109576.34378</v>
      </c>
      <c r="D17" s="138">
        <v>69920.359270000001</v>
      </c>
      <c r="E17" s="138">
        <v>121384.38855</v>
      </c>
      <c r="F17" s="138">
        <v>48540.4202</v>
      </c>
      <c r="G17" s="138">
        <v>86381.492960000003</v>
      </c>
      <c r="H17" s="138">
        <v>91684.593309999997</v>
      </c>
      <c r="I17" s="138">
        <v>68872.547839999999</v>
      </c>
      <c r="J17" s="138">
        <v>111508.17037000001</v>
      </c>
      <c r="K17" s="138">
        <v>101496.20688</v>
      </c>
      <c r="L17" s="138">
        <v>95956.638160000002</v>
      </c>
      <c r="M17" s="138">
        <v>75721.907399999996</v>
      </c>
      <c r="N17" s="138">
        <v>94615.249290000007</v>
      </c>
      <c r="O17" s="139">
        <f t="shared" si="0"/>
        <v>1075658.31801</v>
      </c>
    </row>
    <row r="18" spans="1:15" ht="13.8" x14ac:dyDescent="0.25">
      <c r="A18" s="37">
        <v>2015</v>
      </c>
      <c r="B18" s="40" t="s">
        <v>136</v>
      </c>
      <c r="C18" s="138">
        <v>6323.2487099999998</v>
      </c>
      <c r="D18" s="138">
        <v>8819.9491300000009</v>
      </c>
      <c r="E18" s="138">
        <v>11241.36759</v>
      </c>
      <c r="F18" s="138">
        <v>10605.65509</v>
      </c>
      <c r="G18" s="138">
        <v>6164.7641899999999</v>
      </c>
      <c r="H18" s="138">
        <v>2449.9805200000001</v>
      </c>
      <c r="I18" s="138">
        <v>4008.5602800000001</v>
      </c>
      <c r="J18" s="138">
        <v>5086.7874000000002</v>
      </c>
      <c r="K18" s="138">
        <v>5656.9401399999997</v>
      </c>
      <c r="L18" s="138">
        <v>5422.5150899999999</v>
      </c>
      <c r="M18" s="138"/>
      <c r="N18" s="138"/>
      <c r="O18" s="139">
        <f t="shared" si="0"/>
        <v>65779.76814</v>
      </c>
    </row>
    <row r="19" spans="1:15" ht="13.8" x14ac:dyDescent="0.25">
      <c r="A19" s="39">
        <v>2014</v>
      </c>
      <c r="B19" s="40" t="s">
        <v>136</v>
      </c>
      <c r="C19" s="138">
        <v>7358.7261900000003</v>
      </c>
      <c r="D19" s="138">
        <v>9166.9882199999993</v>
      </c>
      <c r="E19" s="138">
        <v>10157.391799999999</v>
      </c>
      <c r="F19" s="138">
        <v>13281.129489999999</v>
      </c>
      <c r="G19" s="138">
        <v>8222.47631</v>
      </c>
      <c r="H19" s="138">
        <v>3831.8581199999999</v>
      </c>
      <c r="I19" s="138">
        <v>3651.3755299999998</v>
      </c>
      <c r="J19" s="138">
        <v>5275.7177700000002</v>
      </c>
      <c r="K19" s="138">
        <v>5832.93804</v>
      </c>
      <c r="L19" s="138">
        <v>4353.9617500000004</v>
      </c>
      <c r="M19" s="138">
        <v>4965.0751799999998</v>
      </c>
      <c r="N19" s="138">
        <v>6948.33565</v>
      </c>
      <c r="O19" s="139">
        <f t="shared" si="0"/>
        <v>83045.97404999999</v>
      </c>
    </row>
    <row r="20" spans="1:15" ht="13.8" x14ac:dyDescent="0.25">
      <c r="A20" s="37">
        <v>2015</v>
      </c>
      <c r="B20" s="40" t="s">
        <v>89</v>
      </c>
      <c r="C20" s="140">
        <v>172543.8327</v>
      </c>
      <c r="D20" s="140">
        <v>167106.44742000001</v>
      </c>
      <c r="E20" s="140">
        <v>171068.19013999999</v>
      </c>
      <c r="F20" s="140">
        <v>172518.28628999999</v>
      </c>
      <c r="G20" s="140">
        <v>124616.54806</v>
      </c>
      <c r="H20" s="138">
        <v>109761.62934</v>
      </c>
      <c r="I20" s="138">
        <v>152672.6439</v>
      </c>
      <c r="J20" s="138">
        <v>142321.32756000001</v>
      </c>
      <c r="K20" s="138">
        <v>127226.42963</v>
      </c>
      <c r="L20" s="138">
        <v>162900.92498000001</v>
      </c>
      <c r="M20" s="138"/>
      <c r="N20" s="138"/>
      <c r="O20" s="139">
        <f t="shared" si="0"/>
        <v>1502736.2600199999</v>
      </c>
    </row>
    <row r="21" spans="1:15" ht="13.8" x14ac:dyDescent="0.25">
      <c r="A21" s="39">
        <v>2014</v>
      </c>
      <c r="B21" s="40" t="s">
        <v>89</v>
      </c>
      <c r="C21" s="138">
        <v>209570.804</v>
      </c>
      <c r="D21" s="138">
        <v>185581.57032999999</v>
      </c>
      <c r="E21" s="138">
        <v>193720.27377999999</v>
      </c>
      <c r="F21" s="138">
        <v>203888.59948</v>
      </c>
      <c r="G21" s="138">
        <v>186505.35902999999</v>
      </c>
      <c r="H21" s="138">
        <v>158084.99557</v>
      </c>
      <c r="I21" s="138">
        <v>175807.64163</v>
      </c>
      <c r="J21" s="138">
        <v>185391.33327999999</v>
      </c>
      <c r="K21" s="138">
        <v>192468.72279999999</v>
      </c>
      <c r="L21" s="138">
        <v>180961.55247</v>
      </c>
      <c r="M21" s="138">
        <v>195677.55825</v>
      </c>
      <c r="N21" s="138">
        <v>207575.67099000001</v>
      </c>
      <c r="O21" s="139">
        <f t="shared" si="0"/>
        <v>2275234.0816099998</v>
      </c>
    </row>
    <row r="22" spans="1:15" ht="13.8" x14ac:dyDescent="0.25">
      <c r="A22" s="37">
        <v>2015</v>
      </c>
      <c r="B22" s="40" t="s">
        <v>186</v>
      </c>
      <c r="C22" s="140">
        <v>316528.93203999999</v>
      </c>
      <c r="D22" s="140">
        <v>302168.27737000003</v>
      </c>
      <c r="E22" s="140">
        <v>347425.84661000001</v>
      </c>
      <c r="F22" s="140">
        <v>363009.75897999998</v>
      </c>
      <c r="G22" s="140">
        <v>329724.46055000002</v>
      </c>
      <c r="H22" s="138">
        <v>354627.42825</v>
      </c>
      <c r="I22" s="138">
        <v>348967.44748999999</v>
      </c>
      <c r="J22" s="138">
        <v>346139.99754000001</v>
      </c>
      <c r="K22" s="138">
        <v>312828.54671000002</v>
      </c>
      <c r="L22" s="138">
        <v>366343.48538000003</v>
      </c>
      <c r="M22" s="138"/>
      <c r="N22" s="138"/>
      <c r="O22" s="139">
        <f t="shared" si="0"/>
        <v>3387764.1809199997</v>
      </c>
    </row>
    <row r="23" spans="1:15" ht="13.8" x14ac:dyDescent="0.25">
      <c r="A23" s="39">
        <v>2014</v>
      </c>
      <c r="B23" s="40" t="s">
        <v>186</v>
      </c>
      <c r="C23" s="138">
        <v>361374.96237000002</v>
      </c>
      <c r="D23" s="140">
        <v>344101.19170000002</v>
      </c>
      <c r="E23" s="138">
        <v>369867.52171</v>
      </c>
      <c r="F23" s="138">
        <v>394700.91119999997</v>
      </c>
      <c r="G23" s="138">
        <v>416568.18531999999</v>
      </c>
      <c r="H23" s="138">
        <v>384169.35709</v>
      </c>
      <c r="I23" s="138">
        <v>374416.02584999998</v>
      </c>
      <c r="J23" s="138">
        <v>345848.77266000002</v>
      </c>
      <c r="K23" s="138">
        <v>388884.40333</v>
      </c>
      <c r="L23" s="138">
        <v>348697.80014000001</v>
      </c>
      <c r="M23" s="138">
        <v>379260.78302999999</v>
      </c>
      <c r="N23" s="138">
        <v>410773.00747000001</v>
      </c>
      <c r="O23" s="139">
        <f t="shared" si="0"/>
        <v>4518662.9218699997</v>
      </c>
    </row>
    <row r="24" spans="1:15" ht="13.8" x14ac:dyDescent="0.25">
      <c r="A24" s="37">
        <v>2015</v>
      </c>
      <c r="B24" s="38" t="s">
        <v>14</v>
      </c>
      <c r="C24" s="141">
        <v>8663312.1398299988</v>
      </c>
      <c r="D24" s="141">
        <v>8524417.3181999996</v>
      </c>
      <c r="E24" s="141">
        <v>9127592.5399600007</v>
      </c>
      <c r="F24" s="141">
        <v>9714233.0647</v>
      </c>
      <c r="G24" s="141">
        <v>8809816.4290800001</v>
      </c>
      <c r="H24" s="141">
        <v>9656565.591190001</v>
      </c>
      <c r="I24" s="141">
        <v>8909054.627869999</v>
      </c>
      <c r="J24" s="141">
        <v>8644569.291720001</v>
      </c>
      <c r="K24" s="141">
        <v>8719927.9812400006</v>
      </c>
      <c r="L24" s="141">
        <v>9918204.1612199992</v>
      </c>
      <c r="M24" s="141"/>
      <c r="N24" s="141"/>
      <c r="O24" s="139">
        <f t="shared" si="0"/>
        <v>90687693.145010009</v>
      </c>
    </row>
    <row r="25" spans="1:15" ht="13.8" x14ac:dyDescent="0.25">
      <c r="A25" s="39">
        <v>2014</v>
      </c>
      <c r="B25" s="38" t="s">
        <v>14</v>
      </c>
      <c r="C25" s="141">
        <v>9649212.5786700007</v>
      </c>
      <c r="D25" s="141">
        <v>9937765.4625299983</v>
      </c>
      <c r="E25" s="141">
        <v>10722516.276490003</v>
      </c>
      <c r="F25" s="141">
        <v>10845272.22858</v>
      </c>
      <c r="G25" s="141">
        <v>11089833.534680001</v>
      </c>
      <c r="H25" s="141">
        <v>10434223.72326</v>
      </c>
      <c r="I25" s="141">
        <v>10539264.669950001</v>
      </c>
      <c r="J25" s="141">
        <v>9040464.5396699999</v>
      </c>
      <c r="K25" s="141">
        <v>10953767.508960001</v>
      </c>
      <c r="L25" s="141">
        <v>10190669.99983</v>
      </c>
      <c r="M25" s="141">
        <v>10201363.973710001</v>
      </c>
      <c r="N25" s="141">
        <v>10465708.493579999</v>
      </c>
      <c r="O25" s="139">
        <f t="shared" si="0"/>
        <v>124070062.98991002</v>
      </c>
    </row>
    <row r="26" spans="1:15" ht="13.8" x14ac:dyDescent="0.25">
      <c r="A26" s="37">
        <v>2015</v>
      </c>
      <c r="B26" s="40" t="s">
        <v>90</v>
      </c>
      <c r="C26" s="138">
        <v>648330.16301999998</v>
      </c>
      <c r="D26" s="138">
        <v>609547.44498999999</v>
      </c>
      <c r="E26" s="138">
        <v>678568.65604000003</v>
      </c>
      <c r="F26" s="138">
        <v>724124.85097999999</v>
      </c>
      <c r="G26" s="138">
        <v>652515.37390999997</v>
      </c>
      <c r="H26" s="138">
        <v>679487.77347999997</v>
      </c>
      <c r="I26" s="138">
        <v>631263.14794000005</v>
      </c>
      <c r="J26" s="138">
        <v>639989.63269</v>
      </c>
      <c r="K26" s="138">
        <v>649664.01127000002</v>
      </c>
      <c r="L26" s="138">
        <v>756422.59456</v>
      </c>
      <c r="M26" s="138"/>
      <c r="N26" s="138"/>
      <c r="O26" s="139">
        <f t="shared" si="0"/>
        <v>6669913.6488800002</v>
      </c>
    </row>
    <row r="27" spans="1:15" ht="13.8" x14ac:dyDescent="0.25">
      <c r="A27" s="39">
        <v>2014</v>
      </c>
      <c r="B27" s="40" t="s">
        <v>90</v>
      </c>
      <c r="C27" s="138">
        <v>767901.96198000002</v>
      </c>
      <c r="D27" s="138">
        <v>715678.47450999997</v>
      </c>
      <c r="E27" s="138">
        <v>770352.71528999996</v>
      </c>
      <c r="F27" s="138">
        <v>790451.51827</v>
      </c>
      <c r="G27" s="138">
        <v>768660.15758</v>
      </c>
      <c r="H27" s="138">
        <v>706518.67402000003</v>
      </c>
      <c r="I27" s="138">
        <v>702464.95681999996</v>
      </c>
      <c r="J27" s="138">
        <v>681686.56249000004</v>
      </c>
      <c r="K27" s="138">
        <v>819784.20947999996</v>
      </c>
      <c r="L27" s="138">
        <v>756876.24066000001</v>
      </c>
      <c r="M27" s="138">
        <v>731931.00960999995</v>
      </c>
      <c r="N27" s="138">
        <v>673660.94935999997</v>
      </c>
      <c r="O27" s="139">
        <f t="shared" si="0"/>
        <v>8885967.4300699998</v>
      </c>
    </row>
    <row r="28" spans="1:15" ht="13.8" x14ac:dyDescent="0.25">
      <c r="A28" s="37">
        <v>2015</v>
      </c>
      <c r="B28" s="40" t="s">
        <v>91</v>
      </c>
      <c r="C28" s="138">
        <v>112830.07476</v>
      </c>
      <c r="D28" s="138">
        <v>115694.82902999999</v>
      </c>
      <c r="E28" s="138">
        <v>144240.39254</v>
      </c>
      <c r="F28" s="138">
        <v>146099.70827</v>
      </c>
      <c r="G28" s="138">
        <v>117698.29527</v>
      </c>
      <c r="H28" s="138">
        <v>115542.68276</v>
      </c>
      <c r="I28" s="138">
        <v>118483.18893</v>
      </c>
      <c r="J28" s="138">
        <v>134208.28292999999</v>
      </c>
      <c r="K28" s="138">
        <v>117363.79858</v>
      </c>
      <c r="L28" s="138">
        <v>126818.6903</v>
      </c>
      <c r="M28" s="138"/>
      <c r="N28" s="138"/>
      <c r="O28" s="139">
        <f t="shared" si="0"/>
        <v>1248979.9433699998</v>
      </c>
    </row>
    <row r="29" spans="1:15" ht="13.8" x14ac:dyDescent="0.25">
      <c r="A29" s="39">
        <v>2014</v>
      </c>
      <c r="B29" s="40" t="s">
        <v>91</v>
      </c>
      <c r="C29" s="138">
        <v>123768.50865</v>
      </c>
      <c r="D29" s="138">
        <v>144819.42416</v>
      </c>
      <c r="E29" s="138">
        <v>143824.89517999999</v>
      </c>
      <c r="F29" s="138">
        <v>154749.45623000001</v>
      </c>
      <c r="G29" s="138">
        <v>166273.72425</v>
      </c>
      <c r="H29" s="138">
        <v>149427.36395999999</v>
      </c>
      <c r="I29" s="138">
        <v>168833.38764999999</v>
      </c>
      <c r="J29" s="138">
        <v>160336.91033000001</v>
      </c>
      <c r="K29" s="138">
        <v>183114.79130000001</v>
      </c>
      <c r="L29" s="138">
        <v>144301.07029</v>
      </c>
      <c r="M29" s="138">
        <v>135290.08074999999</v>
      </c>
      <c r="N29" s="138">
        <v>178764.54415999999</v>
      </c>
      <c r="O29" s="139">
        <f t="shared" si="0"/>
        <v>1853504.1569099999</v>
      </c>
    </row>
    <row r="30" spans="1:15" s="67" customFormat="1" ht="13.8" x14ac:dyDescent="0.25">
      <c r="A30" s="37">
        <v>2015</v>
      </c>
      <c r="B30" s="40" t="s">
        <v>92</v>
      </c>
      <c r="C30" s="138">
        <v>143592.34104999999</v>
      </c>
      <c r="D30" s="138">
        <v>147034.17332999999</v>
      </c>
      <c r="E30" s="138">
        <v>167697.59656999999</v>
      </c>
      <c r="F30" s="138">
        <v>177976.82922000001</v>
      </c>
      <c r="G30" s="138">
        <v>169615.87656999999</v>
      </c>
      <c r="H30" s="138">
        <v>192780.13312000001</v>
      </c>
      <c r="I30" s="138">
        <v>146426.93638</v>
      </c>
      <c r="J30" s="138">
        <v>168540.44795</v>
      </c>
      <c r="K30" s="138">
        <v>165351.19420999999</v>
      </c>
      <c r="L30" s="138">
        <v>188987.7672</v>
      </c>
      <c r="M30" s="138"/>
      <c r="N30" s="138"/>
      <c r="O30" s="139">
        <f t="shared" si="0"/>
        <v>1668003.2955999998</v>
      </c>
    </row>
    <row r="31" spans="1:15" ht="13.8" x14ac:dyDescent="0.25">
      <c r="A31" s="39">
        <v>2014</v>
      </c>
      <c r="B31" s="40" t="s">
        <v>92</v>
      </c>
      <c r="C31" s="138">
        <v>178356.87951</v>
      </c>
      <c r="D31" s="138">
        <v>177087.6667</v>
      </c>
      <c r="E31" s="138">
        <v>190935.24841999999</v>
      </c>
      <c r="F31" s="138">
        <v>203831.74794</v>
      </c>
      <c r="G31" s="138">
        <v>194613.76462999999</v>
      </c>
      <c r="H31" s="138">
        <v>200165.09778000001</v>
      </c>
      <c r="I31" s="138">
        <v>181218.24234</v>
      </c>
      <c r="J31" s="138">
        <v>159444.41623999999</v>
      </c>
      <c r="K31" s="138">
        <v>221742.83643</v>
      </c>
      <c r="L31" s="138">
        <v>207601.55914</v>
      </c>
      <c r="M31" s="138">
        <v>224181.71590000001</v>
      </c>
      <c r="N31" s="138">
        <v>215432.26869999999</v>
      </c>
      <c r="O31" s="139">
        <f t="shared" si="0"/>
        <v>2354611.4437299999</v>
      </c>
    </row>
    <row r="32" spans="1:15" ht="13.8" x14ac:dyDescent="0.25">
      <c r="A32" s="37">
        <v>2015</v>
      </c>
      <c r="B32" s="40" t="s">
        <v>135</v>
      </c>
      <c r="C32" s="140">
        <v>1197787.4072199999</v>
      </c>
      <c r="D32" s="140">
        <v>1176438.2349</v>
      </c>
      <c r="E32" s="140">
        <v>1342972.01987</v>
      </c>
      <c r="F32" s="140">
        <v>1439486.1909</v>
      </c>
      <c r="G32" s="140">
        <v>1377788.0370700001</v>
      </c>
      <c r="H32" s="140">
        <v>1418266.4222299999</v>
      </c>
      <c r="I32" s="140">
        <v>1311273.66851</v>
      </c>
      <c r="J32" s="140">
        <v>1187144.5382300001</v>
      </c>
      <c r="K32" s="140">
        <v>1095824.9672000001</v>
      </c>
      <c r="L32" s="140">
        <v>1308443.9552199999</v>
      </c>
      <c r="M32" s="140"/>
      <c r="N32" s="140"/>
      <c r="O32" s="139">
        <f t="shared" si="0"/>
        <v>12855425.441349998</v>
      </c>
    </row>
    <row r="33" spans="1:15" ht="13.8" x14ac:dyDescent="0.25">
      <c r="A33" s="39">
        <v>2014</v>
      </c>
      <c r="B33" s="40" t="s">
        <v>135</v>
      </c>
      <c r="C33" s="138">
        <v>1394170.43386</v>
      </c>
      <c r="D33" s="138">
        <v>1444414.4739900001</v>
      </c>
      <c r="E33" s="138">
        <v>1460149.29752</v>
      </c>
      <c r="F33" s="140">
        <v>1481200.8717799999</v>
      </c>
      <c r="G33" s="140">
        <v>1586058.04687</v>
      </c>
      <c r="H33" s="140">
        <v>1519002.1371299999</v>
      </c>
      <c r="I33" s="140">
        <v>1570477.1852200001</v>
      </c>
      <c r="J33" s="140">
        <v>1427899.1423800001</v>
      </c>
      <c r="K33" s="140">
        <v>1504219.5519600001</v>
      </c>
      <c r="L33" s="140">
        <v>1493813.3428700001</v>
      </c>
      <c r="M33" s="140">
        <v>1492215.11708</v>
      </c>
      <c r="N33" s="140">
        <v>1409458.0280899999</v>
      </c>
      <c r="O33" s="139">
        <f t="shared" si="0"/>
        <v>17783077.628749996</v>
      </c>
    </row>
    <row r="34" spans="1:15" ht="13.8" x14ac:dyDescent="0.25">
      <c r="A34" s="37">
        <v>2015</v>
      </c>
      <c r="B34" s="40" t="s">
        <v>93</v>
      </c>
      <c r="C34" s="138">
        <v>1383319.5624800001</v>
      </c>
      <c r="D34" s="138">
        <v>1264233.8875</v>
      </c>
      <c r="E34" s="138">
        <v>1324763.8363000001</v>
      </c>
      <c r="F34" s="138">
        <v>1384804.02308</v>
      </c>
      <c r="G34" s="138">
        <v>1342797.0513500001</v>
      </c>
      <c r="H34" s="138">
        <v>1456994.69514</v>
      </c>
      <c r="I34" s="138">
        <v>1492329.46022</v>
      </c>
      <c r="J34" s="138">
        <v>1544431.41273</v>
      </c>
      <c r="K34" s="138">
        <v>1390750.9141500001</v>
      </c>
      <c r="L34" s="138">
        <v>1595900.55409</v>
      </c>
      <c r="M34" s="138"/>
      <c r="N34" s="138"/>
      <c r="O34" s="139">
        <f t="shared" ref="O34:O65" si="1">SUM(C34:N34)</f>
        <v>14180325.397040002</v>
      </c>
    </row>
    <row r="35" spans="1:15" ht="13.8" x14ac:dyDescent="0.25">
      <c r="A35" s="39">
        <v>2014</v>
      </c>
      <c r="B35" s="40" t="s">
        <v>93</v>
      </c>
      <c r="C35" s="138">
        <v>1586676.90065</v>
      </c>
      <c r="D35" s="138">
        <v>1485368.2324099999</v>
      </c>
      <c r="E35" s="138">
        <v>1599277.86237</v>
      </c>
      <c r="F35" s="138">
        <v>1543764.97386</v>
      </c>
      <c r="G35" s="138">
        <v>1612659.3118</v>
      </c>
      <c r="H35" s="138">
        <v>1595085.0032800001</v>
      </c>
      <c r="I35" s="138">
        <v>1719903.31642</v>
      </c>
      <c r="J35" s="138">
        <v>1552535.55479</v>
      </c>
      <c r="K35" s="138">
        <v>1664645.7252</v>
      </c>
      <c r="L35" s="138">
        <v>1499606.82596</v>
      </c>
      <c r="M35" s="138">
        <v>1504798.5305900001</v>
      </c>
      <c r="N35" s="138">
        <v>1368074.83852</v>
      </c>
      <c r="O35" s="139">
        <f t="shared" si="1"/>
        <v>18732397.075850002</v>
      </c>
    </row>
    <row r="36" spans="1:15" ht="13.8" x14ac:dyDescent="0.25">
      <c r="A36" s="37">
        <v>2015</v>
      </c>
      <c r="B36" s="40" t="s">
        <v>94</v>
      </c>
      <c r="C36" s="138">
        <v>1728185.6380799999</v>
      </c>
      <c r="D36" s="138">
        <v>1703300.46444</v>
      </c>
      <c r="E36" s="138">
        <v>1770557.5905200001</v>
      </c>
      <c r="F36" s="138">
        <v>1835836.81143</v>
      </c>
      <c r="G36" s="138">
        <v>1480399.23361</v>
      </c>
      <c r="H36" s="138">
        <v>1970859.29795</v>
      </c>
      <c r="I36" s="138">
        <v>1643166.8854499999</v>
      </c>
      <c r="J36" s="138">
        <v>1361792.16184</v>
      </c>
      <c r="K36" s="138">
        <v>1874579.2501699999</v>
      </c>
      <c r="L36" s="138">
        <v>2030819.9048599999</v>
      </c>
      <c r="M36" s="138"/>
      <c r="N36" s="138"/>
      <c r="O36" s="139">
        <f t="shared" si="1"/>
        <v>17399497.23835</v>
      </c>
    </row>
    <row r="37" spans="1:15" ht="13.8" x14ac:dyDescent="0.25">
      <c r="A37" s="39">
        <v>2014</v>
      </c>
      <c r="B37" s="40" t="s">
        <v>94</v>
      </c>
      <c r="C37" s="138">
        <v>1585958.4298</v>
      </c>
      <c r="D37" s="138">
        <v>1832639.83987</v>
      </c>
      <c r="E37" s="138">
        <v>2126496.68334</v>
      </c>
      <c r="F37" s="138">
        <v>2085969.69022</v>
      </c>
      <c r="G37" s="138">
        <v>2040798.1582899999</v>
      </c>
      <c r="H37" s="138">
        <v>2029799.52143</v>
      </c>
      <c r="I37" s="138">
        <v>1988612.2893000001</v>
      </c>
      <c r="J37" s="138">
        <v>1266790.6583400001</v>
      </c>
      <c r="K37" s="138">
        <v>1958581.5900099999</v>
      </c>
      <c r="L37" s="138">
        <v>1712962.1933899999</v>
      </c>
      <c r="M37" s="138">
        <v>1839274.63827</v>
      </c>
      <c r="N37" s="138">
        <v>1802373.6949199999</v>
      </c>
      <c r="O37" s="139">
        <f t="shared" si="1"/>
        <v>22270257.387180004</v>
      </c>
    </row>
    <row r="38" spans="1:15" ht="13.8" x14ac:dyDescent="0.25">
      <c r="A38" s="37">
        <v>2015</v>
      </c>
      <c r="B38" s="40" t="s">
        <v>95</v>
      </c>
      <c r="C38" s="138">
        <v>43975.630740000001</v>
      </c>
      <c r="D38" s="138">
        <v>77870.873619999998</v>
      </c>
      <c r="E38" s="138">
        <v>46982.886599999998</v>
      </c>
      <c r="F38" s="138">
        <v>103764.36032000001</v>
      </c>
      <c r="G38" s="138">
        <v>117014.65793</v>
      </c>
      <c r="H38" s="138">
        <v>53595.19154</v>
      </c>
      <c r="I38" s="138">
        <v>148862.53343000001</v>
      </c>
      <c r="J38" s="138">
        <v>123107.68345</v>
      </c>
      <c r="K38" s="138">
        <v>75751.284390000001</v>
      </c>
      <c r="L38" s="138">
        <v>75632.592009999993</v>
      </c>
      <c r="M38" s="138"/>
      <c r="N38" s="138"/>
      <c r="O38" s="139">
        <f t="shared" si="1"/>
        <v>866557.69403000013</v>
      </c>
    </row>
    <row r="39" spans="1:15" ht="13.8" x14ac:dyDescent="0.25">
      <c r="A39" s="39">
        <v>2014</v>
      </c>
      <c r="B39" s="40" t="s">
        <v>95</v>
      </c>
      <c r="C39" s="138">
        <v>54471.323920000003</v>
      </c>
      <c r="D39" s="138">
        <v>89236.716050000003</v>
      </c>
      <c r="E39" s="138">
        <v>97135.555219999995</v>
      </c>
      <c r="F39" s="138">
        <v>76354.087700000004</v>
      </c>
      <c r="G39" s="138">
        <v>131933.46765999999</v>
      </c>
      <c r="H39" s="138">
        <v>113595.98203</v>
      </c>
      <c r="I39" s="138">
        <v>122443.44491999999</v>
      </c>
      <c r="J39" s="138">
        <v>109595.07594</v>
      </c>
      <c r="K39" s="138">
        <v>82221.244529999996</v>
      </c>
      <c r="L39" s="138">
        <v>175946.58945</v>
      </c>
      <c r="M39" s="138">
        <v>63880.740189999997</v>
      </c>
      <c r="N39" s="138">
        <v>164063.21474</v>
      </c>
      <c r="O39" s="139">
        <f t="shared" si="1"/>
        <v>1280877.4423500001</v>
      </c>
    </row>
    <row r="40" spans="1:15" ht="13.8" x14ac:dyDescent="0.25">
      <c r="A40" s="37">
        <v>2015</v>
      </c>
      <c r="B40" s="40" t="s">
        <v>134</v>
      </c>
      <c r="C40" s="138">
        <v>732040.44850000006</v>
      </c>
      <c r="D40" s="138">
        <v>830885.28148999996</v>
      </c>
      <c r="E40" s="138">
        <v>838376.19932999997</v>
      </c>
      <c r="F40" s="138">
        <v>881106.12072999997</v>
      </c>
      <c r="G40" s="138">
        <v>826208.32126</v>
      </c>
      <c r="H40" s="138">
        <v>962572.78960000002</v>
      </c>
      <c r="I40" s="138">
        <v>819729.65102999995</v>
      </c>
      <c r="J40" s="138">
        <v>834469.09823999996</v>
      </c>
      <c r="K40" s="138">
        <v>859830.66712999996</v>
      </c>
      <c r="L40" s="138">
        <v>1050302.0287200001</v>
      </c>
      <c r="M40" s="138"/>
      <c r="N40" s="138"/>
      <c r="O40" s="139">
        <f t="shared" si="1"/>
        <v>8635520.6060300004</v>
      </c>
    </row>
    <row r="41" spans="1:15" ht="13.8" x14ac:dyDescent="0.25">
      <c r="A41" s="39">
        <v>2014</v>
      </c>
      <c r="B41" s="40" t="s">
        <v>134</v>
      </c>
      <c r="C41" s="138">
        <v>902952.54943999997</v>
      </c>
      <c r="D41" s="138">
        <v>921008.47631000006</v>
      </c>
      <c r="E41" s="138">
        <v>1056527.4245199999</v>
      </c>
      <c r="F41" s="138">
        <v>1079057.3352000001</v>
      </c>
      <c r="G41" s="138">
        <v>1064518.9659500001</v>
      </c>
      <c r="H41" s="138">
        <v>970317.53755000001</v>
      </c>
      <c r="I41" s="138">
        <v>982463.58187999995</v>
      </c>
      <c r="J41" s="138">
        <v>852237.63415000006</v>
      </c>
      <c r="K41" s="138">
        <v>1086149.1598700001</v>
      </c>
      <c r="L41" s="138">
        <v>1046471.5705800001</v>
      </c>
      <c r="M41" s="138">
        <v>1003325.23497</v>
      </c>
      <c r="N41" s="138">
        <v>1145704.2970400001</v>
      </c>
      <c r="O41" s="139">
        <f t="shared" si="1"/>
        <v>12110733.767460002</v>
      </c>
    </row>
    <row r="42" spans="1:15" ht="13.8" x14ac:dyDescent="0.25">
      <c r="A42" s="37">
        <v>2015</v>
      </c>
      <c r="B42" s="40" t="s">
        <v>96</v>
      </c>
      <c r="C42" s="138">
        <v>465844.31955000001</v>
      </c>
      <c r="D42" s="138">
        <v>432354.75325000001</v>
      </c>
      <c r="E42" s="138">
        <v>450342.50517999998</v>
      </c>
      <c r="F42" s="138">
        <v>492683.55186000001</v>
      </c>
      <c r="G42" s="138">
        <v>411981.64578999998</v>
      </c>
      <c r="H42" s="138">
        <v>470045.59398000001</v>
      </c>
      <c r="I42" s="138">
        <v>483118.02000999998</v>
      </c>
      <c r="J42" s="138">
        <v>434586.9166</v>
      </c>
      <c r="K42" s="138">
        <v>438719.93070999999</v>
      </c>
      <c r="L42" s="138">
        <v>460431.15211999998</v>
      </c>
      <c r="M42" s="138"/>
      <c r="N42" s="138"/>
      <c r="O42" s="139">
        <f t="shared" si="1"/>
        <v>4540108.3890500003</v>
      </c>
    </row>
    <row r="43" spans="1:15" ht="13.8" x14ac:dyDescent="0.25">
      <c r="A43" s="39">
        <v>2014</v>
      </c>
      <c r="B43" s="40" t="s">
        <v>96</v>
      </c>
      <c r="C43" s="138">
        <v>477187.05618000001</v>
      </c>
      <c r="D43" s="138">
        <v>471698.59989999997</v>
      </c>
      <c r="E43" s="138">
        <v>503717.45244000002</v>
      </c>
      <c r="F43" s="138">
        <v>525178.23048000003</v>
      </c>
      <c r="G43" s="138">
        <v>544227.77720999997</v>
      </c>
      <c r="H43" s="138">
        <v>500272.27208000002</v>
      </c>
      <c r="I43" s="138">
        <v>513988.46567000001</v>
      </c>
      <c r="J43" s="138">
        <v>456769.85275000002</v>
      </c>
      <c r="K43" s="138">
        <v>531264.33183000004</v>
      </c>
      <c r="L43" s="138">
        <v>495882.46275000001</v>
      </c>
      <c r="M43" s="138">
        <v>471220.12821</v>
      </c>
      <c r="N43" s="138">
        <v>554512.98097000003</v>
      </c>
      <c r="O43" s="139">
        <f t="shared" si="1"/>
        <v>6045919.6104699997</v>
      </c>
    </row>
    <row r="44" spans="1:15" ht="13.8" x14ac:dyDescent="0.25">
      <c r="A44" s="37">
        <v>2015</v>
      </c>
      <c r="B44" s="40" t="s">
        <v>97</v>
      </c>
      <c r="C44" s="138">
        <v>487506.19637000002</v>
      </c>
      <c r="D44" s="138">
        <v>472961.46824000002</v>
      </c>
      <c r="E44" s="138">
        <v>531387.84941000002</v>
      </c>
      <c r="F44" s="138">
        <v>573364.60335999995</v>
      </c>
      <c r="G44" s="138">
        <v>518553.33202999999</v>
      </c>
      <c r="H44" s="138">
        <v>543306.50017999997</v>
      </c>
      <c r="I44" s="138">
        <v>528343.90920999995</v>
      </c>
      <c r="J44" s="138">
        <v>515655.01181</v>
      </c>
      <c r="K44" s="138">
        <v>482246.51066999999</v>
      </c>
      <c r="L44" s="138">
        <v>570524.13372000004</v>
      </c>
      <c r="M44" s="138"/>
      <c r="N44" s="138"/>
      <c r="O44" s="139">
        <f t="shared" si="1"/>
        <v>5223849.5150000006</v>
      </c>
    </row>
    <row r="45" spans="1:15" ht="13.8" x14ac:dyDescent="0.25">
      <c r="A45" s="39">
        <v>2014</v>
      </c>
      <c r="B45" s="40" t="s">
        <v>97</v>
      </c>
      <c r="C45" s="138">
        <v>591640.93646</v>
      </c>
      <c r="D45" s="138">
        <v>567770.65286999999</v>
      </c>
      <c r="E45" s="138">
        <v>599424.32551</v>
      </c>
      <c r="F45" s="138">
        <v>648813.57973999996</v>
      </c>
      <c r="G45" s="138">
        <v>650683.92787999997</v>
      </c>
      <c r="H45" s="138">
        <v>592567.68821000005</v>
      </c>
      <c r="I45" s="138">
        <v>585661.92006999999</v>
      </c>
      <c r="J45" s="138">
        <v>540784.97158999997</v>
      </c>
      <c r="K45" s="138">
        <v>609442.44853000005</v>
      </c>
      <c r="L45" s="138">
        <v>562790.09157000005</v>
      </c>
      <c r="M45" s="138">
        <v>566799.05356000003</v>
      </c>
      <c r="N45" s="138">
        <v>587619.20197000005</v>
      </c>
      <c r="O45" s="139">
        <f t="shared" si="1"/>
        <v>7103998.7979599992</v>
      </c>
    </row>
    <row r="46" spans="1:15" ht="13.8" x14ac:dyDescent="0.25">
      <c r="A46" s="37">
        <v>2015</v>
      </c>
      <c r="B46" s="40" t="s">
        <v>98</v>
      </c>
      <c r="C46" s="138">
        <v>851959.67770999996</v>
      </c>
      <c r="D46" s="138">
        <v>937971.25488999998</v>
      </c>
      <c r="E46" s="138">
        <v>954846.97916999995</v>
      </c>
      <c r="F46" s="138">
        <v>974773.18527000002</v>
      </c>
      <c r="G46" s="138">
        <v>790378.96571000002</v>
      </c>
      <c r="H46" s="138">
        <v>830222.73713000002</v>
      </c>
      <c r="I46" s="138">
        <v>799546.90893000003</v>
      </c>
      <c r="J46" s="138">
        <v>796632.32464000001</v>
      </c>
      <c r="K46" s="138">
        <v>760253.13457999995</v>
      </c>
      <c r="L46" s="138">
        <v>771977.73770000006</v>
      </c>
      <c r="M46" s="138"/>
      <c r="N46" s="138"/>
      <c r="O46" s="139">
        <f t="shared" si="1"/>
        <v>8468562.9057300016</v>
      </c>
    </row>
    <row r="47" spans="1:15" ht="13.8" x14ac:dyDescent="0.25">
      <c r="A47" s="39">
        <v>2014</v>
      </c>
      <c r="B47" s="40" t="s">
        <v>98</v>
      </c>
      <c r="C47" s="138">
        <v>1105473.24608</v>
      </c>
      <c r="D47" s="138">
        <v>1189080.6092699999</v>
      </c>
      <c r="E47" s="138">
        <v>1173025.9663199999</v>
      </c>
      <c r="F47" s="138">
        <v>1200628.00716</v>
      </c>
      <c r="G47" s="138">
        <v>1272871.9844800001</v>
      </c>
      <c r="H47" s="138">
        <v>1063909.97597</v>
      </c>
      <c r="I47" s="138">
        <v>1042741.5051299999</v>
      </c>
      <c r="J47" s="138">
        <v>955689.37344</v>
      </c>
      <c r="K47" s="138">
        <v>1084771.4235100001</v>
      </c>
      <c r="L47" s="138">
        <v>1041217.60412</v>
      </c>
      <c r="M47" s="138">
        <v>892262.93495000002</v>
      </c>
      <c r="N47" s="138">
        <v>1182518.4947599999</v>
      </c>
      <c r="O47" s="139">
        <f t="shared" si="1"/>
        <v>13204191.125189997</v>
      </c>
    </row>
    <row r="48" spans="1:15" ht="13.8" x14ac:dyDescent="0.25">
      <c r="A48" s="37">
        <v>2015</v>
      </c>
      <c r="B48" s="40" t="s">
        <v>133</v>
      </c>
      <c r="C48" s="138">
        <v>201065.27963</v>
      </c>
      <c r="D48" s="138">
        <v>214556.04552000001</v>
      </c>
      <c r="E48" s="138">
        <v>255295.89115000001</v>
      </c>
      <c r="F48" s="138">
        <v>264134.79233999999</v>
      </c>
      <c r="G48" s="138">
        <v>243076.62854999999</v>
      </c>
      <c r="H48" s="138">
        <v>238478.82691999999</v>
      </c>
      <c r="I48" s="138">
        <v>230428.01066</v>
      </c>
      <c r="J48" s="138">
        <v>220960.98082999999</v>
      </c>
      <c r="K48" s="138">
        <v>214010.04118</v>
      </c>
      <c r="L48" s="138">
        <v>241235.22378</v>
      </c>
      <c r="M48" s="138"/>
      <c r="N48" s="138"/>
      <c r="O48" s="139">
        <f t="shared" si="1"/>
        <v>2323241.7205599998</v>
      </c>
    </row>
    <row r="49" spans="1:15" ht="13.8" x14ac:dyDescent="0.25">
      <c r="A49" s="39">
        <v>2014</v>
      </c>
      <c r="B49" s="40" t="s">
        <v>133</v>
      </c>
      <c r="C49" s="138">
        <v>243550.06326</v>
      </c>
      <c r="D49" s="138">
        <v>245731.55110000001</v>
      </c>
      <c r="E49" s="138">
        <v>271914.17346000002</v>
      </c>
      <c r="F49" s="138">
        <v>308165.53119000001</v>
      </c>
      <c r="G49" s="138">
        <v>289417.06945000001</v>
      </c>
      <c r="H49" s="138">
        <v>278037.88287999999</v>
      </c>
      <c r="I49" s="138">
        <v>265000.48866999999</v>
      </c>
      <c r="J49" s="138">
        <v>245319.79096000001</v>
      </c>
      <c r="K49" s="138">
        <v>259601.06393999999</v>
      </c>
      <c r="L49" s="138">
        <v>245621.88080000001</v>
      </c>
      <c r="M49" s="138">
        <v>250740.23084</v>
      </c>
      <c r="N49" s="138">
        <v>253370.11129999999</v>
      </c>
      <c r="O49" s="139">
        <f t="shared" si="1"/>
        <v>3156469.8378499993</v>
      </c>
    </row>
    <row r="50" spans="1:15" ht="13.8" x14ac:dyDescent="0.25">
      <c r="A50" s="37">
        <v>2015</v>
      </c>
      <c r="B50" s="40" t="s">
        <v>99</v>
      </c>
      <c r="C50" s="138">
        <v>286982.08713</v>
      </c>
      <c r="D50" s="138">
        <v>143560.63587</v>
      </c>
      <c r="E50" s="138">
        <v>159554.72958000001</v>
      </c>
      <c r="F50" s="138">
        <v>248999.18956</v>
      </c>
      <c r="G50" s="138">
        <v>345339.91801000002</v>
      </c>
      <c r="H50" s="138">
        <v>233108.71335999999</v>
      </c>
      <c r="I50" s="138">
        <v>149564.69605999999</v>
      </c>
      <c r="J50" s="138">
        <v>246493.35694</v>
      </c>
      <c r="K50" s="138">
        <v>150051.19750000001</v>
      </c>
      <c r="L50" s="138">
        <v>271880.08795999998</v>
      </c>
      <c r="M50" s="138"/>
      <c r="N50" s="138"/>
      <c r="O50" s="139">
        <f t="shared" si="1"/>
        <v>2235534.61197</v>
      </c>
    </row>
    <row r="51" spans="1:15" ht="13.8" x14ac:dyDescent="0.25">
      <c r="A51" s="39">
        <v>2014</v>
      </c>
      <c r="B51" s="40" t="s">
        <v>99</v>
      </c>
      <c r="C51" s="138">
        <v>194226.73190000001</v>
      </c>
      <c r="D51" s="138">
        <v>181236.58134</v>
      </c>
      <c r="E51" s="138">
        <v>211983.93565</v>
      </c>
      <c r="F51" s="138">
        <v>207718.04477000001</v>
      </c>
      <c r="G51" s="138">
        <v>202629.9241</v>
      </c>
      <c r="H51" s="138">
        <v>147771.88811999999</v>
      </c>
      <c r="I51" s="138">
        <v>122982.57956</v>
      </c>
      <c r="J51" s="138">
        <v>196394.12959999999</v>
      </c>
      <c r="K51" s="138">
        <v>403316.90872000001</v>
      </c>
      <c r="L51" s="138">
        <v>328914.59093000001</v>
      </c>
      <c r="M51" s="138">
        <v>519737.42723999999</v>
      </c>
      <c r="N51" s="138">
        <v>389224.96304</v>
      </c>
      <c r="O51" s="139">
        <f t="shared" si="1"/>
        <v>3106137.7049700003</v>
      </c>
    </row>
    <row r="52" spans="1:15" ht="13.8" x14ac:dyDescent="0.25">
      <c r="A52" s="37">
        <v>2015</v>
      </c>
      <c r="B52" s="40" t="s">
        <v>100</v>
      </c>
      <c r="C52" s="138">
        <v>99405.476550000007</v>
      </c>
      <c r="D52" s="138">
        <v>97020.904750000002</v>
      </c>
      <c r="E52" s="138">
        <v>136118.54362000001</v>
      </c>
      <c r="F52" s="138">
        <v>128042.47478</v>
      </c>
      <c r="G52" s="138">
        <v>110824.95748</v>
      </c>
      <c r="H52" s="138">
        <v>159703.81526999999</v>
      </c>
      <c r="I52" s="138">
        <v>97950.235109999994</v>
      </c>
      <c r="J52" s="138">
        <v>142957.12294</v>
      </c>
      <c r="K52" s="138">
        <v>162049.91884999999</v>
      </c>
      <c r="L52" s="138">
        <v>129595.25563</v>
      </c>
      <c r="M52" s="138"/>
      <c r="N52" s="138"/>
      <c r="O52" s="139">
        <f t="shared" si="1"/>
        <v>1263668.7049800002</v>
      </c>
    </row>
    <row r="53" spans="1:15" ht="13.8" x14ac:dyDescent="0.25">
      <c r="A53" s="39">
        <v>2014</v>
      </c>
      <c r="B53" s="40" t="s">
        <v>100</v>
      </c>
      <c r="C53" s="138">
        <v>106122.3558</v>
      </c>
      <c r="D53" s="138">
        <v>107443.26114</v>
      </c>
      <c r="E53" s="138">
        <v>107438.48701</v>
      </c>
      <c r="F53" s="138">
        <v>133668.08908999999</v>
      </c>
      <c r="G53" s="138">
        <v>142827.79947</v>
      </c>
      <c r="H53" s="138">
        <v>180261.73568000001</v>
      </c>
      <c r="I53" s="138">
        <v>174457.04647999999</v>
      </c>
      <c r="J53" s="138">
        <v>98979.868499999997</v>
      </c>
      <c r="K53" s="138">
        <v>154855.01276000001</v>
      </c>
      <c r="L53" s="138">
        <v>118892.01910999999</v>
      </c>
      <c r="M53" s="138">
        <v>147785.28448</v>
      </c>
      <c r="N53" s="138">
        <v>175131.80995</v>
      </c>
      <c r="O53" s="139">
        <f t="shared" si="1"/>
        <v>1647862.7694699999</v>
      </c>
    </row>
    <row r="54" spans="1:15" ht="13.8" x14ac:dyDescent="0.25">
      <c r="A54" s="37">
        <v>2015</v>
      </c>
      <c r="B54" s="40" t="s">
        <v>116</v>
      </c>
      <c r="C54" s="138">
        <v>274713.80525999999</v>
      </c>
      <c r="D54" s="138">
        <v>295502.68774000002</v>
      </c>
      <c r="E54" s="138">
        <v>315256.79775999999</v>
      </c>
      <c r="F54" s="138">
        <v>327438.28917</v>
      </c>
      <c r="G54" s="138">
        <v>295737.21363000001</v>
      </c>
      <c r="H54" s="138">
        <v>321425.11972000002</v>
      </c>
      <c r="I54" s="138">
        <v>301376.77162000001</v>
      </c>
      <c r="J54" s="138">
        <v>286055.78000000003</v>
      </c>
      <c r="K54" s="138">
        <v>275742.87897000002</v>
      </c>
      <c r="L54" s="138">
        <v>333727.84289999999</v>
      </c>
      <c r="M54" s="138"/>
      <c r="N54" s="138"/>
      <c r="O54" s="139">
        <f t="shared" si="1"/>
        <v>3026977.18677</v>
      </c>
    </row>
    <row r="55" spans="1:15" ht="13.8" x14ac:dyDescent="0.25">
      <c r="A55" s="39">
        <v>2014</v>
      </c>
      <c r="B55" s="40" t="s">
        <v>116</v>
      </c>
      <c r="C55" s="138">
        <v>329794.63932000002</v>
      </c>
      <c r="D55" s="138">
        <v>355763.90454999998</v>
      </c>
      <c r="E55" s="138">
        <v>399128.70760000002</v>
      </c>
      <c r="F55" s="138">
        <v>393690.34301999997</v>
      </c>
      <c r="G55" s="138">
        <v>411021.45890999999</v>
      </c>
      <c r="H55" s="138">
        <v>376015.99783000001</v>
      </c>
      <c r="I55" s="138">
        <v>389898.46036000003</v>
      </c>
      <c r="J55" s="138">
        <v>328196.93328</v>
      </c>
      <c r="K55" s="138">
        <v>381069.14622</v>
      </c>
      <c r="L55" s="138">
        <v>350459.74690000003</v>
      </c>
      <c r="M55" s="138">
        <v>351254.24349999998</v>
      </c>
      <c r="N55" s="138">
        <v>357697.40938999999</v>
      </c>
      <c r="O55" s="139">
        <f t="shared" si="1"/>
        <v>4423990.9908800004</v>
      </c>
    </row>
    <row r="56" spans="1:15" ht="13.8" x14ac:dyDescent="0.25">
      <c r="A56" s="37">
        <v>2015</v>
      </c>
      <c r="B56" s="40" t="s">
        <v>101</v>
      </c>
      <c r="C56" s="138">
        <v>5774.0317800000003</v>
      </c>
      <c r="D56" s="138">
        <v>5484.3786399999999</v>
      </c>
      <c r="E56" s="138">
        <v>10630.06632</v>
      </c>
      <c r="F56" s="138">
        <v>11598.083430000001</v>
      </c>
      <c r="G56" s="138">
        <v>9886.9209100000007</v>
      </c>
      <c r="H56" s="138">
        <v>10175.29881</v>
      </c>
      <c r="I56" s="138">
        <v>7190.6043799999998</v>
      </c>
      <c r="J56" s="138">
        <v>7544.5398999999998</v>
      </c>
      <c r="K56" s="138">
        <v>7738.2816800000001</v>
      </c>
      <c r="L56" s="138">
        <v>5504.6404499999999</v>
      </c>
      <c r="M56" s="138"/>
      <c r="N56" s="138"/>
      <c r="O56" s="139">
        <f t="shared" si="1"/>
        <v>81526.846300000005</v>
      </c>
    </row>
    <row r="57" spans="1:15" ht="13.8" x14ac:dyDescent="0.25">
      <c r="A57" s="39">
        <v>2014</v>
      </c>
      <c r="B57" s="40" t="s">
        <v>101</v>
      </c>
      <c r="C57" s="138">
        <v>6960.5618599999998</v>
      </c>
      <c r="D57" s="138">
        <v>8786.9983599999996</v>
      </c>
      <c r="E57" s="138">
        <v>11183.54664</v>
      </c>
      <c r="F57" s="138">
        <v>12030.72193</v>
      </c>
      <c r="G57" s="138">
        <v>10637.996150000001</v>
      </c>
      <c r="H57" s="138">
        <v>11474.96531</v>
      </c>
      <c r="I57" s="138">
        <v>8117.7994600000002</v>
      </c>
      <c r="J57" s="138">
        <v>7803.66489</v>
      </c>
      <c r="K57" s="138">
        <v>8988.0646699999998</v>
      </c>
      <c r="L57" s="138">
        <v>9312.2113100000006</v>
      </c>
      <c r="M57" s="138">
        <v>6667.6035700000002</v>
      </c>
      <c r="N57" s="138">
        <v>8101.68667</v>
      </c>
      <c r="O57" s="139">
        <f t="shared" si="1"/>
        <v>110065.82082000001</v>
      </c>
    </row>
    <row r="58" spans="1:15" ht="13.8" x14ac:dyDescent="0.25">
      <c r="A58" s="37">
        <v>2015</v>
      </c>
      <c r="B58" s="38" t="s">
        <v>31</v>
      </c>
      <c r="C58" s="141">
        <v>275912.26405</v>
      </c>
      <c r="D58" s="141">
        <v>281272.03094999999</v>
      </c>
      <c r="E58" s="141">
        <v>275415.40552999999</v>
      </c>
      <c r="F58" s="141">
        <v>348267.76831999997</v>
      </c>
      <c r="G58" s="141">
        <v>405337.12406</v>
      </c>
      <c r="H58" s="141">
        <v>393604.17605000001</v>
      </c>
      <c r="I58" s="141">
        <v>373662.13548</v>
      </c>
      <c r="J58" s="141">
        <v>343532.48956000002</v>
      </c>
      <c r="K58" s="141">
        <v>285582.26055000001</v>
      </c>
      <c r="L58" s="141">
        <v>316401.00017000001</v>
      </c>
      <c r="M58" s="141"/>
      <c r="N58" s="141"/>
      <c r="O58" s="139">
        <f t="shared" si="1"/>
        <v>3298986.65472</v>
      </c>
    </row>
    <row r="59" spans="1:15" ht="13.8" x14ac:dyDescent="0.25">
      <c r="A59" s="39">
        <v>2014</v>
      </c>
      <c r="B59" s="38" t="s">
        <v>31</v>
      </c>
      <c r="C59" s="141">
        <v>400471.49515999999</v>
      </c>
      <c r="D59" s="141">
        <v>327055.84641</v>
      </c>
      <c r="E59" s="141">
        <v>363215.16344999999</v>
      </c>
      <c r="F59" s="141">
        <v>412230.92872999999</v>
      </c>
      <c r="G59" s="141">
        <v>465271.46278</v>
      </c>
      <c r="H59" s="141">
        <v>404052.15821000002</v>
      </c>
      <c r="I59" s="141">
        <v>404536.06842000003</v>
      </c>
      <c r="J59" s="141">
        <v>381295.27629000001</v>
      </c>
      <c r="K59" s="141">
        <v>387297.02367999998</v>
      </c>
      <c r="L59" s="141">
        <v>341645.56133</v>
      </c>
      <c r="M59" s="141">
        <v>392037.30781999999</v>
      </c>
      <c r="N59" s="141">
        <v>366506.55362999998</v>
      </c>
      <c r="O59" s="139">
        <f t="shared" si="1"/>
        <v>4645614.8459099997</v>
      </c>
    </row>
    <row r="60" spans="1:15" ht="13.8" x14ac:dyDescent="0.25">
      <c r="A60" s="37">
        <v>2015</v>
      </c>
      <c r="B60" s="40" t="s">
        <v>102</v>
      </c>
      <c r="C60" s="138">
        <v>275912.26405</v>
      </c>
      <c r="D60" s="138">
        <v>281272.03094999999</v>
      </c>
      <c r="E60" s="138">
        <v>275415.40552999999</v>
      </c>
      <c r="F60" s="138">
        <v>348267.76831999997</v>
      </c>
      <c r="G60" s="138">
        <v>405337.12406</v>
      </c>
      <c r="H60" s="138">
        <v>393604.17605000001</v>
      </c>
      <c r="I60" s="138">
        <v>373662.13548</v>
      </c>
      <c r="J60" s="138">
        <v>343532.48956000002</v>
      </c>
      <c r="K60" s="138">
        <v>285582.26055000001</v>
      </c>
      <c r="L60" s="138">
        <v>316401.00017000001</v>
      </c>
      <c r="M60" s="138"/>
      <c r="N60" s="138"/>
      <c r="O60" s="139">
        <f t="shared" si="1"/>
        <v>3298986.65472</v>
      </c>
    </row>
    <row r="61" spans="1:15" ht="14.4" thickBot="1" x14ac:dyDescent="0.3">
      <c r="A61" s="39">
        <v>2014</v>
      </c>
      <c r="B61" s="40" t="s">
        <v>102</v>
      </c>
      <c r="C61" s="138">
        <v>400471.49515999999</v>
      </c>
      <c r="D61" s="138">
        <v>327055.84641</v>
      </c>
      <c r="E61" s="138">
        <v>363215.16344999999</v>
      </c>
      <c r="F61" s="138">
        <v>412230.92872999999</v>
      </c>
      <c r="G61" s="138">
        <v>465271.46278</v>
      </c>
      <c r="H61" s="138">
        <v>404052.15821000002</v>
      </c>
      <c r="I61" s="138">
        <v>404536.06842000003</v>
      </c>
      <c r="J61" s="138">
        <v>381295.27629000001</v>
      </c>
      <c r="K61" s="138">
        <v>387297.02367999998</v>
      </c>
      <c r="L61" s="138">
        <v>341645.56133</v>
      </c>
      <c r="M61" s="138">
        <v>392037.30781999999</v>
      </c>
      <c r="N61" s="138">
        <v>366506.55362999998</v>
      </c>
      <c r="O61" s="139">
        <f t="shared" si="1"/>
        <v>4645614.8459099997</v>
      </c>
    </row>
    <row r="62" spans="1:15" s="43" customFormat="1" ht="15" customHeight="1" thickBot="1" x14ac:dyDescent="0.25">
      <c r="A62" s="41">
        <v>2002</v>
      </c>
      <c r="B62" s="42" t="s">
        <v>40</v>
      </c>
      <c r="C62" s="142">
        <v>2607319.6610000003</v>
      </c>
      <c r="D62" s="142">
        <v>2383772.9540000013</v>
      </c>
      <c r="E62" s="142">
        <v>2918943.5210000011</v>
      </c>
      <c r="F62" s="142">
        <v>2742857.9220000007</v>
      </c>
      <c r="G62" s="142">
        <v>3000325.2429999989</v>
      </c>
      <c r="H62" s="142">
        <v>2770693.8810000005</v>
      </c>
      <c r="I62" s="142">
        <v>3103851.8620000011</v>
      </c>
      <c r="J62" s="142">
        <v>2975888.9740000009</v>
      </c>
      <c r="K62" s="142">
        <v>3218206.861000001</v>
      </c>
      <c r="L62" s="142">
        <v>3501128.02</v>
      </c>
      <c r="M62" s="142">
        <v>3593604.8959999993</v>
      </c>
      <c r="N62" s="142">
        <v>3242495.2339999988</v>
      </c>
      <c r="O62" s="143">
        <f t="shared" si="1"/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42">
        <v>3533705.5820000004</v>
      </c>
      <c r="D63" s="142">
        <v>2923460.39</v>
      </c>
      <c r="E63" s="142">
        <v>3908255.9910000004</v>
      </c>
      <c r="F63" s="142">
        <v>3662183.4490000019</v>
      </c>
      <c r="G63" s="142">
        <v>3860471.3</v>
      </c>
      <c r="H63" s="142">
        <v>3796113.5220000003</v>
      </c>
      <c r="I63" s="142">
        <v>4236114.2640000004</v>
      </c>
      <c r="J63" s="142">
        <v>3828726.17</v>
      </c>
      <c r="K63" s="142">
        <v>4114677.5230000005</v>
      </c>
      <c r="L63" s="142">
        <v>4824388.2590000024</v>
      </c>
      <c r="M63" s="142">
        <v>3969697.458000001</v>
      </c>
      <c r="N63" s="142">
        <v>4595042.3939999985</v>
      </c>
      <c r="O63" s="143">
        <f t="shared" si="1"/>
        <v>47252836.302000016</v>
      </c>
    </row>
    <row r="64" spans="1:15" s="43" customFormat="1" ht="15" customHeight="1" thickBot="1" x14ac:dyDescent="0.25">
      <c r="A64" s="41">
        <v>2004</v>
      </c>
      <c r="B64" s="42" t="s">
        <v>40</v>
      </c>
      <c r="C64" s="142">
        <v>4619660.84</v>
      </c>
      <c r="D64" s="142">
        <v>3664503.0430000005</v>
      </c>
      <c r="E64" s="142">
        <v>5218042.1769999983</v>
      </c>
      <c r="F64" s="142">
        <v>5072462.9939999972</v>
      </c>
      <c r="G64" s="142">
        <v>5170061.6049999986</v>
      </c>
      <c r="H64" s="142">
        <v>5284383.2859999994</v>
      </c>
      <c r="I64" s="142">
        <v>5632138.7980000004</v>
      </c>
      <c r="J64" s="142">
        <v>4707491.2839999991</v>
      </c>
      <c r="K64" s="142">
        <v>5656283.5209999988</v>
      </c>
      <c r="L64" s="142">
        <v>5867342.1210000003</v>
      </c>
      <c r="M64" s="142">
        <v>5733908.9759999998</v>
      </c>
      <c r="N64" s="142">
        <v>6540874.1749999989</v>
      </c>
      <c r="O64" s="143">
        <f t="shared" si="1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42">
        <v>4997279.7240000004</v>
      </c>
      <c r="D65" s="142">
        <v>5651741.2519999975</v>
      </c>
      <c r="E65" s="142">
        <v>6591859.2179999994</v>
      </c>
      <c r="F65" s="142">
        <v>6128131.8779999986</v>
      </c>
      <c r="G65" s="142">
        <v>5977226.2170000002</v>
      </c>
      <c r="H65" s="142">
        <v>6038534.3669999996</v>
      </c>
      <c r="I65" s="142">
        <v>5763466.3530000011</v>
      </c>
      <c r="J65" s="142">
        <v>5552867.2119999984</v>
      </c>
      <c r="K65" s="142">
        <v>6814268.9409999987</v>
      </c>
      <c r="L65" s="142">
        <v>6772178.5690000001</v>
      </c>
      <c r="M65" s="142">
        <v>5942575.7820000006</v>
      </c>
      <c r="N65" s="142">
        <v>7246278.6300000018</v>
      </c>
      <c r="O65" s="143">
        <f t="shared" si="1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42">
        <v>5133048.8809999982</v>
      </c>
      <c r="D66" s="142">
        <v>6058251.2790000001</v>
      </c>
      <c r="E66" s="142">
        <v>7411101.6589999972</v>
      </c>
      <c r="F66" s="142">
        <v>6456090.2610000009</v>
      </c>
      <c r="G66" s="142">
        <v>7041543.2469999986</v>
      </c>
      <c r="H66" s="142">
        <v>7815434.6219999995</v>
      </c>
      <c r="I66" s="142">
        <v>7067411.4789999994</v>
      </c>
      <c r="J66" s="142">
        <v>6811202.4100000011</v>
      </c>
      <c r="K66" s="142">
        <v>7606551.0949999997</v>
      </c>
      <c r="L66" s="142">
        <v>6888812.5490000006</v>
      </c>
      <c r="M66" s="142">
        <v>8641474.5560000036</v>
      </c>
      <c r="N66" s="142">
        <v>8603753.4799999986</v>
      </c>
      <c r="O66" s="143">
        <f t="shared" ref="O66:O74" si="2">SUM(C66:N66)</f>
        <v>85534675.518000007</v>
      </c>
    </row>
    <row r="67" spans="1:15" s="43" customFormat="1" ht="15" customHeight="1" thickBot="1" x14ac:dyDescent="0.25">
      <c r="A67" s="41">
        <v>2007</v>
      </c>
      <c r="B67" s="42" t="s">
        <v>40</v>
      </c>
      <c r="C67" s="142">
        <v>6564559.7930000005</v>
      </c>
      <c r="D67" s="142">
        <v>7656951.608</v>
      </c>
      <c r="E67" s="142">
        <v>8957851.6210000049</v>
      </c>
      <c r="F67" s="142">
        <v>8313312.004999998</v>
      </c>
      <c r="G67" s="142">
        <v>9147620.0420000013</v>
      </c>
      <c r="H67" s="142">
        <v>8980247.4370000008</v>
      </c>
      <c r="I67" s="142">
        <v>8937741.5910000019</v>
      </c>
      <c r="J67" s="142">
        <v>8736689.092000002</v>
      </c>
      <c r="K67" s="142">
        <v>9038743.8959999997</v>
      </c>
      <c r="L67" s="142">
        <v>9895216.6219999995</v>
      </c>
      <c r="M67" s="142">
        <v>11318798.219999997</v>
      </c>
      <c r="N67" s="142">
        <v>9724017.9770000037</v>
      </c>
      <c r="O67" s="143">
        <f t="shared" si="2"/>
        <v>107271749.904</v>
      </c>
    </row>
    <row r="68" spans="1:15" s="43" customFormat="1" ht="15" customHeight="1" thickBot="1" x14ac:dyDescent="0.25">
      <c r="A68" s="41">
        <v>2008</v>
      </c>
      <c r="B68" s="42" t="s">
        <v>40</v>
      </c>
      <c r="C68" s="142">
        <v>10632207.040999999</v>
      </c>
      <c r="D68" s="142">
        <v>11077899.120000005</v>
      </c>
      <c r="E68" s="142">
        <v>11428587.234000001</v>
      </c>
      <c r="F68" s="142">
        <v>11363963.502999999</v>
      </c>
      <c r="G68" s="142">
        <v>12477968.699999999</v>
      </c>
      <c r="H68" s="142">
        <v>11770634.384000003</v>
      </c>
      <c r="I68" s="142">
        <v>12595426.862999996</v>
      </c>
      <c r="J68" s="142">
        <v>11046830.085999999</v>
      </c>
      <c r="K68" s="142">
        <v>12793148.033999996</v>
      </c>
      <c r="L68" s="142">
        <v>9722708.7899999991</v>
      </c>
      <c r="M68" s="142">
        <v>9395872.8970000036</v>
      </c>
      <c r="N68" s="142">
        <v>7721948.9740000013</v>
      </c>
      <c r="O68" s="143">
        <f t="shared" si="2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42">
        <v>7884493.5240000021</v>
      </c>
      <c r="D69" s="142">
        <v>8435115.8340000007</v>
      </c>
      <c r="E69" s="142">
        <v>8155485.0810000002</v>
      </c>
      <c r="F69" s="142">
        <v>7561696.282999998</v>
      </c>
      <c r="G69" s="142">
        <v>7346407.5280000027</v>
      </c>
      <c r="H69" s="142">
        <v>8329692.782999998</v>
      </c>
      <c r="I69" s="142">
        <v>9055733.6709999945</v>
      </c>
      <c r="J69" s="142">
        <v>7839908.8419999983</v>
      </c>
      <c r="K69" s="142">
        <v>8480708.3870000001</v>
      </c>
      <c r="L69" s="142">
        <v>10095768.030000005</v>
      </c>
      <c r="M69" s="142">
        <v>8903010.773</v>
      </c>
      <c r="N69" s="142">
        <v>10054591.867000001</v>
      </c>
      <c r="O69" s="143">
        <f t="shared" si="2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42">
        <v>7828748.0580000002</v>
      </c>
      <c r="D70" s="142">
        <v>8263237.8140000002</v>
      </c>
      <c r="E70" s="142">
        <v>9886488.1710000001</v>
      </c>
      <c r="F70" s="142">
        <v>9396006.6539999992</v>
      </c>
      <c r="G70" s="142">
        <v>9799958.1170000006</v>
      </c>
      <c r="H70" s="142">
        <v>9542907.6439999994</v>
      </c>
      <c r="I70" s="142">
        <v>9564682.5449999999</v>
      </c>
      <c r="J70" s="142">
        <v>8523451.9729999993</v>
      </c>
      <c r="K70" s="142">
        <v>8909230.5209999997</v>
      </c>
      <c r="L70" s="142">
        <v>10963586.27</v>
      </c>
      <c r="M70" s="142">
        <v>9382369.7180000003</v>
      </c>
      <c r="N70" s="142">
        <v>11822551.698999999</v>
      </c>
      <c r="O70" s="143">
        <f t="shared" si="2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42">
        <v>9551084.6390000004</v>
      </c>
      <c r="D71" s="142">
        <v>10059126.307</v>
      </c>
      <c r="E71" s="142">
        <v>11811085.16</v>
      </c>
      <c r="F71" s="142">
        <v>11873269.447000001</v>
      </c>
      <c r="G71" s="142">
        <v>10943364.372</v>
      </c>
      <c r="H71" s="142">
        <v>11349953.558</v>
      </c>
      <c r="I71" s="142">
        <v>11860004.271</v>
      </c>
      <c r="J71" s="142">
        <v>11245124.657</v>
      </c>
      <c r="K71" s="142">
        <v>10750626.098999999</v>
      </c>
      <c r="L71" s="142">
        <v>11907219.297</v>
      </c>
      <c r="M71" s="142">
        <v>11078524.743000001</v>
      </c>
      <c r="N71" s="142">
        <v>12477486.279999999</v>
      </c>
      <c r="O71" s="143">
        <f t="shared" si="2"/>
        <v>134906868.83000001</v>
      </c>
    </row>
    <row r="72" spans="1:15" ht="13.8" thickBot="1" x14ac:dyDescent="0.3">
      <c r="A72" s="41">
        <v>2012</v>
      </c>
      <c r="B72" s="42" t="s">
        <v>40</v>
      </c>
      <c r="C72" s="142">
        <v>10348187.165999999</v>
      </c>
      <c r="D72" s="142">
        <v>11748000.124</v>
      </c>
      <c r="E72" s="142">
        <v>13208572.977</v>
      </c>
      <c r="F72" s="142">
        <v>12630226.718</v>
      </c>
      <c r="G72" s="142">
        <v>13131530.960999999</v>
      </c>
      <c r="H72" s="142">
        <v>13231198.687999999</v>
      </c>
      <c r="I72" s="142">
        <v>12830675.307</v>
      </c>
      <c r="J72" s="142">
        <v>12831394.572000001</v>
      </c>
      <c r="K72" s="142">
        <v>12952651.721999999</v>
      </c>
      <c r="L72" s="142">
        <v>13190769.654999999</v>
      </c>
      <c r="M72" s="142">
        <v>13753052.493000001</v>
      </c>
      <c r="N72" s="142">
        <v>12605476.173</v>
      </c>
      <c r="O72" s="143">
        <f t="shared" si="2"/>
        <v>152461736.55599999</v>
      </c>
    </row>
    <row r="73" spans="1:15" ht="13.8" thickBot="1" x14ac:dyDescent="0.3">
      <c r="A73" s="41">
        <v>2013</v>
      </c>
      <c r="B73" s="42" t="s">
        <v>40</v>
      </c>
      <c r="C73" s="142">
        <v>11481521.079</v>
      </c>
      <c r="D73" s="142">
        <v>12385690.909</v>
      </c>
      <c r="E73" s="142">
        <v>13122058.141000001</v>
      </c>
      <c r="F73" s="142">
        <v>12468202.903000001</v>
      </c>
      <c r="G73" s="142">
        <v>13277209.017000001</v>
      </c>
      <c r="H73" s="142">
        <v>12399973.961999999</v>
      </c>
      <c r="I73" s="142">
        <v>13059519.685000001</v>
      </c>
      <c r="J73" s="142">
        <v>11118300.903000001</v>
      </c>
      <c r="K73" s="142">
        <v>13060371.039000001</v>
      </c>
      <c r="L73" s="142">
        <v>12053704.638</v>
      </c>
      <c r="M73" s="142">
        <v>14201227.351</v>
      </c>
      <c r="N73" s="142">
        <v>13174857.460000001</v>
      </c>
      <c r="O73" s="143">
        <f t="shared" si="2"/>
        <v>151802637.08700001</v>
      </c>
    </row>
    <row r="74" spans="1:15" ht="13.8" thickBot="1" x14ac:dyDescent="0.3">
      <c r="A74" s="41">
        <v>2014</v>
      </c>
      <c r="B74" s="42" t="s">
        <v>40</v>
      </c>
      <c r="C74" s="142">
        <v>12399761.948000001</v>
      </c>
      <c r="D74" s="142">
        <v>13053292.493000001</v>
      </c>
      <c r="E74" s="142">
        <v>14680110.779999999</v>
      </c>
      <c r="F74" s="142">
        <v>13371185.664000001</v>
      </c>
      <c r="G74" s="142">
        <v>13681906.159</v>
      </c>
      <c r="H74" s="142">
        <v>12880924.245999999</v>
      </c>
      <c r="I74" s="142">
        <v>13344776.958000001</v>
      </c>
      <c r="J74" s="142">
        <v>11386828.925000001</v>
      </c>
      <c r="K74" s="142">
        <v>13583120.905999999</v>
      </c>
      <c r="L74" s="142">
        <v>12891630.102</v>
      </c>
      <c r="M74" s="142">
        <v>13067348.107000001</v>
      </c>
      <c r="N74" s="142">
        <v>13269271.402000001</v>
      </c>
      <c r="O74" s="143">
        <f t="shared" si="2"/>
        <v>157610157.69</v>
      </c>
    </row>
    <row r="75" spans="1:15" ht="13.8" thickBot="1" x14ac:dyDescent="0.3">
      <c r="A75" s="41">
        <v>2015</v>
      </c>
      <c r="B75" s="42" t="s">
        <v>40</v>
      </c>
      <c r="C75" s="142">
        <v>12302894.129000001</v>
      </c>
      <c r="D75" s="142">
        <v>12232686.52</v>
      </c>
      <c r="E75" s="142">
        <v>12522600.029999999</v>
      </c>
      <c r="F75" s="142">
        <v>13352254.534</v>
      </c>
      <c r="G75" s="142">
        <v>11083321.945</v>
      </c>
      <c r="H75" s="142">
        <v>11958012.699999999</v>
      </c>
      <c r="I75" s="142">
        <v>11139670.649</v>
      </c>
      <c r="J75" s="142">
        <v>11042828.626</v>
      </c>
      <c r="K75" s="142">
        <v>11659044.279999999</v>
      </c>
      <c r="L75" s="142">
        <v>12351288.898479987</v>
      </c>
      <c r="M75" s="142"/>
      <c r="N75" s="142"/>
      <c r="O75" s="143">
        <f>SUM(C75:N75)</f>
        <v>119644602.31147999</v>
      </c>
    </row>
    <row r="76" spans="1:15" x14ac:dyDescent="0.25">
      <c r="B76" s="44" t="s">
        <v>103</v>
      </c>
    </row>
    <row r="78" spans="1:15" x14ac:dyDescent="0.25">
      <c r="C78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A2" sqref="A2:D2"/>
    </sheetView>
  </sheetViews>
  <sheetFormatPr defaultColWidth="9.109375" defaultRowHeight="13.2" x14ac:dyDescent="0.25"/>
  <cols>
    <col min="1" max="1" width="33.109375" customWidth="1"/>
    <col min="2" max="3" width="16" style="65" bestFit="1" customWidth="1"/>
    <col min="4" max="4" width="9.33203125" bestFit="1" customWidth="1"/>
  </cols>
  <sheetData>
    <row r="2" spans="1:4" ht="24.6" customHeight="1" x14ac:dyDescent="0.35">
      <c r="A2" s="153" t="s">
        <v>104</v>
      </c>
      <c r="B2" s="153"/>
      <c r="C2" s="153"/>
      <c r="D2" s="153"/>
    </row>
    <row r="3" spans="1:4" ht="15.6" x14ac:dyDescent="0.3">
      <c r="A3" s="152" t="s">
        <v>105</v>
      </c>
      <c r="B3" s="152"/>
      <c r="C3" s="152"/>
      <c r="D3" s="152"/>
    </row>
    <row r="5" spans="1:4" x14ac:dyDescent="0.25">
      <c r="A5" s="59" t="s">
        <v>106</v>
      </c>
      <c r="B5" s="60" t="s">
        <v>215</v>
      </c>
      <c r="C5" s="60" t="s">
        <v>216</v>
      </c>
      <c r="D5" s="61" t="s">
        <v>107</v>
      </c>
    </row>
    <row r="6" spans="1:4" x14ac:dyDescent="0.25">
      <c r="A6" s="62" t="s">
        <v>222</v>
      </c>
      <c r="B6" s="144">
        <v>13112.46019</v>
      </c>
      <c r="C6" s="144">
        <v>29240.498660000001</v>
      </c>
      <c r="D6" s="145">
        <v>1.2299780694319882</v>
      </c>
    </row>
    <row r="7" spans="1:4" x14ac:dyDescent="0.25">
      <c r="A7" s="62" t="s">
        <v>202</v>
      </c>
      <c r="B7" s="144">
        <v>16161.82884</v>
      </c>
      <c r="C7" s="144">
        <v>32327.402859999998</v>
      </c>
      <c r="D7" s="145">
        <v>1.0002317299630552</v>
      </c>
    </row>
    <row r="8" spans="1:4" x14ac:dyDescent="0.25">
      <c r="A8" s="62" t="s">
        <v>223</v>
      </c>
      <c r="B8" s="144">
        <v>76442.988320000004</v>
      </c>
      <c r="C8" s="144">
        <v>134526.16329</v>
      </c>
      <c r="D8" s="145">
        <v>0.75982344812131741</v>
      </c>
    </row>
    <row r="9" spans="1:4" x14ac:dyDescent="0.25">
      <c r="A9" s="62" t="s">
        <v>224</v>
      </c>
      <c r="B9" s="144">
        <v>17011.440579999999</v>
      </c>
      <c r="C9" s="144">
        <v>29782.224539999999</v>
      </c>
      <c r="D9" s="145">
        <v>0.75071737163837549</v>
      </c>
    </row>
    <row r="10" spans="1:4" x14ac:dyDescent="0.25">
      <c r="A10" s="62" t="s">
        <v>201</v>
      </c>
      <c r="B10" s="144">
        <v>39444.526039999997</v>
      </c>
      <c r="C10" s="144">
        <v>63069.447930000002</v>
      </c>
      <c r="D10" s="145">
        <v>0.59894044273830005</v>
      </c>
    </row>
    <row r="11" spans="1:4" x14ac:dyDescent="0.25">
      <c r="A11" s="62" t="s">
        <v>225</v>
      </c>
      <c r="B11" s="144">
        <v>61828.9738</v>
      </c>
      <c r="C11" s="144">
        <v>95440.979479999995</v>
      </c>
      <c r="D11" s="145">
        <v>0.54362871667134149</v>
      </c>
    </row>
    <row r="12" spans="1:4" x14ac:dyDescent="0.25">
      <c r="A12" s="62" t="s">
        <v>226</v>
      </c>
      <c r="B12" s="144">
        <v>26304.283220000001</v>
      </c>
      <c r="C12" s="144">
        <v>40253.417309999997</v>
      </c>
      <c r="D12" s="145">
        <v>0.53029896208667704</v>
      </c>
    </row>
    <row r="13" spans="1:4" x14ac:dyDescent="0.25">
      <c r="A13" s="62" t="s">
        <v>227</v>
      </c>
      <c r="B13" s="144">
        <v>17592.082699999999</v>
      </c>
      <c r="C13" s="144">
        <v>26635.309789999999</v>
      </c>
      <c r="D13" s="145">
        <v>0.51405096509692971</v>
      </c>
    </row>
    <row r="14" spans="1:4" x14ac:dyDescent="0.25">
      <c r="A14" s="62" t="s">
        <v>228</v>
      </c>
      <c r="B14" s="144">
        <v>41947.939989999999</v>
      </c>
      <c r="C14" s="144">
        <v>62413.908909999998</v>
      </c>
      <c r="D14" s="145">
        <v>0.48788972533285058</v>
      </c>
    </row>
    <row r="15" spans="1:4" x14ac:dyDescent="0.25">
      <c r="A15" s="62" t="s">
        <v>229</v>
      </c>
      <c r="B15" s="144">
        <v>9725.8779900000009</v>
      </c>
      <c r="C15" s="144">
        <v>13510.08869</v>
      </c>
      <c r="D15" s="145">
        <v>0.38908679544313296</v>
      </c>
    </row>
    <row r="16" spans="1:4" x14ac:dyDescent="0.25">
      <c r="A16" s="64" t="s">
        <v>108</v>
      </c>
      <c r="D16" s="116"/>
    </row>
    <row r="17" spans="1:4" x14ac:dyDescent="0.25">
      <c r="A17" s="66"/>
    </row>
    <row r="18" spans="1:4" ht="19.2" x14ac:dyDescent="0.35">
      <c r="A18" s="153" t="s">
        <v>109</v>
      </c>
      <c r="B18" s="153"/>
      <c r="C18" s="153"/>
      <c r="D18" s="153"/>
    </row>
    <row r="19" spans="1:4" ht="15.6" x14ac:dyDescent="0.3">
      <c r="A19" s="152" t="s">
        <v>110</v>
      </c>
      <c r="B19" s="152"/>
      <c r="C19" s="152"/>
      <c r="D19" s="152"/>
    </row>
    <row r="20" spans="1:4" x14ac:dyDescent="0.25">
      <c r="A20" s="31"/>
    </row>
    <row r="21" spans="1:4" x14ac:dyDescent="0.25">
      <c r="A21" s="59" t="s">
        <v>106</v>
      </c>
      <c r="B21" s="60" t="s">
        <v>215</v>
      </c>
      <c r="C21" s="60" t="s">
        <v>216</v>
      </c>
      <c r="D21" s="61" t="s">
        <v>107</v>
      </c>
    </row>
    <row r="22" spans="1:4" x14ac:dyDescent="0.25">
      <c r="A22" s="62" t="s">
        <v>66</v>
      </c>
      <c r="B22" s="144">
        <v>1242390.5622700001</v>
      </c>
      <c r="C22" s="144">
        <v>1288858.8799999999</v>
      </c>
      <c r="D22" s="145">
        <v>3.7402342822933601E-2</v>
      </c>
    </row>
    <row r="23" spans="1:4" x14ac:dyDescent="0.25">
      <c r="A23" s="62" t="s">
        <v>210</v>
      </c>
      <c r="B23" s="144">
        <v>831595.80305999995</v>
      </c>
      <c r="C23" s="144">
        <v>895441.11482000002</v>
      </c>
      <c r="D23" s="145">
        <v>7.6774451632716581E-2</v>
      </c>
    </row>
    <row r="24" spans="1:4" x14ac:dyDescent="0.25">
      <c r="A24" s="62" t="s">
        <v>67</v>
      </c>
      <c r="B24" s="144">
        <v>815036.07897000003</v>
      </c>
      <c r="C24" s="144">
        <v>843650.35953000002</v>
      </c>
      <c r="D24" s="145">
        <v>3.5107992515081315E-2</v>
      </c>
    </row>
    <row r="25" spans="1:4" x14ac:dyDescent="0.25">
      <c r="A25" s="62" t="s">
        <v>70</v>
      </c>
      <c r="B25" s="144">
        <v>547458.24679999996</v>
      </c>
      <c r="C25" s="144">
        <v>691526.90969999996</v>
      </c>
      <c r="D25" s="145">
        <v>0.26315917924720172</v>
      </c>
    </row>
    <row r="26" spans="1:4" x14ac:dyDescent="0.25">
      <c r="A26" s="62" t="s">
        <v>71</v>
      </c>
      <c r="B26" s="144">
        <v>482292.72196</v>
      </c>
      <c r="C26" s="144">
        <v>548697.98325000005</v>
      </c>
      <c r="D26" s="145">
        <v>0.13768663358661987</v>
      </c>
    </row>
    <row r="27" spans="1:4" x14ac:dyDescent="0.25">
      <c r="A27" s="62" t="s">
        <v>211</v>
      </c>
      <c r="B27" s="144">
        <v>503546.04752000002</v>
      </c>
      <c r="C27" s="144">
        <v>524170.40328999999</v>
      </c>
      <c r="D27" s="145">
        <v>4.0958231866929311E-2</v>
      </c>
    </row>
    <row r="28" spans="1:4" x14ac:dyDescent="0.25">
      <c r="A28" s="62" t="s">
        <v>73</v>
      </c>
      <c r="B28" s="144">
        <v>390477.18263</v>
      </c>
      <c r="C28" s="144">
        <v>459263.52840000001</v>
      </c>
      <c r="D28" s="145">
        <v>0.17615970620024449</v>
      </c>
    </row>
    <row r="29" spans="1:4" x14ac:dyDescent="0.25">
      <c r="A29" s="62" t="s">
        <v>69</v>
      </c>
      <c r="B29" s="144">
        <v>492425.75216999999</v>
      </c>
      <c r="C29" s="144">
        <v>361657.65957999998</v>
      </c>
      <c r="D29" s="145">
        <v>-0.26555900460879023</v>
      </c>
    </row>
    <row r="30" spans="1:4" x14ac:dyDescent="0.25">
      <c r="A30" s="62" t="s">
        <v>153</v>
      </c>
      <c r="B30" s="144">
        <v>360352.89476</v>
      </c>
      <c r="C30" s="144">
        <v>324254.92340999999</v>
      </c>
      <c r="D30" s="145">
        <v>-0.10017394580399237</v>
      </c>
    </row>
    <row r="31" spans="1:4" x14ac:dyDescent="0.25">
      <c r="A31" s="62" t="s">
        <v>158</v>
      </c>
      <c r="B31" s="144">
        <v>283467.75956999999</v>
      </c>
      <c r="C31" s="144">
        <v>304294.17755000002</v>
      </c>
      <c r="D31" s="145">
        <v>7.3470147051616003E-2</v>
      </c>
    </row>
    <row r="33" spans="1:4" ht="19.2" x14ac:dyDescent="0.35">
      <c r="A33" s="153" t="s">
        <v>111</v>
      </c>
      <c r="B33" s="153"/>
      <c r="C33" s="153"/>
      <c r="D33" s="153"/>
    </row>
    <row r="34" spans="1:4" ht="15.6" x14ac:dyDescent="0.3">
      <c r="A34" s="152" t="s">
        <v>112</v>
      </c>
      <c r="B34" s="152"/>
      <c r="C34" s="152"/>
      <c r="D34" s="152"/>
    </row>
    <row r="36" spans="1:4" x14ac:dyDescent="0.25">
      <c r="A36" s="59" t="s">
        <v>113</v>
      </c>
      <c r="B36" s="60" t="s">
        <v>215</v>
      </c>
      <c r="C36" s="60" t="s">
        <v>216</v>
      </c>
      <c r="D36" s="61" t="s">
        <v>107</v>
      </c>
    </row>
    <row r="37" spans="1:4" x14ac:dyDescent="0.25">
      <c r="A37" s="62" t="s">
        <v>94</v>
      </c>
      <c r="B37" s="144">
        <v>1712962.04938</v>
      </c>
      <c r="C37" s="144">
        <v>2030819.9048599999</v>
      </c>
      <c r="D37" s="145">
        <v>0.1855603605433333</v>
      </c>
    </row>
    <row r="38" spans="1:4" x14ac:dyDescent="0.25">
      <c r="A38" s="62" t="s">
        <v>178</v>
      </c>
      <c r="B38" s="144">
        <v>1498982.6303999999</v>
      </c>
      <c r="C38" s="144">
        <v>1595900.55409</v>
      </c>
      <c r="D38" s="145">
        <v>6.4655801691403031E-2</v>
      </c>
    </row>
    <row r="39" spans="1:4" x14ac:dyDescent="0.25">
      <c r="A39" s="62" t="s">
        <v>130</v>
      </c>
      <c r="B39" s="144">
        <v>1493411.65429</v>
      </c>
      <c r="C39" s="144">
        <v>1308443.9552199999</v>
      </c>
      <c r="D39" s="145">
        <v>-0.12385580261052517</v>
      </c>
    </row>
    <row r="40" spans="1:4" x14ac:dyDescent="0.25">
      <c r="A40" s="62" t="s">
        <v>190</v>
      </c>
      <c r="B40" s="144">
        <v>1046417.0345</v>
      </c>
      <c r="C40" s="144">
        <v>1050302.0287200001</v>
      </c>
      <c r="D40" s="145">
        <v>3.7126633951027389E-3</v>
      </c>
    </row>
    <row r="41" spans="1:4" x14ac:dyDescent="0.25">
      <c r="A41" s="62" t="s">
        <v>98</v>
      </c>
      <c r="B41" s="144">
        <v>1041110.74122</v>
      </c>
      <c r="C41" s="144">
        <v>771977.73770000006</v>
      </c>
      <c r="D41" s="145">
        <v>-0.25850564485063621</v>
      </c>
    </row>
    <row r="42" spans="1:4" x14ac:dyDescent="0.25">
      <c r="A42" s="62" t="s">
        <v>90</v>
      </c>
      <c r="B42" s="144">
        <v>756774.22927999997</v>
      </c>
      <c r="C42" s="144">
        <v>756422.59456</v>
      </c>
      <c r="D42" s="145">
        <v>-4.6464943756676323E-4</v>
      </c>
    </row>
    <row r="43" spans="1:4" x14ac:dyDescent="0.25">
      <c r="A43" s="62" t="s">
        <v>230</v>
      </c>
      <c r="B43" s="144">
        <v>564232.83424999996</v>
      </c>
      <c r="C43" s="144">
        <v>588559.39806000004</v>
      </c>
      <c r="D43" s="145">
        <v>4.3114406559369919E-2</v>
      </c>
    </row>
    <row r="44" spans="1:4" x14ac:dyDescent="0.25">
      <c r="A44" s="62" t="s">
        <v>131</v>
      </c>
      <c r="B44" s="144">
        <v>562723.43444999994</v>
      </c>
      <c r="C44" s="144">
        <v>570524.13372000004</v>
      </c>
      <c r="D44" s="145">
        <v>1.3862403433801228E-2</v>
      </c>
    </row>
    <row r="45" spans="1:4" x14ac:dyDescent="0.25">
      <c r="A45" s="62" t="s">
        <v>96</v>
      </c>
      <c r="B45" s="144">
        <v>495849.09484999999</v>
      </c>
      <c r="C45" s="144">
        <v>460431.15211999998</v>
      </c>
      <c r="D45" s="145">
        <v>-7.1428874425422395E-2</v>
      </c>
    </row>
    <row r="46" spans="1:4" x14ac:dyDescent="0.25">
      <c r="A46" s="62" t="s">
        <v>199</v>
      </c>
      <c r="B46" s="144">
        <v>348688.39013999997</v>
      </c>
      <c r="C46" s="144">
        <v>366343.48538000003</v>
      </c>
      <c r="D46" s="145">
        <v>5.0632873761330147E-2</v>
      </c>
    </row>
    <row r="48" spans="1:4" ht="19.2" x14ac:dyDescent="0.35">
      <c r="A48" s="153" t="s">
        <v>114</v>
      </c>
      <c r="B48" s="153"/>
      <c r="C48" s="153"/>
      <c r="D48" s="153"/>
    </row>
    <row r="49" spans="1:4" ht="15.6" x14ac:dyDescent="0.3">
      <c r="A49" s="152" t="s">
        <v>115</v>
      </c>
      <c r="B49" s="152"/>
      <c r="C49" s="152"/>
      <c r="D49" s="152"/>
    </row>
    <row r="51" spans="1:4" x14ac:dyDescent="0.25">
      <c r="A51" s="59" t="s">
        <v>113</v>
      </c>
      <c r="B51" s="60" t="s">
        <v>215</v>
      </c>
      <c r="C51" s="60" t="s">
        <v>216</v>
      </c>
      <c r="D51" s="61" t="s">
        <v>107</v>
      </c>
    </row>
    <row r="52" spans="1:4" x14ac:dyDescent="0.25">
      <c r="A52" s="62" t="s">
        <v>198</v>
      </c>
      <c r="B52" s="144">
        <v>4353.9617500000004</v>
      </c>
      <c r="C52" s="144">
        <v>5422.5150899999999</v>
      </c>
      <c r="D52" s="145">
        <v>0.24542092957063746</v>
      </c>
    </row>
    <row r="53" spans="1:4" x14ac:dyDescent="0.25">
      <c r="A53" s="62" t="s">
        <v>94</v>
      </c>
      <c r="B53" s="144">
        <v>1712962.04938</v>
      </c>
      <c r="C53" s="144">
        <v>2030819.9048599999</v>
      </c>
      <c r="D53" s="145">
        <v>0.1855603605433333</v>
      </c>
    </row>
    <row r="54" spans="1:4" x14ac:dyDescent="0.25">
      <c r="A54" s="62" t="s">
        <v>179</v>
      </c>
      <c r="B54" s="144">
        <v>264887.49063999997</v>
      </c>
      <c r="C54" s="144">
        <v>312878.81592000002</v>
      </c>
      <c r="D54" s="145">
        <v>0.18117626152917696</v>
      </c>
    </row>
    <row r="55" spans="1:4" x14ac:dyDescent="0.25">
      <c r="A55" s="62" t="s">
        <v>204</v>
      </c>
      <c r="B55" s="144">
        <v>125615.46467</v>
      </c>
      <c r="C55" s="144">
        <v>145298.81904</v>
      </c>
      <c r="D55" s="145">
        <v>0.15669531153436764</v>
      </c>
    </row>
    <row r="56" spans="1:4" x14ac:dyDescent="0.25">
      <c r="A56" s="62" t="s">
        <v>231</v>
      </c>
      <c r="B56" s="144">
        <v>212300.09041</v>
      </c>
      <c r="C56" s="144">
        <v>238548.90400000001</v>
      </c>
      <c r="D56" s="145">
        <v>0.12364014324867947</v>
      </c>
    </row>
    <row r="57" spans="1:4" x14ac:dyDescent="0.25">
      <c r="A57" s="62" t="s">
        <v>100</v>
      </c>
      <c r="B57" s="144">
        <v>118879.57255</v>
      </c>
      <c r="C57" s="144">
        <v>129595.25563</v>
      </c>
      <c r="D57" s="145">
        <v>9.0138977203110773E-2</v>
      </c>
    </row>
    <row r="58" spans="1:4" x14ac:dyDescent="0.25">
      <c r="A58" s="62" t="s">
        <v>178</v>
      </c>
      <c r="B58" s="144">
        <v>1498982.6303999999</v>
      </c>
      <c r="C58" s="144">
        <v>1595900.55409</v>
      </c>
      <c r="D58" s="145">
        <v>6.4655801691403031E-2</v>
      </c>
    </row>
    <row r="59" spans="1:4" x14ac:dyDescent="0.25">
      <c r="A59" s="62" t="s">
        <v>199</v>
      </c>
      <c r="B59" s="144">
        <v>348688.39013999997</v>
      </c>
      <c r="C59" s="144">
        <v>366343.48538000003</v>
      </c>
      <c r="D59" s="145">
        <v>5.0632873761330147E-2</v>
      </c>
    </row>
    <row r="60" spans="1:4" x14ac:dyDescent="0.25">
      <c r="A60" s="62" t="s">
        <v>203</v>
      </c>
      <c r="B60" s="144">
        <v>194232.33854999999</v>
      </c>
      <c r="C60" s="144">
        <v>202706.50104</v>
      </c>
      <c r="D60" s="145">
        <v>4.3628998926039123E-2</v>
      </c>
    </row>
    <row r="61" spans="1:4" x14ac:dyDescent="0.25">
      <c r="A61" s="62" t="s">
        <v>230</v>
      </c>
      <c r="B61" s="144">
        <v>564232.83424999996</v>
      </c>
      <c r="C61" s="144">
        <v>588559.39806000004</v>
      </c>
      <c r="D61" s="145">
        <v>4.3114406559369919E-2</v>
      </c>
    </row>
    <row r="63" spans="1:4" ht="19.2" x14ac:dyDescent="0.35">
      <c r="A63" s="153" t="s">
        <v>117</v>
      </c>
      <c r="B63" s="153"/>
      <c r="C63" s="153"/>
      <c r="D63" s="153"/>
    </row>
    <row r="64" spans="1:4" ht="15.6" x14ac:dyDescent="0.3">
      <c r="A64" s="152" t="s">
        <v>118</v>
      </c>
      <c r="B64" s="152"/>
      <c r="C64" s="152"/>
      <c r="D64" s="152"/>
    </row>
    <row r="66" spans="1:4" x14ac:dyDescent="0.25">
      <c r="A66" s="59" t="s">
        <v>119</v>
      </c>
      <c r="B66" s="60" t="s">
        <v>215</v>
      </c>
      <c r="C66" s="60" t="s">
        <v>216</v>
      </c>
      <c r="D66" s="61" t="s">
        <v>107</v>
      </c>
    </row>
    <row r="67" spans="1:4" x14ac:dyDescent="0.25">
      <c r="A67" s="62" t="s">
        <v>120</v>
      </c>
      <c r="B67" s="63">
        <v>5648284.6727600005</v>
      </c>
      <c r="C67" s="63">
        <v>5336881.5507500004</v>
      </c>
      <c r="D67" s="145">
        <v>-5.5132334868283964E-2</v>
      </c>
    </row>
    <row r="68" spans="1:4" x14ac:dyDescent="0.25">
      <c r="A68" s="62" t="s">
        <v>121</v>
      </c>
      <c r="B68" s="63">
        <v>986913.81978000002</v>
      </c>
      <c r="C68" s="63">
        <v>1092553.79143</v>
      </c>
      <c r="D68" s="145">
        <v>0.10704072587974188</v>
      </c>
    </row>
    <row r="69" spans="1:4" x14ac:dyDescent="0.25">
      <c r="A69" s="62" t="s">
        <v>122</v>
      </c>
      <c r="B69" s="63">
        <v>1049676.86607</v>
      </c>
      <c r="C69" s="63">
        <v>979608.86299000005</v>
      </c>
      <c r="D69" s="145">
        <v>-6.6751974197864522E-2</v>
      </c>
    </row>
    <row r="70" spans="1:4" x14ac:dyDescent="0.25">
      <c r="A70" s="62" t="s">
        <v>123</v>
      </c>
      <c r="B70" s="63">
        <v>747918.40610000002</v>
      </c>
      <c r="C70" s="63">
        <v>746944.41721999994</v>
      </c>
      <c r="D70" s="145">
        <v>-1.3022662259094752E-3</v>
      </c>
    </row>
    <row r="71" spans="1:4" x14ac:dyDescent="0.25">
      <c r="A71" s="62" t="s">
        <v>125</v>
      </c>
      <c r="B71" s="63">
        <v>569122.73004000005</v>
      </c>
      <c r="C71" s="63">
        <v>596187.73441000003</v>
      </c>
      <c r="D71" s="145">
        <v>4.755565529441734E-2</v>
      </c>
    </row>
    <row r="72" spans="1:4" x14ac:dyDescent="0.25">
      <c r="A72" s="62" t="s">
        <v>124</v>
      </c>
      <c r="B72" s="63">
        <v>587820.84569999995</v>
      </c>
      <c r="C72" s="63">
        <v>583053.80784999998</v>
      </c>
      <c r="D72" s="145">
        <v>-8.1096781185485012E-3</v>
      </c>
    </row>
    <row r="73" spans="1:4" x14ac:dyDescent="0.25">
      <c r="A73" s="62" t="s">
        <v>126</v>
      </c>
      <c r="B73" s="63">
        <v>430453.67667000002</v>
      </c>
      <c r="C73" s="63">
        <v>448790.90588999999</v>
      </c>
      <c r="D73" s="145">
        <v>4.2599773712835319E-2</v>
      </c>
    </row>
    <row r="74" spans="1:4" x14ac:dyDescent="0.25">
      <c r="A74" s="62" t="s">
        <v>127</v>
      </c>
      <c r="B74" s="63">
        <v>249509.83421</v>
      </c>
      <c r="C74" s="63">
        <v>227413.65304</v>
      </c>
      <c r="D74" s="145">
        <v>-8.8558357789628214E-2</v>
      </c>
    </row>
    <row r="75" spans="1:4" x14ac:dyDescent="0.25">
      <c r="A75" s="62" t="s">
        <v>200</v>
      </c>
      <c r="B75" s="63">
        <v>184783.92679</v>
      </c>
      <c r="C75" s="63">
        <v>197837.75919000001</v>
      </c>
      <c r="D75" s="145">
        <v>7.0643765541551704E-2</v>
      </c>
    </row>
    <row r="76" spans="1:4" x14ac:dyDescent="0.25">
      <c r="A76" s="62" t="s">
        <v>209</v>
      </c>
      <c r="B76" s="63">
        <v>110412.80691</v>
      </c>
      <c r="C76" s="63">
        <v>180383.04290999999</v>
      </c>
      <c r="D76" s="145">
        <v>0.63371485571446728</v>
      </c>
    </row>
    <row r="78" spans="1:4" ht="19.2" x14ac:dyDescent="0.35">
      <c r="A78" s="153" t="s">
        <v>128</v>
      </c>
      <c r="B78" s="153"/>
      <c r="C78" s="153"/>
      <c r="D78" s="153"/>
    </row>
    <row r="79" spans="1:4" ht="15.6" x14ac:dyDescent="0.3">
      <c r="A79" s="152" t="s">
        <v>129</v>
      </c>
      <c r="B79" s="152"/>
      <c r="C79" s="152"/>
      <c r="D79" s="152"/>
    </row>
    <row r="81" spans="1:4" x14ac:dyDescent="0.25">
      <c r="A81" s="59" t="s">
        <v>119</v>
      </c>
      <c r="B81" s="60" t="s">
        <v>215</v>
      </c>
      <c r="C81" s="60" t="s">
        <v>216</v>
      </c>
      <c r="D81" s="61" t="s">
        <v>107</v>
      </c>
    </row>
    <row r="82" spans="1:4" x14ac:dyDescent="0.25">
      <c r="A82" s="62" t="s">
        <v>205</v>
      </c>
      <c r="B82" s="63">
        <v>201.05015</v>
      </c>
      <c r="C82" s="63">
        <v>758.89934000000005</v>
      </c>
      <c r="D82" s="146">
        <v>2.7746768157099111</v>
      </c>
    </row>
    <row r="83" spans="1:4" x14ac:dyDescent="0.25">
      <c r="A83" s="62" t="s">
        <v>208</v>
      </c>
      <c r="B83" s="63">
        <v>4181.3917000000001</v>
      </c>
      <c r="C83" s="63">
        <v>10957.16251</v>
      </c>
      <c r="D83" s="146">
        <v>1.6204582818682114</v>
      </c>
    </row>
    <row r="84" spans="1:4" x14ac:dyDescent="0.25">
      <c r="A84" s="62" t="s">
        <v>207</v>
      </c>
      <c r="B84" s="63">
        <v>23612.723900000001</v>
      </c>
      <c r="C84" s="63">
        <v>58302.704709999998</v>
      </c>
      <c r="D84" s="146">
        <v>1.4691223662679591</v>
      </c>
    </row>
    <row r="85" spans="1:4" x14ac:dyDescent="0.25">
      <c r="A85" s="62" t="s">
        <v>206</v>
      </c>
      <c r="B85" s="63">
        <v>5560.3387199999997</v>
      </c>
      <c r="C85" s="63">
        <v>13325.32339</v>
      </c>
      <c r="D85" s="146">
        <v>1.3964949009437324</v>
      </c>
    </row>
    <row r="86" spans="1:4" x14ac:dyDescent="0.25">
      <c r="A86" s="62" t="s">
        <v>232</v>
      </c>
      <c r="B86" s="63">
        <v>3482.9429100000002</v>
      </c>
      <c r="C86" s="63">
        <v>7109.8405400000001</v>
      </c>
      <c r="D86" s="146">
        <v>1.0413313464273808</v>
      </c>
    </row>
    <row r="87" spans="1:4" x14ac:dyDescent="0.25">
      <c r="A87" s="62" t="s">
        <v>233</v>
      </c>
      <c r="B87" s="63">
        <v>174.86964</v>
      </c>
      <c r="C87" s="63">
        <v>352.63670999999999</v>
      </c>
      <c r="D87" s="146">
        <v>1.0165690854055627</v>
      </c>
    </row>
    <row r="88" spans="1:4" x14ac:dyDescent="0.25">
      <c r="A88" s="62" t="s">
        <v>234</v>
      </c>
      <c r="B88" s="63">
        <v>1593.4851100000001</v>
      </c>
      <c r="C88" s="63">
        <v>3098.4608199999998</v>
      </c>
      <c r="D88" s="146">
        <v>0.94445545838831191</v>
      </c>
    </row>
    <row r="89" spans="1:4" x14ac:dyDescent="0.25">
      <c r="A89" s="62" t="s">
        <v>235</v>
      </c>
      <c r="B89" s="63">
        <v>6067.7002300000004</v>
      </c>
      <c r="C89" s="63">
        <v>10099.83742</v>
      </c>
      <c r="D89" s="146">
        <v>0.6645247848705933</v>
      </c>
    </row>
    <row r="90" spans="1:4" x14ac:dyDescent="0.25">
      <c r="A90" s="62" t="s">
        <v>209</v>
      </c>
      <c r="B90" s="63">
        <v>110412.80691</v>
      </c>
      <c r="C90" s="63">
        <v>180383.04290999999</v>
      </c>
      <c r="D90" s="146">
        <v>0.63371485571446728</v>
      </c>
    </row>
    <row r="91" spans="1:4" x14ac:dyDescent="0.25">
      <c r="A91" s="62" t="s">
        <v>236</v>
      </c>
      <c r="B91" s="63">
        <v>16795.199089999998</v>
      </c>
      <c r="C91" s="63">
        <v>23521.193139999999</v>
      </c>
      <c r="D91" s="146">
        <v>0.40047123073430635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zoomScale="80" zoomScaleNormal="80" workbookViewId="0"/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9.44140625" style="19" bestFit="1" customWidth="1"/>
    <col min="14" max="16384" width="9.109375" style="19"/>
  </cols>
  <sheetData>
    <row r="1" spans="1:13" ht="24.6" x14ac:dyDescent="0.4">
      <c r="B1" s="151" t="s">
        <v>217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54" t="s">
        <v>192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70"/>
      <c r="B6" s="147" t="s">
        <v>63</v>
      </c>
      <c r="C6" s="147"/>
      <c r="D6" s="147"/>
      <c r="E6" s="147"/>
      <c r="F6" s="147" t="s">
        <v>213</v>
      </c>
      <c r="G6" s="147"/>
      <c r="H6" s="147"/>
      <c r="I6" s="147"/>
      <c r="J6" s="147" t="s">
        <v>172</v>
      </c>
      <c r="K6" s="147"/>
      <c r="L6" s="147"/>
      <c r="M6" s="147"/>
    </row>
    <row r="7" spans="1:13" ht="28.2" x14ac:dyDescent="0.3">
      <c r="A7" s="71" t="s">
        <v>1</v>
      </c>
      <c r="B7" s="5">
        <v>2014</v>
      </c>
      <c r="C7" s="6">
        <v>2015</v>
      </c>
      <c r="D7" s="7" t="s">
        <v>180</v>
      </c>
      <c r="E7" s="7" t="s">
        <v>181</v>
      </c>
      <c r="F7" s="5">
        <v>2014</v>
      </c>
      <c r="G7" s="6">
        <v>2015</v>
      </c>
      <c r="H7" s="7" t="s">
        <v>180</v>
      </c>
      <c r="I7" s="7" t="s">
        <v>181</v>
      </c>
      <c r="J7" s="5" t="s">
        <v>173</v>
      </c>
      <c r="K7" s="6" t="s">
        <v>183</v>
      </c>
      <c r="L7" s="7" t="s">
        <v>180</v>
      </c>
      <c r="M7" s="7" t="s">
        <v>181</v>
      </c>
    </row>
    <row r="8" spans="1:13" ht="16.8" x14ac:dyDescent="0.3">
      <c r="A8" s="72" t="s">
        <v>2</v>
      </c>
      <c r="B8" s="73">
        <f>'SEKTÖR (U S D)'!B8*2.2583</f>
        <v>4530239.7384008942</v>
      </c>
      <c r="C8" s="73">
        <f>'SEKTÖR (U S D)'!C8*2.9296</f>
        <v>6201036.6761788642</v>
      </c>
      <c r="D8" s="74">
        <f t="shared" ref="D8:D43" si="0">(C8-B8)/B8*100</f>
        <v>36.88098277924108</v>
      </c>
      <c r="E8" s="74">
        <f t="shared" ref="E8:E43" si="1">C8/C$46*100</f>
        <v>17.137351044800578</v>
      </c>
      <c r="F8" s="73">
        <f>'SEKTÖR (U S D)'!F8*2.1724</f>
        <v>39060237.506612919</v>
      </c>
      <c r="G8" s="73">
        <f>'SEKTÖR (U S D)'!G8*2.6831</f>
        <v>45123982.75724227</v>
      </c>
      <c r="H8" s="74">
        <f t="shared" ref="H8:H43" si="2">(G8-F8)/F8*100</f>
        <v>15.524086994101753</v>
      </c>
      <c r="I8" s="74">
        <f t="shared" ref="I8:I46" si="3">G8/G$46*100</f>
        <v>14.056508347879152</v>
      </c>
      <c r="J8" s="73">
        <f>'SEKTÖR (U S D)'!J8*2.1498</f>
        <v>48223536.189538971</v>
      </c>
      <c r="K8" s="73">
        <f>'SEKTÖR (U S D)'!K8*2.6114</f>
        <v>55661883.005709685</v>
      </c>
      <c r="L8" s="74">
        <f t="shared" ref="L8:L43" si="4">(K8-J8)/J8*100</f>
        <v>15.424722871700769</v>
      </c>
      <c r="M8" s="74">
        <f t="shared" ref="M8:M46" si="5">K8/K$46*100</f>
        <v>14.601164710946184</v>
      </c>
    </row>
    <row r="9" spans="1:13" s="23" customFormat="1" ht="15.6" x14ac:dyDescent="0.3">
      <c r="A9" s="75" t="s">
        <v>3</v>
      </c>
      <c r="B9" s="76">
        <f>'SEKTÖR (U S D)'!B9*2.2583</f>
        <v>3334322.6174990823</v>
      </c>
      <c r="C9" s="76">
        <f>'SEKTÖR (U S D)'!C9*2.9296</f>
        <v>4650562.2515882077</v>
      </c>
      <c r="D9" s="77">
        <f t="shared" si="0"/>
        <v>39.475473284477026</v>
      </c>
      <c r="E9" s="77">
        <f t="shared" si="1"/>
        <v>12.852418397608339</v>
      </c>
      <c r="F9" s="76">
        <f>'SEKTÖR (U S D)'!F9*2.1724</f>
        <v>26894692.441832416</v>
      </c>
      <c r="G9" s="76">
        <f>'SEKTÖR (U S D)'!G9*2.6831</f>
        <v>32002281.024156153</v>
      </c>
      <c r="H9" s="77">
        <f t="shared" si="2"/>
        <v>18.991065219914233</v>
      </c>
      <c r="I9" s="77">
        <f t="shared" si="3"/>
        <v>9.968985512366535</v>
      </c>
      <c r="J9" s="76">
        <f>'SEKTÖR (U S D)'!J9*2.1498</f>
        <v>33455748.313523248</v>
      </c>
      <c r="K9" s="76">
        <f>'SEKTÖR (U S D)'!K9*2.6114</f>
        <v>39776296.501733929</v>
      </c>
      <c r="L9" s="77">
        <f t="shared" si="4"/>
        <v>18.892263682100435</v>
      </c>
      <c r="M9" s="77">
        <f t="shared" si="5"/>
        <v>10.434074908203778</v>
      </c>
    </row>
    <row r="10" spans="1:13" ht="13.8" x14ac:dyDescent="0.25">
      <c r="A10" s="14" t="s">
        <v>4</v>
      </c>
      <c r="B10" s="78">
        <f>'SEKTÖR (U S D)'!B10*2.2583</f>
        <v>1274207.009586775</v>
      </c>
      <c r="C10" s="78">
        <f>'SEKTÖR (U S D)'!C10*2.9296</f>
        <v>1724243.6125565763</v>
      </c>
      <c r="D10" s="79">
        <f t="shared" si="0"/>
        <v>35.318955207737247</v>
      </c>
      <c r="E10" s="79">
        <f t="shared" si="1"/>
        <v>4.7651658292312362</v>
      </c>
      <c r="F10" s="78">
        <f>'SEKTÖR (U S D)'!F10*2.1724</f>
        <v>11868136.888236653</v>
      </c>
      <c r="G10" s="78">
        <f>'SEKTÖR (U S D)'!G10*2.6831</f>
        <v>13363096.38278106</v>
      </c>
      <c r="H10" s="79">
        <f t="shared" si="2"/>
        <v>12.596412635130347</v>
      </c>
      <c r="I10" s="79">
        <f t="shared" si="3"/>
        <v>4.1627193430289156</v>
      </c>
      <c r="J10" s="78">
        <f>'SEKTÖR (U S D)'!J10*2.1498</f>
        <v>14635598.371347325</v>
      </c>
      <c r="K10" s="78">
        <f>'SEKTÖR (U S D)'!K10*2.6114</f>
        <v>16274984.222166583</v>
      </c>
      <c r="L10" s="79">
        <f t="shared" si="4"/>
        <v>11.201358558928119</v>
      </c>
      <c r="M10" s="79">
        <f t="shared" si="5"/>
        <v>4.2692361893601172</v>
      </c>
    </row>
    <row r="11" spans="1:13" ht="13.8" x14ac:dyDescent="0.25">
      <c r="A11" s="14" t="s">
        <v>5</v>
      </c>
      <c r="B11" s="78">
        <f>'SEKTÖR (U S D)'!B11*2.2583</f>
        <v>479437.29417290306</v>
      </c>
      <c r="C11" s="78">
        <f>'SEKTÖR (U S D)'!C11*2.9296</f>
        <v>698852.86915840011</v>
      </c>
      <c r="D11" s="79">
        <f t="shared" si="0"/>
        <v>45.765228873990679</v>
      </c>
      <c r="E11" s="79">
        <f t="shared" si="1"/>
        <v>1.9313685070499551</v>
      </c>
      <c r="F11" s="78">
        <f>'SEKTÖR (U S D)'!F11*2.1724</f>
        <v>3733701.5544458004</v>
      </c>
      <c r="G11" s="78">
        <f>'SEKTÖR (U S D)'!G11*2.6831</f>
        <v>4054671.6128994389</v>
      </c>
      <c r="H11" s="79">
        <f t="shared" si="2"/>
        <v>8.5965643952300503</v>
      </c>
      <c r="I11" s="79">
        <f t="shared" si="3"/>
        <v>1.2630650463911484</v>
      </c>
      <c r="J11" s="78">
        <f>'SEKTÖR (U S D)'!J11*2.1498</f>
        <v>5197672.6195699321</v>
      </c>
      <c r="K11" s="78">
        <f>'SEKTÖR (U S D)'!K11*2.6114</f>
        <v>5710622.551773876</v>
      </c>
      <c r="L11" s="79">
        <f t="shared" si="4"/>
        <v>9.8688388005165777</v>
      </c>
      <c r="M11" s="79">
        <f t="shared" si="5"/>
        <v>1.4980043070397213</v>
      </c>
    </row>
    <row r="12" spans="1:13" ht="13.8" x14ac:dyDescent="0.25">
      <c r="A12" s="14" t="s">
        <v>6</v>
      </c>
      <c r="B12" s="78">
        <f>'SEKTÖR (U S D)'!B12*2.2583</f>
        <v>283677.40386426105</v>
      </c>
      <c r="C12" s="78">
        <f>'SEKTÖR (U S D)'!C12*2.9296</f>
        <v>425667.42025958403</v>
      </c>
      <c r="D12" s="79">
        <f t="shared" si="0"/>
        <v>50.053340329942117</v>
      </c>
      <c r="E12" s="79">
        <f t="shared" si="1"/>
        <v>1.1763858835645977</v>
      </c>
      <c r="F12" s="78">
        <f>'SEKTÖR (U S D)'!F12*2.1724</f>
        <v>2537657.9839483444</v>
      </c>
      <c r="G12" s="78">
        <f>'SEKTÖR (U S D)'!G12*2.6831</f>
        <v>2919843.1548765991</v>
      </c>
      <c r="H12" s="79">
        <f t="shared" si="2"/>
        <v>15.060546903708927</v>
      </c>
      <c r="I12" s="79">
        <f t="shared" si="3"/>
        <v>0.90955623092541549</v>
      </c>
      <c r="J12" s="78">
        <f>'SEKTÖR (U S D)'!J12*2.1498</f>
        <v>3081434.8001576699</v>
      </c>
      <c r="K12" s="78">
        <f>'SEKTÖR (U S D)'!K12*2.6114</f>
        <v>3488083.8363594967</v>
      </c>
      <c r="L12" s="79">
        <f t="shared" si="4"/>
        <v>13.196743159421043</v>
      </c>
      <c r="M12" s="79">
        <f t="shared" si="5"/>
        <v>0.91499036450221716</v>
      </c>
    </row>
    <row r="13" spans="1:13" ht="13.8" x14ac:dyDescent="0.25">
      <c r="A13" s="14" t="s">
        <v>7</v>
      </c>
      <c r="B13" s="78">
        <f>'SEKTÖR (U S D)'!B13*2.2583</f>
        <v>438634.89014746499</v>
      </c>
      <c r="C13" s="78">
        <f>'SEKTÖR (U S D)'!C13*2.9296</f>
        <v>593848.96544678404</v>
      </c>
      <c r="D13" s="79">
        <f t="shared" si="0"/>
        <v>35.385711165643372</v>
      </c>
      <c r="E13" s="79">
        <f t="shared" si="1"/>
        <v>1.6411769063627513</v>
      </c>
      <c r="F13" s="78">
        <f>'SEKTÖR (U S D)'!F13*2.1724</f>
        <v>2527407.3953922042</v>
      </c>
      <c r="G13" s="78">
        <f>'SEKTÖR (U S D)'!G13*2.6831</f>
        <v>2856479.9617808019</v>
      </c>
      <c r="H13" s="79">
        <f t="shared" si="2"/>
        <v>13.020163151715874</v>
      </c>
      <c r="I13" s="79">
        <f t="shared" si="3"/>
        <v>0.88981805184022811</v>
      </c>
      <c r="J13" s="78">
        <f>'SEKTÖR (U S D)'!J13*2.1498</f>
        <v>3137786.8084857059</v>
      </c>
      <c r="K13" s="78">
        <f>'SEKTÖR (U S D)'!K13*2.6114</f>
        <v>3551097.0018198402</v>
      </c>
      <c r="L13" s="79">
        <f t="shared" si="4"/>
        <v>13.172029158144035</v>
      </c>
      <c r="M13" s="79">
        <f t="shared" si="5"/>
        <v>0.93151990964445031</v>
      </c>
    </row>
    <row r="14" spans="1:13" ht="13.8" x14ac:dyDescent="0.25">
      <c r="A14" s="14" t="s">
        <v>8</v>
      </c>
      <c r="B14" s="78">
        <f>'SEKTÖR (U S D)'!B14*2.2583</f>
        <v>598195.42011231196</v>
      </c>
      <c r="C14" s="78">
        <f>'SEKTÖR (U S D)'!C14*2.9296</f>
        <v>916609.77911923209</v>
      </c>
      <c r="D14" s="79">
        <f t="shared" si="0"/>
        <v>53.229153601198988</v>
      </c>
      <c r="E14" s="79">
        <f t="shared" si="1"/>
        <v>2.5331673357466697</v>
      </c>
      <c r="F14" s="78">
        <f>'SEKTÖR (U S D)'!F14*2.1724</f>
        <v>3695835.3709261599</v>
      </c>
      <c r="G14" s="78">
        <f>'SEKTÖR (U S D)'!G14*2.6831</f>
        <v>6192128.6252734577</v>
      </c>
      <c r="H14" s="79">
        <f t="shared" si="2"/>
        <v>67.543410455583626</v>
      </c>
      <c r="I14" s="79">
        <f t="shared" si="3"/>
        <v>1.9289012714270704</v>
      </c>
      <c r="J14" s="78">
        <f>'SEKTÖR (U S D)'!J14*2.1498</f>
        <v>4451040.5352992574</v>
      </c>
      <c r="K14" s="78">
        <f>'SEKTÖR (U S D)'!K14*2.6114</f>
        <v>7624751.4315421022</v>
      </c>
      <c r="L14" s="79">
        <f t="shared" si="4"/>
        <v>71.302673410262855</v>
      </c>
      <c r="M14" s="79">
        <f t="shared" si="5"/>
        <v>2.0001165163698995</v>
      </c>
    </row>
    <row r="15" spans="1:13" ht="13.8" x14ac:dyDescent="0.25">
      <c r="A15" s="14" t="s">
        <v>9</v>
      </c>
      <c r="B15" s="78">
        <f>'SEKTÖR (U S D)'!B15*2.2583</f>
        <v>33639.171838613001</v>
      </c>
      <c r="C15" s="78">
        <f>'SEKTÖR (U S D)'!C15*2.9296</f>
        <v>38296.688944832</v>
      </c>
      <c r="D15" s="79">
        <f t="shared" si="0"/>
        <v>13.845516556007567</v>
      </c>
      <c r="E15" s="79">
        <f t="shared" si="1"/>
        <v>0.10583775529377126</v>
      </c>
      <c r="F15" s="78">
        <f>'SEKTÖR (U S D)'!F15*2.1724</f>
        <v>408309.83981321607</v>
      </c>
      <c r="G15" s="78">
        <f>'SEKTÖR (U S D)'!G15*2.6831</f>
        <v>417769.60111038602</v>
      </c>
      <c r="H15" s="79">
        <f t="shared" si="2"/>
        <v>2.3168095340287129</v>
      </c>
      <c r="I15" s="79">
        <f t="shared" si="3"/>
        <v>0.13013882034949106</v>
      </c>
      <c r="J15" s="78">
        <f>'SEKTÖR (U S D)'!J15*2.1498</f>
        <v>517617.93236762995</v>
      </c>
      <c r="K15" s="78">
        <f>'SEKTÖR (U S D)'!K15*2.6114</f>
        <v>511281.19499166601</v>
      </c>
      <c r="L15" s="79">
        <f t="shared" si="4"/>
        <v>-1.2242113303492308</v>
      </c>
      <c r="M15" s="79">
        <f t="shared" si="5"/>
        <v>0.1341187279078743</v>
      </c>
    </row>
    <row r="16" spans="1:13" ht="13.8" x14ac:dyDescent="0.25">
      <c r="A16" s="14" t="s">
        <v>10</v>
      </c>
      <c r="B16" s="78">
        <f>'SEKTÖR (U S D)'!B16*2.2583</f>
        <v>216698.87595672804</v>
      </c>
      <c r="C16" s="78">
        <f>'SEKTÖR (U S D)'!C16*2.9296</f>
        <v>237157.11589513603</v>
      </c>
      <c r="D16" s="79">
        <f t="shared" si="0"/>
        <v>9.4408611249525993</v>
      </c>
      <c r="E16" s="79">
        <f t="shared" si="1"/>
        <v>0.65541375742544816</v>
      </c>
      <c r="F16" s="78">
        <f>'SEKTÖR (U S D)'!F16*2.1724</f>
        <v>1969140.6885331599</v>
      </c>
      <c r="G16" s="78">
        <f>'SEKTÖR (U S D)'!G16*2.6831</f>
        <v>2021797.9895379769</v>
      </c>
      <c r="H16" s="79">
        <f t="shared" si="2"/>
        <v>2.6741258921444642</v>
      </c>
      <c r="I16" s="79">
        <f t="shared" si="3"/>
        <v>0.6298074456449575</v>
      </c>
      <c r="J16" s="78">
        <f>'SEKTÖR (U S D)'!J16*2.1498</f>
        <v>2252991.5771659859</v>
      </c>
      <c r="K16" s="78">
        <f>'SEKTÖR (U S D)'!K16*2.6114</f>
        <v>2412588.295518104</v>
      </c>
      <c r="L16" s="79">
        <f t="shared" si="4"/>
        <v>7.0837689749765094</v>
      </c>
      <c r="M16" s="79">
        <f t="shared" si="5"/>
        <v>0.63286754202956585</v>
      </c>
    </row>
    <row r="17" spans="1:13" ht="13.8" x14ac:dyDescent="0.25">
      <c r="A17" s="11" t="s">
        <v>11</v>
      </c>
      <c r="B17" s="78">
        <f>'SEKTÖR (U S D)'!B17*2.2583</f>
        <v>9832.5518200250026</v>
      </c>
      <c r="C17" s="78">
        <f>'SEKTÖR (U S D)'!C17*2.9296</f>
        <v>15885.800207664</v>
      </c>
      <c r="D17" s="79">
        <f t="shared" si="0"/>
        <v>61.563350983932118</v>
      </c>
      <c r="E17" s="79">
        <f t="shared" si="1"/>
        <v>4.3902422933911917E-2</v>
      </c>
      <c r="F17" s="78">
        <f>'SEKTÖR (U S D)'!F17*2.1724</f>
        <v>154502.720536876</v>
      </c>
      <c r="G17" s="78">
        <f>'SEKTÖR (U S D)'!G17*2.6831</f>
        <v>176493.69589643402</v>
      </c>
      <c r="H17" s="79">
        <f t="shared" si="2"/>
        <v>14.233390378591624</v>
      </c>
      <c r="I17" s="79">
        <f t="shared" si="3"/>
        <v>5.4979302759309165E-2</v>
      </c>
      <c r="J17" s="78">
        <f>'SEKTÖR (U S D)'!J17*2.1498</f>
        <v>181605.669129744</v>
      </c>
      <c r="K17" s="78">
        <f>'SEKTÖR (U S D)'!K17*2.6114</f>
        <v>202887.96756225798</v>
      </c>
      <c r="L17" s="79">
        <f t="shared" si="4"/>
        <v>11.718961491950637</v>
      </c>
      <c r="M17" s="79">
        <f t="shared" si="5"/>
        <v>5.3221351349931133E-2</v>
      </c>
    </row>
    <row r="18" spans="1:13" s="23" customFormat="1" ht="15.6" x14ac:dyDescent="0.3">
      <c r="A18" s="75" t="s">
        <v>12</v>
      </c>
      <c r="B18" s="76">
        <f>'SEKTÖR (U S D)'!B18*2.2583</f>
        <v>408474.12944864901</v>
      </c>
      <c r="C18" s="76">
        <f>'SEKTÖR (U S D)'!C18*2.9296</f>
        <v>477234.54982140806</v>
      </c>
      <c r="D18" s="77">
        <f t="shared" si="0"/>
        <v>16.833482322508555</v>
      </c>
      <c r="E18" s="77">
        <f t="shared" si="1"/>
        <v>1.3188981839785747</v>
      </c>
      <c r="F18" s="76">
        <f>'SEKTÖR (U S D)'!F18*2.1724</f>
        <v>4066266.0954873604</v>
      </c>
      <c r="G18" s="76">
        <f>'SEKTÖR (U S D)'!G18*2.6831</f>
        <v>4031991.659259662</v>
      </c>
      <c r="H18" s="77">
        <f t="shared" si="2"/>
        <v>-0.84289703189211473</v>
      </c>
      <c r="I18" s="77">
        <f t="shared" si="3"/>
        <v>1.2560000459592913</v>
      </c>
      <c r="J18" s="76">
        <f>'SEKTÖR (U S D)'!J18*2.1498</f>
        <v>4837773.4118491132</v>
      </c>
      <c r="K18" s="76">
        <f>'SEKTÖR (U S D)'!K18*2.6114</f>
        <v>4976121.7244185703</v>
      </c>
      <c r="L18" s="77">
        <f t="shared" si="4"/>
        <v>2.8597518071144439</v>
      </c>
      <c r="M18" s="77">
        <f t="shared" si="5"/>
        <v>1.3053308475478647</v>
      </c>
    </row>
    <row r="19" spans="1:13" ht="13.8" x14ac:dyDescent="0.25">
      <c r="A19" s="14" t="s">
        <v>13</v>
      </c>
      <c r="B19" s="78">
        <f>'SEKTÖR (U S D)'!B19*2.2583</f>
        <v>408474.12944864901</v>
      </c>
      <c r="C19" s="78">
        <f>'SEKTÖR (U S D)'!C19*2.9296</f>
        <v>477234.54982140806</v>
      </c>
      <c r="D19" s="79">
        <f t="shared" si="0"/>
        <v>16.833482322508555</v>
      </c>
      <c r="E19" s="79">
        <f t="shared" si="1"/>
        <v>1.3188981839785747</v>
      </c>
      <c r="F19" s="78">
        <f>'SEKTÖR (U S D)'!F19*2.1724</f>
        <v>4066266.0954873604</v>
      </c>
      <c r="G19" s="78">
        <f>'SEKTÖR (U S D)'!G19*2.6831</f>
        <v>4031991.659259662</v>
      </c>
      <c r="H19" s="79">
        <f t="shared" si="2"/>
        <v>-0.84289703189211473</v>
      </c>
      <c r="I19" s="79">
        <f t="shared" si="3"/>
        <v>1.2560000459592913</v>
      </c>
      <c r="J19" s="78">
        <f>'SEKTÖR (U S D)'!J19*2.1498</f>
        <v>4837773.4118491132</v>
      </c>
      <c r="K19" s="78">
        <f>'SEKTÖR (U S D)'!K19*2.6114</f>
        <v>4976121.7244185703</v>
      </c>
      <c r="L19" s="79">
        <f t="shared" si="4"/>
        <v>2.8597518071144439</v>
      </c>
      <c r="M19" s="79">
        <f t="shared" si="5"/>
        <v>1.3053308475478647</v>
      </c>
    </row>
    <row r="20" spans="1:13" s="23" customFormat="1" ht="15.6" x14ac:dyDescent="0.3">
      <c r="A20" s="75" t="s">
        <v>187</v>
      </c>
      <c r="B20" s="76">
        <f>'SEKTÖR (U S D)'!B20*2.2583</f>
        <v>787442.99145316205</v>
      </c>
      <c r="C20" s="76">
        <f>'SEKTÖR (U S D)'!C20*2.9296</f>
        <v>1073239.8747692481</v>
      </c>
      <c r="D20" s="77">
        <f t="shared" si="0"/>
        <v>36.294295132231873</v>
      </c>
      <c r="E20" s="77">
        <f t="shared" si="1"/>
        <v>2.966034463213663</v>
      </c>
      <c r="F20" s="76">
        <f>'SEKTÖR (U S D)'!F20*2.1724</f>
        <v>8099278.9692931445</v>
      </c>
      <c r="G20" s="76">
        <f>'SEKTÖR (U S D)'!G20*2.6831</f>
        <v>9089710.0738264527</v>
      </c>
      <c r="H20" s="77">
        <f t="shared" si="2"/>
        <v>12.22863304608147</v>
      </c>
      <c r="I20" s="77">
        <f t="shared" si="3"/>
        <v>2.8315227895533246</v>
      </c>
      <c r="J20" s="76">
        <f>'SEKTÖR (U S D)'!J20*2.1498</f>
        <v>9930014.464166617</v>
      </c>
      <c r="K20" s="76">
        <f>'SEKTÖR (U S D)'!K20*2.6114</f>
        <v>10909464.779557191</v>
      </c>
      <c r="L20" s="77">
        <f t="shared" si="4"/>
        <v>9.8635336224837502</v>
      </c>
      <c r="M20" s="77">
        <f t="shared" si="5"/>
        <v>2.8617589551945453</v>
      </c>
    </row>
    <row r="21" spans="1:13" ht="13.8" x14ac:dyDescent="0.25">
      <c r="A21" s="14" t="s">
        <v>185</v>
      </c>
      <c r="B21" s="78">
        <f>'SEKTÖR (U S D)'!B21*2.2583</f>
        <v>787442.99145316205</v>
      </c>
      <c r="C21" s="78">
        <f>'SEKTÖR (U S D)'!C21*2.9296</f>
        <v>1073239.8747692481</v>
      </c>
      <c r="D21" s="79">
        <f t="shared" si="0"/>
        <v>36.294295132231873</v>
      </c>
      <c r="E21" s="79">
        <f t="shared" si="1"/>
        <v>2.966034463213663</v>
      </c>
      <c r="F21" s="78">
        <f>'SEKTÖR (U S D)'!F21*2.1724</f>
        <v>8099278.9692931445</v>
      </c>
      <c r="G21" s="78">
        <f>'SEKTÖR (U S D)'!G21*2.6831</f>
        <v>9089710.0738264527</v>
      </c>
      <c r="H21" s="79">
        <f t="shared" si="2"/>
        <v>12.22863304608147</v>
      </c>
      <c r="I21" s="79">
        <f t="shared" si="3"/>
        <v>2.8315227895533246</v>
      </c>
      <c r="J21" s="78">
        <f>'SEKTÖR (U S D)'!J21*2.1498</f>
        <v>9930014.464166617</v>
      </c>
      <c r="K21" s="78">
        <f>'SEKTÖR (U S D)'!K21*2.6114</f>
        <v>10909464.779557191</v>
      </c>
      <c r="L21" s="79">
        <f t="shared" si="4"/>
        <v>9.8635336224837502</v>
      </c>
      <c r="M21" s="79">
        <f t="shared" si="5"/>
        <v>2.8617589551945453</v>
      </c>
    </row>
    <row r="22" spans="1:13" ht="16.8" x14ac:dyDescent="0.3">
      <c r="A22" s="72" t="s">
        <v>14</v>
      </c>
      <c r="B22" s="73">
        <f>'SEKTÖR (U S D)'!B22*2.2583</f>
        <v>23008395.302678701</v>
      </c>
      <c r="C22" s="73">
        <f>'SEKTÖR (U S D)'!C22*2.9296</f>
        <v>29056370.910710111</v>
      </c>
      <c r="D22" s="80">
        <f t="shared" si="0"/>
        <v>26.285951403691715</v>
      </c>
      <c r="E22" s="80">
        <f t="shared" si="1"/>
        <v>80.300964885054015</v>
      </c>
      <c r="F22" s="73">
        <f>'SEKTÖR (U S D)'!F22*2.1724</f>
        <v>224610939.43843257</v>
      </c>
      <c r="G22" s="73">
        <f>'SEKTÖR (U S D)'!G22*2.6831</f>
        <v>243324149.47737637</v>
      </c>
      <c r="H22" s="80">
        <f t="shared" si="2"/>
        <v>8.3313885270816108</v>
      </c>
      <c r="I22" s="80">
        <f t="shared" si="3"/>
        <v>75.797563277376909</v>
      </c>
      <c r="J22" s="73">
        <f>'SEKTÖR (U S D)'!J22*2.1498</f>
        <v>268362717.3901096</v>
      </c>
      <c r="K22" s="73">
        <f>'SEKTÖR (U S D)'!K22*2.6114</f>
        <v>290725351.84951627</v>
      </c>
      <c r="L22" s="80">
        <f t="shared" si="4"/>
        <v>8.3329885301835294</v>
      </c>
      <c r="M22" s="80">
        <f t="shared" si="5"/>
        <v>76.26275862006203</v>
      </c>
    </row>
    <row r="23" spans="1:13" s="23" customFormat="1" ht="15.6" x14ac:dyDescent="0.3">
      <c r="A23" s="75" t="s">
        <v>15</v>
      </c>
      <c r="B23" s="76">
        <f>'SEKTÖR (U S D)'!B23*2.2583</f>
        <v>2503333.6227675932</v>
      </c>
      <c r="C23" s="76">
        <f>'SEKTÖR (U S D)'!C23*2.9296</f>
        <v>3141202.2309149764</v>
      </c>
      <c r="D23" s="77">
        <f t="shared" si="0"/>
        <v>25.480767019866065</v>
      </c>
      <c r="E23" s="77">
        <f t="shared" si="1"/>
        <v>8.6811106182768736</v>
      </c>
      <c r="F23" s="76">
        <f>'SEKTÖR (U S D)'!F23*2.1724</f>
        <v>23753239.701812807</v>
      </c>
      <c r="G23" s="76">
        <f>'SEKTÖR (U S D)'!G23*2.6831</f>
        <v>25722603.03979034</v>
      </c>
      <c r="H23" s="77">
        <f t="shared" si="2"/>
        <v>8.2909252072559774</v>
      </c>
      <c r="I23" s="77">
        <f t="shared" si="3"/>
        <v>8.0128118633314482</v>
      </c>
      <c r="J23" s="76">
        <f>'SEKTÖR (U S D)'!J23*2.1498</f>
        <v>28461122.95306199</v>
      </c>
      <c r="K23" s="76">
        <f>'SEKTÖR (U S D)'!K23*2.6114</f>
        <v>30672078.238651063</v>
      </c>
      <c r="L23" s="77">
        <f t="shared" si="4"/>
        <v>7.768334683193542</v>
      </c>
      <c r="M23" s="77">
        <f t="shared" si="5"/>
        <v>8.0458662590274379</v>
      </c>
    </row>
    <row r="24" spans="1:13" ht="13.8" x14ac:dyDescent="0.25">
      <c r="A24" s="14" t="s">
        <v>16</v>
      </c>
      <c r="B24" s="78">
        <f>'SEKTÖR (U S D)'!B24*2.2583</f>
        <v>1709023.2419830242</v>
      </c>
      <c r="C24" s="78">
        <f>'SEKTÖR (U S D)'!C24*2.9296</f>
        <v>2216015.6330229761</v>
      </c>
      <c r="D24" s="79">
        <f t="shared" si="0"/>
        <v>29.665622946805303</v>
      </c>
      <c r="E24" s="79">
        <f t="shared" si="1"/>
        <v>6.1242401564511093</v>
      </c>
      <c r="F24" s="78">
        <f>'SEKTÖR (U S D)'!F24*2.1724</f>
        <v>16249580.432436373</v>
      </c>
      <c r="G24" s="78">
        <f>'SEKTÖR (U S D)'!G24*2.6831</f>
        <v>17896045.31130993</v>
      </c>
      <c r="H24" s="79">
        <f t="shared" si="2"/>
        <v>10.132353175020993</v>
      </c>
      <c r="I24" s="79">
        <f t="shared" si="3"/>
        <v>5.5747718827429429</v>
      </c>
      <c r="J24" s="78">
        <f>'SEKTÖR (U S D)'!J24*2.1498</f>
        <v>19251644.082645409</v>
      </c>
      <c r="K24" s="78">
        <f>'SEKTÖR (U S D)'!K24*2.6114</f>
        <v>21086860.580303784</v>
      </c>
      <c r="L24" s="79">
        <f t="shared" si="4"/>
        <v>9.5327780306968695</v>
      </c>
      <c r="M24" s="79">
        <f t="shared" si="5"/>
        <v>5.5314823707669181</v>
      </c>
    </row>
    <row r="25" spans="1:13" ht="13.8" x14ac:dyDescent="0.25">
      <c r="A25" s="14" t="s">
        <v>17</v>
      </c>
      <c r="B25" s="78">
        <f>'SEKTÖR (U S D)'!B25*2.2583</f>
        <v>325489.05968410702</v>
      </c>
      <c r="C25" s="78">
        <f>'SEKTÖR (U S D)'!C25*2.9296</f>
        <v>371528.03510288004</v>
      </c>
      <c r="D25" s="79">
        <f t="shared" si="0"/>
        <v>14.144553879462082</v>
      </c>
      <c r="E25" s="79">
        <f t="shared" si="1"/>
        <v>1.0267648286941684</v>
      </c>
      <c r="F25" s="78">
        <f>'SEKTÖR (U S D)'!F25*2.1724</f>
        <v>3343523.8682336202</v>
      </c>
      <c r="G25" s="78">
        <f>'SEKTÖR (U S D)'!G25*2.6831</f>
        <v>3351138.0860560471</v>
      </c>
      <c r="H25" s="79">
        <f t="shared" si="2"/>
        <v>0.22773032652072894</v>
      </c>
      <c r="I25" s="79">
        <f t="shared" si="3"/>
        <v>1.0439083078051732</v>
      </c>
      <c r="J25" s="78">
        <f>'SEKTÖR (U S D)'!J25*2.1498</f>
        <v>4162896.7045876682</v>
      </c>
      <c r="K25" s="78">
        <f>'SEKTÖR (U S D)'!K25*2.6114</f>
        <v>4081562.7467120881</v>
      </c>
      <c r="L25" s="79">
        <f t="shared" si="4"/>
        <v>-1.9537827538681656</v>
      </c>
      <c r="M25" s="79">
        <f t="shared" si="5"/>
        <v>1.070671107851165</v>
      </c>
    </row>
    <row r="26" spans="1:13" ht="13.8" x14ac:dyDescent="0.25">
      <c r="A26" s="14" t="s">
        <v>18</v>
      </c>
      <c r="B26" s="78">
        <f>'SEKTÖR (U S D)'!B26*2.2583</f>
        <v>468821.32110046205</v>
      </c>
      <c r="C26" s="78">
        <f>'SEKTÖR (U S D)'!C26*2.9296</f>
        <v>553658.56278912001</v>
      </c>
      <c r="D26" s="79">
        <f t="shared" si="0"/>
        <v>18.095858244996176</v>
      </c>
      <c r="E26" s="79">
        <f t="shared" si="1"/>
        <v>1.5301056331315965</v>
      </c>
      <c r="F26" s="78">
        <f>'SEKTÖR (U S D)'!F26*2.1724</f>
        <v>4160135.4011428123</v>
      </c>
      <c r="G26" s="78">
        <f>'SEKTÖR (U S D)'!G26*2.6831</f>
        <v>4475419.6424243599</v>
      </c>
      <c r="H26" s="79">
        <f t="shared" si="2"/>
        <v>7.5787014334902949</v>
      </c>
      <c r="I26" s="79">
        <f t="shared" si="3"/>
        <v>1.3941316727833308</v>
      </c>
      <c r="J26" s="78">
        <f>'SEKTÖR (U S D)'!J26*2.1498</f>
        <v>5046582.1658289181</v>
      </c>
      <c r="K26" s="78">
        <f>'SEKTÖR (U S D)'!K26*2.6114</f>
        <v>5503654.9116351875</v>
      </c>
      <c r="L26" s="79">
        <f t="shared" si="4"/>
        <v>9.0570752796054705</v>
      </c>
      <c r="M26" s="79">
        <f t="shared" si="5"/>
        <v>1.443712780409355</v>
      </c>
    </row>
    <row r="27" spans="1:13" s="23" customFormat="1" ht="15.6" x14ac:dyDescent="0.3">
      <c r="A27" s="75" t="s">
        <v>19</v>
      </c>
      <c r="B27" s="76">
        <f>'SEKTÖR (U S D)'!B27*2.2583</f>
        <v>3372571.5388831072</v>
      </c>
      <c r="C27" s="76">
        <f>'SEKTÖR (U S D)'!C27*2.9296</f>
        <v>3833217.4112125118</v>
      </c>
      <c r="D27" s="77">
        <f t="shared" si="0"/>
        <v>13.658594547766256</v>
      </c>
      <c r="E27" s="77">
        <f t="shared" si="1"/>
        <v>10.593582305252552</v>
      </c>
      <c r="F27" s="76">
        <f>'SEKTÖR (U S D)'!F27*2.1724</f>
        <v>32322109.826438975</v>
      </c>
      <c r="G27" s="76">
        <f>'SEKTÖR (U S D)'!G27*2.6831</f>
        <v>34492392.001686186</v>
      </c>
      <c r="H27" s="77">
        <f t="shared" si="2"/>
        <v>6.7145436572706485</v>
      </c>
      <c r="I27" s="77">
        <f t="shared" si="3"/>
        <v>10.744676477658793</v>
      </c>
      <c r="J27" s="76">
        <f>'SEKTÖR (U S D)'!J27*2.1498</f>
        <v>38788959.185005233</v>
      </c>
      <c r="K27" s="76">
        <f>'SEKTÖR (U S D)'!K27*2.6114</f>
        <v>41145149.649149925</v>
      </c>
      <c r="L27" s="77">
        <f t="shared" si="4"/>
        <v>6.0743843445418655</v>
      </c>
      <c r="M27" s="77">
        <f t="shared" si="5"/>
        <v>10.793150979497804</v>
      </c>
    </row>
    <row r="28" spans="1:13" ht="13.8" x14ac:dyDescent="0.25">
      <c r="A28" s="14" t="s">
        <v>20</v>
      </c>
      <c r="B28" s="78">
        <f>'SEKTÖR (U S D)'!B28*2.2583</f>
        <v>3372571.5388831072</v>
      </c>
      <c r="C28" s="78">
        <f>'SEKTÖR (U S D)'!C28*2.9296</f>
        <v>3833217.4112125118</v>
      </c>
      <c r="D28" s="79">
        <f t="shared" si="0"/>
        <v>13.658594547766256</v>
      </c>
      <c r="E28" s="79">
        <f t="shared" si="1"/>
        <v>10.593582305252552</v>
      </c>
      <c r="F28" s="78">
        <f>'SEKTÖR (U S D)'!F28*2.1724</f>
        <v>32322109.826438975</v>
      </c>
      <c r="G28" s="78">
        <f>'SEKTÖR (U S D)'!G28*2.6831</f>
        <v>34492392.001686186</v>
      </c>
      <c r="H28" s="79">
        <f t="shared" si="2"/>
        <v>6.7145436572706485</v>
      </c>
      <c r="I28" s="79">
        <f t="shared" si="3"/>
        <v>10.744676477658793</v>
      </c>
      <c r="J28" s="78">
        <f>'SEKTÖR (U S D)'!J28*2.1498</f>
        <v>38788959.185005233</v>
      </c>
      <c r="K28" s="78">
        <f>'SEKTÖR (U S D)'!K28*2.6114</f>
        <v>41145149.649149925</v>
      </c>
      <c r="L28" s="79">
        <f t="shared" si="4"/>
        <v>6.0743843445418655</v>
      </c>
      <c r="M28" s="79">
        <f t="shared" si="5"/>
        <v>10.793150979497804</v>
      </c>
    </row>
    <row r="29" spans="1:13" s="23" customFormat="1" ht="15.6" x14ac:dyDescent="0.3">
      <c r="A29" s="75" t="s">
        <v>21</v>
      </c>
      <c r="B29" s="76">
        <f>'SEKTÖR (U S D)'!B29*2.2583</f>
        <v>17132490.141027998</v>
      </c>
      <c r="C29" s="76">
        <f>'SEKTÖR (U S D)'!C29*2.9296</f>
        <v>22081951.268582623</v>
      </c>
      <c r="D29" s="77">
        <f t="shared" si="0"/>
        <v>28.889327160340301</v>
      </c>
      <c r="E29" s="77">
        <f t="shared" si="1"/>
        <v>61.026271961524593</v>
      </c>
      <c r="F29" s="76">
        <f>'SEKTÖR (U S D)'!F29*2.1724</f>
        <v>168535589.91018078</v>
      </c>
      <c r="G29" s="76">
        <f>'SEKTÖR (U S D)'!G29*2.6831</f>
        <v>183109154.43589985</v>
      </c>
      <c r="H29" s="77">
        <f t="shared" si="2"/>
        <v>8.6471732964449242</v>
      </c>
      <c r="I29" s="77">
        <f t="shared" si="3"/>
        <v>57.040074936386674</v>
      </c>
      <c r="J29" s="76">
        <f>'SEKTÖR (U S D)'!J29*2.1498</f>
        <v>201112635.25204238</v>
      </c>
      <c r="K29" s="76">
        <f>'SEKTÖR (U S D)'!K29*2.6114</f>
        <v>218908123.96171531</v>
      </c>
      <c r="L29" s="77">
        <f t="shared" si="4"/>
        <v>8.8485184868523614</v>
      </c>
      <c r="M29" s="77">
        <f t="shared" si="5"/>
        <v>57.4237413815368</v>
      </c>
    </row>
    <row r="30" spans="1:13" ht="13.8" x14ac:dyDescent="0.25">
      <c r="A30" s="14" t="s">
        <v>22</v>
      </c>
      <c r="B30" s="78">
        <f>'SEKTÖR (U S D)'!B30*2.2583</f>
        <v>3385152.4742323202</v>
      </c>
      <c r="C30" s="78">
        <f>'SEKTÖR (U S D)'!C30*2.9296</f>
        <v>4675350.2632620642</v>
      </c>
      <c r="D30" s="79">
        <f t="shared" si="0"/>
        <v>38.113432078782004</v>
      </c>
      <c r="E30" s="79">
        <f t="shared" si="1"/>
        <v>12.920923210584103</v>
      </c>
      <c r="F30" s="78">
        <f>'SEKTÖR (U S D)'!F30*2.1724</f>
        <v>34451925.027971402</v>
      </c>
      <c r="G30" s="78">
        <f>'SEKTÖR (U S D)'!G30*2.6831</f>
        <v>38047231.072798029</v>
      </c>
      <c r="H30" s="79">
        <f t="shared" si="2"/>
        <v>10.435718880462005</v>
      </c>
      <c r="I30" s="79">
        <f t="shared" si="3"/>
        <v>11.852039392569729</v>
      </c>
      <c r="J30" s="78">
        <f>'SEKTÖR (U S D)'!J30*2.1498</f>
        <v>40712216.777261108</v>
      </c>
      <c r="K30" s="78">
        <f>'SEKTÖR (U S D)'!K30*2.6114</f>
        <v>44526087.46482081</v>
      </c>
      <c r="L30" s="79">
        <f t="shared" si="4"/>
        <v>9.367877726790482</v>
      </c>
      <c r="M30" s="79">
        <f t="shared" si="5"/>
        <v>11.680034916194906</v>
      </c>
    </row>
    <row r="31" spans="1:13" ht="13.8" x14ac:dyDescent="0.25">
      <c r="A31" s="14" t="s">
        <v>23</v>
      </c>
      <c r="B31" s="78">
        <f>'SEKTÖR (U S D)'!B31*2.2583</f>
        <v>3868382.1961148544</v>
      </c>
      <c r="C31" s="78">
        <f>'SEKTÖR (U S D)'!C31*2.9296</f>
        <v>5949489.9932778561</v>
      </c>
      <c r="D31" s="79">
        <f t="shared" si="0"/>
        <v>53.79788479155777</v>
      </c>
      <c r="E31" s="79">
        <f t="shared" si="1"/>
        <v>16.442169894592304</v>
      </c>
      <c r="F31" s="78">
        <f>'SEKTÖR (U S D)'!F31*2.1724</f>
        <v>40468379.098724268</v>
      </c>
      <c r="G31" s="78">
        <f>'SEKTÖR (U S D)'!G31*2.6831</f>
        <v>46684591.040216886</v>
      </c>
      <c r="H31" s="79">
        <f t="shared" si="2"/>
        <v>15.360664498886683</v>
      </c>
      <c r="I31" s="79">
        <f t="shared" si="3"/>
        <v>14.542651237247251</v>
      </c>
      <c r="J31" s="78">
        <f>'SEKTÖR (U S D)'!J31*2.1498</f>
        <v>48301824.148394145</v>
      </c>
      <c r="K31" s="78">
        <f>'SEKTÖR (U S D)'!K31*2.6114</f>
        <v>54946476.841229446</v>
      </c>
      <c r="L31" s="79">
        <f t="shared" si="4"/>
        <v>13.756525369355458</v>
      </c>
      <c r="M31" s="79">
        <f t="shared" si="5"/>
        <v>14.413500142686239</v>
      </c>
    </row>
    <row r="32" spans="1:13" ht="13.8" x14ac:dyDescent="0.25">
      <c r="A32" s="14" t="s">
        <v>24</v>
      </c>
      <c r="B32" s="78">
        <f>'SEKTÖR (U S D)'!B32*2.2583</f>
        <v>397340.18295493501</v>
      </c>
      <c r="C32" s="78">
        <f>'SEKTÖR (U S D)'!C32*2.9296</f>
        <v>221573.24155249601</v>
      </c>
      <c r="D32" s="79">
        <f t="shared" si="0"/>
        <v>-44.235883744578103</v>
      </c>
      <c r="E32" s="79">
        <f t="shared" si="1"/>
        <v>0.61234574489879889</v>
      </c>
      <c r="F32" s="78">
        <f>'SEKTÖR (U S D)'!F32*2.1724</f>
        <v>2287383.0822971524</v>
      </c>
      <c r="G32" s="78">
        <f>'SEKTÖR (U S D)'!G32*2.6831</f>
        <v>2325060.9488518932</v>
      </c>
      <c r="H32" s="79">
        <f t="shared" si="2"/>
        <v>1.6472040405624593</v>
      </c>
      <c r="I32" s="79">
        <f t="shared" si="3"/>
        <v>0.72427646319891947</v>
      </c>
      <c r="J32" s="78">
        <f>'SEKTÖR (U S D)'!J32*2.1498</f>
        <v>2595601.5858050161</v>
      </c>
      <c r="K32" s="78">
        <f>'SEKTÖR (U S D)'!K32*2.6114</f>
        <v>2834660.567729936</v>
      </c>
      <c r="L32" s="79">
        <f t="shared" si="4"/>
        <v>9.2101570299656217</v>
      </c>
      <c r="M32" s="79">
        <f t="shared" si="5"/>
        <v>0.74358508217918873</v>
      </c>
    </row>
    <row r="33" spans="1:13" ht="13.8" x14ac:dyDescent="0.25">
      <c r="A33" s="14" t="s">
        <v>174</v>
      </c>
      <c r="B33" s="78">
        <f>'SEKTÖR (U S D)'!B33*2.2583</f>
        <v>2363123.5890113502</v>
      </c>
      <c r="C33" s="78">
        <f>'SEKTÖR (U S D)'!C33*2.9296</f>
        <v>3076964.8233381123</v>
      </c>
      <c r="D33" s="79">
        <f t="shared" si="0"/>
        <v>30.207528613660401</v>
      </c>
      <c r="E33" s="79">
        <f t="shared" si="1"/>
        <v>8.5035823981840029</v>
      </c>
      <c r="F33" s="78">
        <f>'SEKTÖR (U S D)'!F33*2.1724</f>
        <v>21638952.760279696</v>
      </c>
      <c r="G33" s="78">
        <f>'SEKTÖR (U S D)'!G33*2.6831</f>
        <v>23169965.338039093</v>
      </c>
      <c r="H33" s="79">
        <f t="shared" si="2"/>
        <v>7.0752618886885861</v>
      </c>
      <c r="I33" s="79">
        <f t="shared" si="3"/>
        <v>7.2176432861956314</v>
      </c>
      <c r="J33" s="78">
        <f>'SEKTÖR (U S D)'!J33*2.1498</f>
        <v>26233086.52618121</v>
      </c>
      <c r="K33" s="78">
        <f>'SEKTÖR (U S D)'!K33*2.6114</f>
        <v>28150150.889720004</v>
      </c>
      <c r="L33" s="79">
        <f t="shared" si="4"/>
        <v>7.3078109265774769</v>
      </c>
      <c r="M33" s="79">
        <f t="shared" si="5"/>
        <v>7.3843170152297581</v>
      </c>
    </row>
    <row r="34" spans="1:13" ht="13.8" x14ac:dyDescent="0.25">
      <c r="A34" s="14" t="s">
        <v>25</v>
      </c>
      <c r="B34" s="78">
        <f>'SEKTÖR (U S D)'!B34*2.2583</f>
        <v>1119776.0108997552</v>
      </c>
      <c r="C34" s="78">
        <f>'SEKTÖR (U S D)'!C34*2.9296</f>
        <v>1348879.103250752</v>
      </c>
      <c r="D34" s="79">
        <f t="shared" si="0"/>
        <v>20.459724991510523</v>
      </c>
      <c r="E34" s="79">
        <f t="shared" si="1"/>
        <v>3.7277984176749568</v>
      </c>
      <c r="F34" s="78">
        <f>'SEKTÖR (U S D)'!F34*2.1724</f>
        <v>10904128.633744569</v>
      </c>
      <c r="G34" s="78">
        <f>'SEKTÖR (U S D)'!G34*2.6831</f>
        <v>12181564.818660056</v>
      </c>
      <c r="H34" s="79">
        <f t="shared" si="2"/>
        <v>11.715160631563499</v>
      </c>
      <c r="I34" s="79">
        <f t="shared" si="3"/>
        <v>3.7946621087262979</v>
      </c>
      <c r="J34" s="78">
        <f>'SEKTÖR (U S D)'!J34*2.1498</f>
        <v>13163737.459550621</v>
      </c>
      <c r="K34" s="78">
        <f>'SEKTÖR (U S D)'!K34*2.6114</f>
        <v>14522147.22345341</v>
      </c>
      <c r="L34" s="79">
        <f t="shared" si="4"/>
        <v>10.319331938037314</v>
      </c>
      <c r="M34" s="79">
        <f t="shared" si="5"/>
        <v>3.809433891133406</v>
      </c>
    </row>
    <row r="35" spans="1:13" ht="13.8" x14ac:dyDescent="0.25">
      <c r="A35" s="14" t="s">
        <v>26</v>
      </c>
      <c r="B35" s="78">
        <f>'SEKTÖR (U S D)'!B35*2.2583</f>
        <v>1270798.332018435</v>
      </c>
      <c r="C35" s="78">
        <f>'SEKTÖR (U S D)'!C35*2.9296</f>
        <v>1671407.5021461123</v>
      </c>
      <c r="D35" s="79">
        <f t="shared" si="0"/>
        <v>31.524212775081434</v>
      </c>
      <c r="E35" s="79">
        <f t="shared" si="1"/>
        <v>4.6191465393559952</v>
      </c>
      <c r="F35" s="78">
        <f>'SEKTÖR (U S D)'!F35*2.1724</f>
        <v>12924511.362456271</v>
      </c>
      <c r="G35" s="78">
        <f>'SEKTÖR (U S D)'!G35*2.6831</f>
        <v>14016110.6336965</v>
      </c>
      <c r="H35" s="79">
        <f t="shared" si="2"/>
        <v>8.4459616354329476</v>
      </c>
      <c r="I35" s="79">
        <f t="shared" si="3"/>
        <v>4.366138893086335</v>
      </c>
      <c r="J35" s="78">
        <f>'SEKTÖR (U S D)'!J35*2.1498</f>
        <v>15420884.241551466</v>
      </c>
      <c r="K35" s="78">
        <f>'SEKTÖR (U S D)'!K35*2.6114</f>
        <v>16653629.723427026</v>
      </c>
      <c r="L35" s="79">
        <f t="shared" si="4"/>
        <v>7.9939999715057528</v>
      </c>
      <c r="M35" s="79">
        <f t="shared" si="5"/>
        <v>4.3685620661076818</v>
      </c>
    </row>
    <row r="36" spans="1:13" ht="13.8" x14ac:dyDescent="0.25">
      <c r="A36" s="14" t="s">
        <v>27</v>
      </c>
      <c r="B36" s="78">
        <f>'SEKTÖR (U S D)'!B36*2.2583</f>
        <v>2351140.3868971262</v>
      </c>
      <c r="C36" s="78">
        <f>'SEKTÖR (U S D)'!C36*2.9296</f>
        <v>2261585.9803659203</v>
      </c>
      <c r="D36" s="79">
        <f t="shared" si="0"/>
        <v>-3.8089774234788947</v>
      </c>
      <c r="E36" s="79">
        <f t="shared" si="1"/>
        <v>6.2501795889091607</v>
      </c>
      <c r="F36" s="78">
        <f>'SEKTÖR (U S D)'!F36*2.1724</f>
        <v>24176850.532827634</v>
      </c>
      <c r="G36" s="78">
        <f>'SEKTÖR (U S D)'!G36*2.6831</f>
        <v>22722001.132364161</v>
      </c>
      <c r="H36" s="79">
        <f t="shared" si="2"/>
        <v>-6.0175306890699432</v>
      </c>
      <c r="I36" s="79">
        <f t="shared" si="3"/>
        <v>7.0780985870830495</v>
      </c>
      <c r="J36" s="78">
        <f>'SEKTÖR (U S D)'!J36*2.1498</f>
        <v>28909343.369289093</v>
      </c>
      <c r="K36" s="78">
        <f>'SEKTÖR (U S D)'!K36*2.6114</f>
        <v>27532523.607697681</v>
      </c>
      <c r="L36" s="79">
        <f t="shared" si="4"/>
        <v>-4.7625424901695697</v>
      </c>
      <c r="M36" s="79">
        <f t="shared" si="5"/>
        <v>7.2223016972453316</v>
      </c>
    </row>
    <row r="37" spans="1:13" ht="13.8" x14ac:dyDescent="0.25">
      <c r="A37" s="14" t="s">
        <v>175</v>
      </c>
      <c r="B37" s="78">
        <f>'SEKTÖR (U S D)'!B37*2.2583</f>
        <v>554420.82556540903</v>
      </c>
      <c r="C37" s="78">
        <f>'SEKTÖR (U S D)'!C37*2.9296</f>
        <v>706722.71158588806</v>
      </c>
      <c r="D37" s="79">
        <f t="shared" si="0"/>
        <v>27.470448258352963</v>
      </c>
      <c r="E37" s="79">
        <f t="shared" si="1"/>
        <v>1.9531178143658141</v>
      </c>
      <c r="F37" s="78">
        <f>'SEKTÖR (U S D)'!F37*2.1724</f>
        <v>5761551.5302902479</v>
      </c>
      <c r="G37" s="78">
        <f>'SEKTÖR (U S D)'!G37*2.6831</f>
        <v>6233489.8604345359</v>
      </c>
      <c r="H37" s="79">
        <f t="shared" si="2"/>
        <v>8.1911673906440505</v>
      </c>
      <c r="I37" s="79">
        <f t="shared" si="3"/>
        <v>1.9417856515680714</v>
      </c>
      <c r="J37" s="78">
        <f>'SEKTÖR (U S D)'!J37*2.1498</f>
        <v>6801143.8737666113</v>
      </c>
      <c r="K37" s="78">
        <f>'SEKTÖR (U S D)'!K37*2.6114</f>
        <v>7383153.5921470812</v>
      </c>
      <c r="L37" s="79">
        <f t="shared" si="4"/>
        <v>8.5575269275716863</v>
      </c>
      <c r="M37" s="79">
        <f t="shared" si="5"/>
        <v>1.9367408334729774</v>
      </c>
    </row>
    <row r="38" spans="1:13" ht="13.8" x14ac:dyDescent="0.25">
      <c r="A38" s="14" t="s">
        <v>28</v>
      </c>
      <c r="B38" s="78">
        <f>'SEKTÖR (U S D)'!B38*2.2583</f>
        <v>742109.82045691705</v>
      </c>
      <c r="C38" s="78">
        <f>'SEKTÖR (U S D)'!C38*2.9296</f>
        <v>796499.90568761597</v>
      </c>
      <c r="D38" s="79">
        <f t="shared" si="0"/>
        <v>7.32911541275804</v>
      </c>
      <c r="E38" s="79">
        <f t="shared" si="1"/>
        <v>2.2012284725479834</v>
      </c>
      <c r="F38" s="78">
        <f>'SEKTÖR (U S D)'!F38*2.1724</f>
        <v>4767726.8669505883</v>
      </c>
      <c r="G38" s="78">
        <f>'SEKTÖR (U S D)'!G38*2.6831</f>
        <v>5998162.9173767073</v>
      </c>
      <c r="H38" s="79">
        <f t="shared" si="2"/>
        <v>25.807603597332307</v>
      </c>
      <c r="I38" s="79">
        <f t="shared" si="3"/>
        <v>1.8684792868048159</v>
      </c>
      <c r="J38" s="78">
        <f>'SEKTÖR (U S D)'!J38*2.1498</f>
        <v>5640991.8421929367</v>
      </c>
      <c r="K38" s="78">
        <f>'SEKTÖR (U S D)'!K38*2.6114</f>
        <v>8210205.7720359387</v>
      </c>
      <c r="L38" s="79">
        <f t="shared" si="4"/>
        <v>45.545428919539432</v>
      </c>
      <c r="M38" s="79">
        <f t="shared" si="5"/>
        <v>2.1536922632667843</v>
      </c>
    </row>
    <row r="39" spans="1:13" ht="13.8" x14ac:dyDescent="0.25">
      <c r="A39" s="14" t="s">
        <v>176</v>
      </c>
      <c r="B39" s="78">
        <f>'SEKTÖR (U S D)'!B39*2.2583</f>
        <v>268465.73868966504</v>
      </c>
      <c r="C39" s="78">
        <f>'SEKTÖR (U S D)'!C39*2.9296</f>
        <v>379662.26089364802</v>
      </c>
      <c r="D39" s="79">
        <f t="shared" si="0"/>
        <v>41.419259957234779</v>
      </c>
      <c r="E39" s="79">
        <f t="shared" si="1"/>
        <v>1.0492447929539446</v>
      </c>
      <c r="F39" s="78">
        <f>'SEKTÖR (U S D)'!F39*2.1724</f>
        <v>2878220.057569528</v>
      </c>
      <c r="G39" s="78">
        <f>'SEKTÖR (U S D)'!G39*2.6831</f>
        <v>3390549.502331838</v>
      </c>
      <c r="H39" s="79">
        <f t="shared" si="2"/>
        <v>17.800217999833524</v>
      </c>
      <c r="I39" s="79">
        <f t="shared" si="3"/>
        <v>1.0561853026099699</v>
      </c>
      <c r="J39" s="78">
        <f>'SEKTÖR (U S D)'!J39*2.1498</f>
        <v>3434461.1117036459</v>
      </c>
      <c r="K39" s="78">
        <f>'SEKTÖR (U S D)'!K39*2.6114</f>
        <v>4143152.9975771103</v>
      </c>
      <c r="L39" s="79">
        <f t="shared" si="4"/>
        <v>20.634733159692747</v>
      </c>
      <c r="M39" s="79">
        <f t="shared" si="5"/>
        <v>1.0868273955817911</v>
      </c>
    </row>
    <row r="40" spans="1:13" ht="13.8" x14ac:dyDescent="0.25">
      <c r="A40" s="11" t="s">
        <v>29</v>
      </c>
      <c r="B40" s="78">
        <f>'SEKTÖR (U S D)'!B40*2.2583</f>
        <v>790750.81738585909</v>
      </c>
      <c r="C40" s="78">
        <f>'SEKTÖR (U S D)'!C40*2.9296</f>
        <v>977689.08855983999</v>
      </c>
      <c r="D40" s="79">
        <f t="shared" si="0"/>
        <v>23.640604228773306</v>
      </c>
      <c r="E40" s="79">
        <f t="shared" si="1"/>
        <v>2.7019677512447293</v>
      </c>
      <c r="F40" s="78">
        <f>'SEKTÖR (U S D)'!F40*2.1724</f>
        <v>8069204.22999922</v>
      </c>
      <c r="G40" s="78">
        <f>'SEKTÖR (U S D)'!G40*2.6831</f>
        <v>8121682.489822587</v>
      </c>
      <c r="H40" s="79">
        <f t="shared" si="2"/>
        <v>0.65035235603860875</v>
      </c>
      <c r="I40" s="79">
        <f t="shared" si="3"/>
        <v>2.5299738795483955</v>
      </c>
      <c r="J40" s="78">
        <f>'SEKTÖR (U S D)'!J40*2.1498</f>
        <v>9661492.8542938437</v>
      </c>
      <c r="K40" s="78">
        <f>'SEKTÖR (U S D)'!K40*2.6114</f>
        <v>9754529.8832846936</v>
      </c>
      <c r="L40" s="79">
        <f t="shared" si="4"/>
        <v>0.96296742536534141</v>
      </c>
      <c r="M40" s="79">
        <f t="shared" si="5"/>
        <v>2.5587976872625124</v>
      </c>
    </row>
    <row r="41" spans="1:13" ht="13.8" x14ac:dyDescent="0.25">
      <c r="A41" s="14" t="s">
        <v>30</v>
      </c>
      <c r="B41" s="78">
        <f>'SEKTÖR (U S D)'!B41*2.2583</f>
        <v>21029.766801373004</v>
      </c>
      <c r="C41" s="78">
        <f>'SEKTÖR (U S D)'!C41*2.9296</f>
        <v>16126.394662320001</v>
      </c>
      <c r="D41" s="79">
        <f t="shared" si="0"/>
        <v>-23.316341000666103</v>
      </c>
      <c r="E41" s="79">
        <f t="shared" si="1"/>
        <v>4.4567336212801428E-2</v>
      </c>
      <c r="F41" s="78">
        <f>'SEKTÖR (U S D)'!F41*2.1724</f>
        <v>206756.72707019601</v>
      </c>
      <c r="G41" s="78">
        <f>'SEKTÖR (U S D)'!G41*2.6831</f>
        <v>218744.68130753</v>
      </c>
      <c r="H41" s="79">
        <f t="shared" si="2"/>
        <v>5.7980963459844093</v>
      </c>
      <c r="I41" s="79">
        <f t="shared" si="3"/>
        <v>6.8140847748195843E-2</v>
      </c>
      <c r="J41" s="78">
        <f>'SEKTÖR (U S D)'!J41*2.1498</f>
        <v>237851.462052702</v>
      </c>
      <c r="K41" s="78">
        <f>'SEKTÖR (U S D)'!K41*2.6114</f>
        <v>251405.39859219402</v>
      </c>
      <c r="L41" s="79">
        <f t="shared" si="4"/>
        <v>5.6984877967614933</v>
      </c>
      <c r="M41" s="79">
        <f t="shared" si="5"/>
        <v>6.5948391176223031E-2</v>
      </c>
    </row>
    <row r="42" spans="1:13" ht="16.8" x14ac:dyDescent="0.3">
      <c r="A42" s="72" t="s">
        <v>31</v>
      </c>
      <c r="B42" s="73">
        <f>'SEKTÖR (U S D)'!B42*2.2583</f>
        <v>768777.01070294308</v>
      </c>
      <c r="C42" s="73">
        <f>'SEKTÖR (U S D)'!C42*2.9296</f>
        <v>926928.37009803206</v>
      </c>
      <c r="D42" s="80">
        <f t="shared" si="0"/>
        <v>20.571811746878442</v>
      </c>
      <c r="E42" s="80">
        <f t="shared" si="1"/>
        <v>2.5616840701454051</v>
      </c>
      <c r="F42" s="73">
        <f>'SEKTÖR (U S D)'!F42*2.1724</f>
        <v>8440223.7069164254</v>
      </c>
      <c r="G42" s="73">
        <f>'SEKTÖR (U S D)'!G42*2.6831</f>
        <v>8851511.0932792313</v>
      </c>
      <c r="H42" s="80">
        <f t="shared" si="2"/>
        <v>4.8729441380300429</v>
      </c>
      <c r="I42" s="80">
        <f t="shared" si="3"/>
        <v>2.7573217604347029</v>
      </c>
      <c r="J42" s="73">
        <f>'SEKTÖR (U S D)'!J42*2.1498</f>
        <v>10200936.45191115</v>
      </c>
      <c r="K42" s="73">
        <f>'SEKTÖR (U S D)'!K42*2.6114</f>
        <v>10590065.728146302</v>
      </c>
      <c r="L42" s="80">
        <f t="shared" si="4"/>
        <v>3.814642685694297</v>
      </c>
      <c r="M42" s="80">
        <f t="shared" si="5"/>
        <v>2.7779745428401883</v>
      </c>
    </row>
    <row r="43" spans="1:13" ht="13.8" x14ac:dyDescent="0.25">
      <c r="A43" s="14" t="s">
        <v>32</v>
      </c>
      <c r="B43" s="78">
        <f>'SEKTÖR (U S D)'!B43*2.2583</f>
        <v>768777.01070294308</v>
      </c>
      <c r="C43" s="78">
        <f>'SEKTÖR (U S D)'!C43*2.9296</f>
        <v>926928.37009803206</v>
      </c>
      <c r="D43" s="79">
        <f t="shared" si="0"/>
        <v>20.571811746878442</v>
      </c>
      <c r="E43" s="79">
        <f t="shared" si="1"/>
        <v>2.5616840701454051</v>
      </c>
      <c r="F43" s="78">
        <f>'SEKTÖR (U S D)'!F43*2.1724</f>
        <v>8440223.7069164254</v>
      </c>
      <c r="G43" s="78">
        <f>'SEKTÖR (U S D)'!G43*2.6831</f>
        <v>8851511.0932792313</v>
      </c>
      <c r="H43" s="79">
        <f t="shared" si="2"/>
        <v>4.8729441380300429</v>
      </c>
      <c r="I43" s="79">
        <f t="shared" si="3"/>
        <v>2.7573217604347029</v>
      </c>
      <c r="J43" s="78">
        <f>'SEKTÖR (U S D)'!J43*2.1498</f>
        <v>10200936.45191115</v>
      </c>
      <c r="K43" s="78">
        <f>'SEKTÖR (U S D)'!K43*2.6114</f>
        <v>10590065.728146302</v>
      </c>
      <c r="L43" s="79">
        <f t="shared" si="4"/>
        <v>3.814642685694297</v>
      </c>
      <c r="M43" s="79">
        <f t="shared" si="5"/>
        <v>2.7779745428401883</v>
      </c>
    </row>
    <row r="44" spans="1:13" ht="17.399999999999999" x14ac:dyDescent="0.3">
      <c r="A44" s="81" t="s">
        <v>33</v>
      </c>
      <c r="B44" s="82">
        <f>'SEKTÖR (U S D)'!B44*2.2583</f>
        <v>28307412.051782537</v>
      </c>
      <c r="C44" s="82">
        <f>'SEKTÖR (U S D)'!C44*2.9296</f>
        <v>36184335.956987008</v>
      </c>
      <c r="D44" s="83">
        <f>(C44-B44)/B44*100</f>
        <v>27.826365373123028</v>
      </c>
      <c r="E44" s="84">
        <f>C44/C$46*100</f>
        <v>100</v>
      </c>
      <c r="F44" s="82">
        <f>'SEKTÖR (U S D)'!F44*2.1724</f>
        <v>272111400.65196192</v>
      </c>
      <c r="G44" s="82">
        <f>'SEKTÖR (U S D)'!G44*2.6831</f>
        <v>297299643.32789785</v>
      </c>
      <c r="H44" s="83">
        <f>(G44-F44)/F44*100</f>
        <v>9.25659219554435</v>
      </c>
      <c r="I44" s="83">
        <f t="shared" si="3"/>
        <v>92.611393385690761</v>
      </c>
      <c r="J44" s="82">
        <f>'SEKTÖR (U S D)'!J44*2.1498</f>
        <v>326787190.03155977</v>
      </c>
      <c r="K44" s="82">
        <f>'SEKTÖR (U S D)'!K44*2.6114</f>
        <v>356977300.58337235</v>
      </c>
      <c r="L44" s="83">
        <f>(K44-J44)/J44*100</f>
        <v>9.2384620550447387</v>
      </c>
      <c r="M44" s="83">
        <f t="shared" si="5"/>
        <v>93.641897873848436</v>
      </c>
    </row>
    <row r="45" spans="1:13" ht="13.8" x14ac:dyDescent="0.25">
      <c r="A45" s="85" t="s">
        <v>34</v>
      </c>
      <c r="B45" s="78">
        <f>'SEKTÖR (U S D)'!B45*2.2583</f>
        <v>0</v>
      </c>
      <c r="C45" s="78">
        <f>'SEKTÖR (U S D)'!C45*2.9296</f>
        <v>0</v>
      </c>
      <c r="D45" s="79"/>
      <c r="E45" s="79"/>
      <c r="F45" s="78">
        <f>'SEKTÖR (U S D)'!F45*2.1724</f>
        <v>12292126.405849857</v>
      </c>
      <c r="G45" s="78">
        <f>'SEKTÖR (U S D)'!G45*2.6831</f>
        <v>23718789.134034138</v>
      </c>
      <c r="H45" s="79">
        <f>(G45-F45)/F45*100</f>
        <v>92.959202915016405</v>
      </c>
      <c r="I45" s="79">
        <f t="shared" si="3"/>
        <v>7.3886066143092375</v>
      </c>
      <c r="J45" s="78">
        <f>'SEKTÖR (U S D)'!J45*2.1498</f>
        <v>13510725.817685448</v>
      </c>
      <c r="K45" s="78">
        <f>'SEKTÖR (U S D)'!K45*2.6114</f>
        <v>24238062.078629144</v>
      </c>
      <c r="L45" s="79">
        <f>(K45-J45)/J45*100</f>
        <v>79.398667441697953</v>
      </c>
      <c r="M45" s="79">
        <f t="shared" si="5"/>
        <v>6.3581021261515724</v>
      </c>
    </row>
    <row r="46" spans="1:13" s="24" customFormat="1" ht="17.399999999999999" x14ac:dyDescent="0.3">
      <c r="A46" s="86" t="s">
        <v>35</v>
      </c>
      <c r="B46" s="87">
        <f>'SEKTÖR (U S D)'!B46*2.2583</f>
        <v>28307412.051782537</v>
      </c>
      <c r="C46" s="87">
        <f>'SEKTÖR (U S D)'!C46*2.9296</f>
        <v>36184335.956987008</v>
      </c>
      <c r="D46" s="88">
        <f>(C46-B46)/B46*100</f>
        <v>27.826365373123028</v>
      </c>
      <c r="E46" s="89">
        <f>C46/C$46*100</f>
        <v>100</v>
      </c>
      <c r="F46" s="87">
        <f>'SEKTÖR (U S D)'!F46*2.1724</f>
        <v>284403527.05781174</v>
      </c>
      <c r="G46" s="87">
        <f>'SEKTÖR (U S D)'!G46*2.6831</f>
        <v>321018432.461932</v>
      </c>
      <c r="H46" s="88">
        <f>(G46-F46)/F46*100</f>
        <v>12.874279648675884</v>
      </c>
      <c r="I46" s="89">
        <f t="shared" si="3"/>
        <v>100</v>
      </c>
      <c r="J46" s="87">
        <f>'SEKTÖR (U S D)'!J46*2.1498</f>
        <v>340297915.84924525</v>
      </c>
      <c r="K46" s="87">
        <f>'SEKTÖR (U S D)'!K46*2.6114</f>
        <v>381215362.66200149</v>
      </c>
      <c r="L46" s="88">
        <f>(K46-J46)/J46*100</f>
        <v>12.024007467293158</v>
      </c>
      <c r="M46" s="89">
        <f t="shared" si="5"/>
        <v>100</v>
      </c>
    </row>
    <row r="47" spans="1:13" s="24" customFormat="1" ht="17.399999999999999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x14ac:dyDescent="0.25">
      <c r="A48" s="1" t="s">
        <v>214</v>
      </c>
    </row>
    <row r="49" spans="1:1" x14ac:dyDescent="0.25">
      <c r="A49" s="1" t="s">
        <v>189</v>
      </c>
    </row>
    <row r="51" spans="1:1" x14ac:dyDescent="0.25">
      <c r="A51" s="29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F6" sqref="F6:G6"/>
    </sheetView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70"/>
      <c r="B6" s="157" t="s">
        <v>218</v>
      </c>
      <c r="C6" s="157"/>
      <c r="D6" s="157" t="s">
        <v>219</v>
      </c>
      <c r="E6" s="157"/>
      <c r="F6" s="157" t="s">
        <v>182</v>
      </c>
      <c r="G6" s="157"/>
    </row>
    <row r="7" spans="1:7" ht="28.2" x14ac:dyDescent="0.3">
      <c r="A7" s="71" t="s">
        <v>1</v>
      </c>
      <c r="B7" s="90" t="s">
        <v>38</v>
      </c>
      <c r="C7" s="90" t="s">
        <v>39</v>
      </c>
      <c r="D7" s="90" t="s">
        <v>38</v>
      </c>
      <c r="E7" s="90" t="s">
        <v>39</v>
      </c>
      <c r="F7" s="90" t="s">
        <v>38</v>
      </c>
      <c r="G7" s="90" t="s">
        <v>39</v>
      </c>
    </row>
    <row r="8" spans="1:7" ht="16.8" x14ac:dyDescent="0.3">
      <c r="A8" s="72" t="s">
        <v>2</v>
      </c>
      <c r="B8" s="80">
        <f>'SEKTÖR (U S D)'!D8</f>
        <v>5.5155391215046983</v>
      </c>
      <c r="C8" s="80">
        <f>'SEKTÖR (TL)'!D8</f>
        <v>36.88098277924108</v>
      </c>
      <c r="D8" s="80">
        <f>'SEKTÖR (U S D)'!H8</f>
        <v>-6.4647137318822825</v>
      </c>
      <c r="E8" s="80">
        <f>'SEKTÖR (TL)'!H8</f>
        <v>15.524086994101753</v>
      </c>
      <c r="F8" s="80">
        <f>'SEKTÖR (U S D)'!L8</f>
        <v>-4.9781461171853101</v>
      </c>
      <c r="G8" s="80">
        <f>'SEKTÖR (TL)'!L8</f>
        <v>15.424722871700769</v>
      </c>
    </row>
    <row r="9" spans="1:7" s="23" customFormat="1" ht="15.6" x14ac:dyDescent="0.3">
      <c r="A9" s="75" t="s">
        <v>3</v>
      </c>
      <c r="B9" s="77">
        <f>'SEKTÖR (U S D)'!D9</f>
        <v>7.5155179267935788</v>
      </c>
      <c r="C9" s="77">
        <f>'SEKTÖR (TL)'!D9</f>
        <v>39.475473284477026</v>
      </c>
      <c r="D9" s="77">
        <f>'SEKTÖR (U S D)'!H9</f>
        <v>-3.6576385212099161</v>
      </c>
      <c r="E9" s="77">
        <f>'SEKTÖR (TL)'!H9</f>
        <v>18.991065219914233</v>
      </c>
      <c r="F9" s="77">
        <f>'SEKTÖR (U S D)'!L9</f>
        <v>-2.1235396860766289</v>
      </c>
      <c r="G9" s="77">
        <f>'SEKTÖR (TL)'!L9</f>
        <v>18.892263682100435</v>
      </c>
    </row>
    <row r="10" spans="1:7" ht="13.8" x14ac:dyDescent="0.25">
      <c r="A10" s="14" t="s">
        <v>4</v>
      </c>
      <c r="B10" s="79">
        <f>'SEKTÖR (U S D)'!D10</f>
        <v>4.311440655936992</v>
      </c>
      <c r="C10" s="79">
        <f>'SEKTÖR (TL)'!D10</f>
        <v>35.318955207737247</v>
      </c>
      <c r="D10" s="79">
        <f>'SEKTÖR (U S D)'!H10</f>
        <v>-8.8351359216737482</v>
      </c>
      <c r="E10" s="79">
        <f>'SEKTÖR (TL)'!H10</f>
        <v>12.596412635130347</v>
      </c>
      <c r="F10" s="79">
        <f>'SEKTÖR (U S D)'!L10</f>
        <v>-8.4549741020204987</v>
      </c>
      <c r="G10" s="79">
        <f>'SEKTÖR (TL)'!L10</f>
        <v>11.201358558928119</v>
      </c>
    </row>
    <row r="11" spans="1:7" ht="13.8" x14ac:dyDescent="0.25">
      <c r="A11" s="14" t="s">
        <v>5</v>
      </c>
      <c r="B11" s="79">
        <f>'SEKTÖR (U S D)'!D11</f>
        <v>12.364014324867947</v>
      </c>
      <c r="C11" s="79">
        <f>'SEKTÖR (TL)'!D11</f>
        <v>45.765228873990679</v>
      </c>
      <c r="D11" s="79">
        <f>'SEKTÖR (U S D)'!H11</f>
        <v>-12.073654916999825</v>
      </c>
      <c r="E11" s="79">
        <f>'SEKTÖR (TL)'!H11</f>
        <v>8.5965643952300503</v>
      </c>
      <c r="F11" s="79">
        <f>'SEKTÖR (U S D)'!L11</f>
        <v>-9.5519531081601627</v>
      </c>
      <c r="G11" s="79">
        <f>'SEKTÖR (TL)'!L11</f>
        <v>9.8688388005165777</v>
      </c>
    </row>
    <row r="12" spans="1:7" ht="13.8" x14ac:dyDescent="0.25">
      <c r="A12" s="14" t="s">
        <v>6</v>
      </c>
      <c r="B12" s="79">
        <f>'SEKTÖR (U S D)'!D12</f>
        <v>15.669531153436763</v>
      </c>
      <c r="C12" s="79">
        <f>'SEKTÖR (TL)'!D12</f>
        <v>50.053340329942117</v>
      </c>
      <c r="D12" s="79">
        <f>'SEKTÖR (U S D)'!H12</f>
        <v>-6.8400238181143935</v>
      </c>
      <c r="E12" s="79">
        <f>'SEKTÖR (TL)'!H12</f>
        <v>15.060546903708927</v>
      </c>
      <c r="F12" s="79">
        <f>'SEKTÖR (U S D)'!L12</f>
        <v>-6.8123005115557467</v>
      </c>
      <c r="G12" s="79">
        <f>'SEKTÖR (TL)'!L12</f>
        <v>13.196743159421043</v>
      </c>
    </row>
    <row r="13" spans="1:7" ht="13.8" x14ac:dyDescent="0.25">
      <c r="A13" s="14" t="s">
        <v>7</v>
      </c>
      <c r="B13" s="79">
        <f>'SEKTÖR (U S D)'!D13</f>
        <v>4.3628998926039122</v>
      </c>
      <c r="C13" s="79">
        <f>'SEKTÖR (TL)'!D13</f>
        <v>35.385711165643372</v>
      </c>
      <c r="D13" s="79">
        <f>'SEKTÖR (U S D)'!H13</f>
        <v>-8.492041880366898</v>
      </c>
      <c r="E13" s="79">
        <f>'SEKTÖR (TL)'!H13</f>
        <v>13.020163151715874</v>
      </c>
      <c r="F13" s="79">
        <f>'SEKTÖR (U S D)'!L13</f>
        <v>-6.8326459813977181</v>
      </c>
      <c r="G13" s="79">
        <f>'SEKTÖR (TL)'!L13</f>
        <v>13.172029158144035</v>
      </c>
    </row>
    <row r="14" spans="1:7" ht="13.8" x14ac:dyDescent="0.25">
      <c r="A14" s="14" t="s">
        <v>8</v>
      </c>
      <c r="B14" s="79">
        <f>'SEKTÖR (U S D)'!D14</f>
        <v>18.117626152917694</v>
      </c>
      <c r="C14" s="79">
        <f>'SEKTÖR (TL)'!D14</f>
        <v>53.229153601198988</v>
      </c>
      <c r="D14" s="79">
        <f>'SEKTÖR (U S D)'!H14</f>
        <v>35.653276014203669</v>
      </c>
      <c r="E14" s="79">
        <f>'SEKTÖR (TL)'!H14</f>
        <v>67.543410455583626</v>
      </c>
      <c r="F14" s="79">
        <f>'SEKTÖR (U S D)'!L14</f>
        <v>41.022626674344423</v>
      </c>
      <c r="G14" s="79">
        <f>'SEKTÖR (TL)'!L14</f>
        <v>71.302673410262855</v>
      </c>
    </row>
    <row r="15" spans="1:7" ht="13.8" x14ac:dyDescent="0.25">
      <c r="A15" s="14" t="s">
        <v>9</v>
      </c>
      <c r="B15" s="79">
        <f>'SEKTÖR (U S D)'!D15</f>
        <v>-12.241490292725327</v>
      </c>
      <c r="C15" s="79">
        <f>'SEKTÖR (TL)'!D15</f>
        <v>13.845516556007567</v>
      </c>
      <c r="D15" s="79">
        <f>'SEKTÖR (U S D)'!H15</f>
        <v>-17.158124172888073</v>
      </c>
      <c r="E15" s="79">
        <f>'SEKTÖR (TL)'!H15</f>
        <v>2.3168095340287129</v>
      </c>
      <c r="F15" s="79">
        <f>'SEKTÖR (U S D)'!L15</f>
        <v>-18.684157738372058</v>
      </c>
      <c r="G15" s="79">
        <f>'SEKTÖR (TL)'!L15</f>
        <v>-1.2242113303492308</v>
      </c>
    </row>
    <row r="16" spans="1:7" ht="13.8" x14ac:dyDescent="0.25">
      <c r="A16" s="14" t="s">
        <v>10</v>
      </c>
      <c r="B16" s="79">
        <f>'SEKTÖR (U S D)'!D16</f>
        <v>-15.636845754205186</v>
      </c>
      <c r="C16" s="79">
        <f>'SEKTÖR (TL)'!D16</f>
        <v>9.4408611249525993</v>
      </c>
      <c r="D16" s="79">
        <f>'SEKTÖR (U S D)'!H16</f>
        <v>-16.868819243377196</v>
      </c>
      <c r="E16" s="79">
        <f>'SEKTÖR (TL)'!H16</f>
        <v>2.6741258921444642</v>
      </c>
      <c r="F16" s="79">
        <f>'SEKTÖR (U S D)'!L16</f>
        <v>-11.844724461053659</v>
      </c>
      <c r="G16" s="79">
        <f>'SEKTÖR (TL)'!L16</f>
        <v>7.0837689749765094</v>
      </c>
    </row>
    <row r="17" spans="1:7" ht="13.8" x14ac:dyDescent="0.25">
      <c r="A17" s="11" t="s">
        <v>11</v>
      </c>
      <c r="B17" s="79">
        <f>'SEKTÖR (U S D)'!D17</f>
        <v>24.542092957063748</v>
      </c>
      <c r="C17" s="79">
        <f>'SEKTÖR (TL)'!D17</f>
        <v>61.563350983932118</v>
      </c>
      <c r="D17" s="79">
        <f>'SEKTÖR (U S D)'!H17</f>
        <v>-7.5097397568288757</v>
      </c>
      <c r="E17" s="79">
        <f>'SEKTÖR (TL)'!H17</f>
        <v>14.233390378591624</v>
      </c>
      <c r="F17" s="79">
        <f>'SEKTÖR (U S D)'!L17</f>
        <v>-8.0288644346344924</v>
      </c>
      <c r="G17" s="79">
        <f>'SEKTÖR (TL)'!L17</f>
        <v>11.718961491950637</v>
      </c>
    </row>
    <row r="18" spans="1:7" s="23" customFormat="1" ht="15.6" x14ac:dyDescent="0.3">
      <c r="A18" s="75" t="s">
        <v>12</v>
      </c>
      <c r="B18" s="77">
        <f>'SEKTÖR (U S D)'!D18</f>
        <v>-9.9381986861957046</v>
      </c>
      <c r="C18" s="77">
        <f>'SEKTÖR (TL)'!D18</f>
        <v>16.833482322508555</v>
      </c>
      <c r="D18" s="77">
        <f>'SEKTÖR (U S D)'!H18</f>
        <v>-19.716413667803071</v>
      </c>
      <c r="E18" s="77">
        <f>'SEKTÖR (TL)'!H18</f>
        <v>-0.84289703189211473</v>
      </c>
      <c r="F18" s="77">
        <f>'SEKTÖR (U S D)'!L18</f>
        <v>-15.32208990007865</v>
      </c>
      <c r="G18" s="77">
        <f>'SEKTÖR (TL)'!L18</f>
        <v>2.8597518071144439</v>
      </c>
    </row>
    <row r="19" spans="1:7" ht="13.8" x14ac:dyDescent="0.25">
      <c r="A19" s="14" t="s">
        <v>13</v>
      </c>
      <c r="B19" s="79">
        <f>'SEKTÖR (U S D)'!D19</f>
        <v>-9.9381986861957046</v>
      </c>
      <c r="C19" s="79">
        <f>'SEKTÖR (TL)'!D19</f>
        <v>16.833482322508555</v>
      </c>
      <c r="D19" s="79">
        <f>'SEKTÖR (U S D)'!H19</f>
        <v>-19.716413667803071</v>
      </c>
      <c r="E19" s="79">
        <f>'SEKTÖR (TL)'!H19</f>
        <v>-0.84289703189211473</v>
      </c>
      <c r="F19" s="79">
        <f>'SEKTÖR (U S D)'!L19</f>
        <v>-15.32208990007865</v>
      </c>
      <c r="G19" s="79">
        <f>'SEKTÖR (TL)'!L19</f>
        <v>2.8597518071144439</v>
      </c>
    </row>
    <row r="20" spans="1:7" s="23" customFormat="1" ht="15.6" x14ac:dyDescent="0.3">
      <c r="A20" s="75" t="s">
        <v>187</v>
      </c>
      <c r="B20" s="77">
        <f>'SEKTÖR (U S D)'!D20</f>
        <v>5.0632873761330144</v>
      </c>
      <c r="C20" s="77">
        <f>'SEKTÖR (TL)'!D20</f>
        <v>36.294295132231873</v>
      </c>
      <c r="D20" s="77">
        <f>'SEKTÖR (U S D)'!H20</f>
        <v>-9.132912515632146</v>
      </c>
      <c r="E20" s="77">
        <f>'SEKTÖR (TL)'!H20</f>
        <v>12.22863304608147</v>
      </c>
      <c r="F20" s="77">
        <f>'SEKTÖR (U S D)'!L20</f>
        <v>-9.5563205247700278</v>
      </c>
      <c r="G20" s="77">
        <f>'SEKTÖR (TL)'!L20</f>
        <v>9.8635336224837502</v>
      </c>
    </row>
    <row r="21" spans="1:7" ht="13.8" x14ac:dyDescent="0.25">
      <c r="A21" s="14" t="s">
        <v>185</v>
      </c>
      <c r="B21" s="79">
        <f>'SEKTÖR (U S D)'!D21</f>
        <v>5.0632873761330144</v>
      </c>
      <c r="C21" s="79">
        <f>'SEKTÖR (TL)'!D21</f>
        <v>36.294295132231873</v>
      </c>
      <c r="D21" s="79">
        <f>'SEKTÖR (U S D)'!H21</f>
        <v>-9.132912515632146</v>
      </c>
      <c r="E21" s="79">
        <f>'SEKTÖR (TL)'!H21</f>
        <v>12.22863304608147</v>
      </c>
      <c r="F21" s="79">
        <f>'SEKTÖR (U S D)'!L21</f>
        <v>-9.5563205247700278</v>
      </c>
      <c r="G21" s="79">
        <f>'SEKTÖR (TL)'!L21</f>
        <v>9.8635336224837502</v>
      </c>
    </row>
    <row r="22" spans="1:7" ht="16.8" x14ac:dyDescent="0.3">
      <c r="A22" s="72" t="s">
        <v>14</v>
      </c>
      <c r="B22" s="80">
        <f>'SEKTÖR (U S D)'!D22</f>
        <v>-2.6517053335072935</v>
      </c>
      <c r="C22" s="80">
        <f>'SEKTÖR (TL)'!D22</f>
        <v>26.285951403691715</v>
      </c>
      <c r="D22" s="80">
        <f>'SEKTÖR (U S D)'!H22</f>
        <v>-12.288357334340089</v>
      </c>
      <c r="E22" s="80">
        <f>'SEKTÖR (TL)'!H22</f>
        <v>8.3313885270816108</v>
      </c>
      <c r="F22" s="80">
        <f>'SEKTÖR (U S D)'!L22</f>
        <v>-10.8163212291535</v>
      </c>
      <c r="G22" s="80">
        <f>'SEKTÖR (TL)'!L22</f>
        <v>8.3329885301835294</v>
      </c>
    </row>
    <row r="23" spans="1:7" s="23" customFormat="1" ht="15.6" x14ac:dyDescent="0.3">
      <c r="A23" s="75" t="s">
        <v>15</v>
      </c>
      <c r="B23" s="77">
        <f>'SEKTÖR (U S D)'!D23</f>
        <v>-3.2723866190048021</v>
      </c>
      <c r="C23" s="77">
        <f>'SEKTÖR (TL)'!D23</f>
        <v>25.480767019866065</v>
      </c>
      <c r="D23" s="77">
        <f>'SEKTÖR (U S D)'!H23</f>
        <v>-12.321118884781452</v>
      </c>
      <c r="E23" s="77">
        <f>'SEKTÖR (TL)'!H23</f>
        <v>8.2909252072559774</v>
      </c>
      <c r="F23" s="77">
        <f>'SEKTÖR (U S D)'!L23</f>
        <v>-11.281164929949661</v>
      </c>
      <c r="G23" s="77">
        <f>'SEKTÖR (TL)'!L23</f>
        <v>7.768334683193542</v>
      </c>
    </row>
    <row r="24" spans="1:7" ht="13.8" x14ac:dyDescent="0.25">
      <c r="A24" s="14" t="s">
        <v>16</v>
      </c>
      <c r="B24" s="79">
        <f>'SEKTÖR (U S D)'!D24</f>
        <v>-4.646494375667632E-2</v>
      </c>
      <c r="C24" s="79">
        <f>'SEKTÖR (TL)'!D24</f>
        <v>29.665622946805303</v>
      </c>
      <c r="D24" s="79">
        <f>'SEKTÖR (U S D)'!H24</f>
        <v>-10.83018745577295</v>
      </c>
      <c r="E24" s="79">
        <f>'SEKTÖR (TL)'!H24</f>
        <v>10.132353175020993</v>
      </c>
      <c r="F24" s="79">
        <f>'SEKTÖR (U S D)'!L24</f>
        <v>-9.8286106263337203</v>
      </c>
      <c r="G24" s="79">
        <f>'SEKTÖR (TL)'!L24</f>
        <v>9.5327780306968695</v>
      </c>
    </row>
    <row r="25" spans="1:7" ht="13.8" x14ac:dyDescent="0.25">
      <c r="A25" s="14" t="s">
        <v>17</v>
      </c>
      <c r="B25" s="79">
        <f>'SEKTÖR (U S D)'!D25</f>
        <v>-12.010975550932139</v>
      </c>
      <c r="C25" s="79">
        <f>'SEKTÖR (TL)'!D25</f>
        <v>14.144553879462082</v>
      </c>
      <c r="D25" s="79">
        <f>'SEKTÖR (U S D)'!H25</f>
        <v>-18.849569020411597</v>
      </c>
      <c r="E25" s="79">
        <f>'SEKTÖR (TL)'!H25</f>
        <v>0.22773032652072894</v>
      </c>
      <c r="F25" s="79">
        <f>'SEKTÖR (U S D)'!L25</f>
        <v>-19.284767620535266</v>
      </c>
      <c r="G25" s="79">
        <f>'SEKTÖR (TL)'!L25</f>
        <v>-1.9537827538681656</v>
      </c>
    </row>
    <row r="26" spans="1:7" ht="13.8" x14ac:dyDescent="0.25">
      <c r="A26" s="14" t="s">
        <v>18</v>
      </c>
      <c r="B26" s="79">
        <f>'SEKTÖR (U S D)'!D26</f>
        <v>-8.9650885190214087</v>
      </c>
      <c r="C26" s="79">
        <f>'SEKTÖR (TL)'!D26</f>
        <v>18.095858244996176</v>
      </c>
      <c r="D26" s="79">
        <f>'SEKTÖR (U S D)'!H26</f>
        <v>-12.897778318320475</v>
      </c>
      <c r="E26" s="79">
        <f>'SEKTÖR (TL)'!H26</f>
        <v>7.5787014334902949</v>
      </c>
      <c r="F26" s="79">
        <f>'SEKTÖR (U S D)'!L26</f>
        <v>-10.220226531325785</v>
      </c>
      <c r="G26" s="79">
        <f>'SEKTÖR (TL)'!L26</f>
        <v>9.0570752796054705</v>
      </c>
    </row>
    <row r="27" spans="1:7" s="23" customFormat="1" ht="15.6" x14ac:dyDescent="0.3">
      <c r="A27" s="75" t="s">
        <v>19</v>
      </c>
      <c r="B27" s="77">
        <f>'SEKTÖR (U S D)'!D27</f>
        <v>-12.385580261052517</v>
      </c>
      <c r="C27" s="77">
        <f>'SEKTÖR (TL)'!D27</f>
        <v>13.658594547766256</v>
      </c>
      <c r="D27" s="77">
        <f>'SEKTÖR (U S D)'!H27</f>
        <v>-13.59745270729576</v>
      </c>
      <c r="E27" s="77">
        <f>'SEKTÖR (TL)'!H27</f>
        <v>6.7145436572706485</v>
      </c>
      <c r="F27" s="77">
        <f>'SEKTÖR (U S D)'!L27</f>
        <v>-12.675686810179945</v>
      </c>
      <c r="G27" s="77">
        <f>'SEKTÖR (TL)'!L27</f>
        <v>6.0743843445418655</v>
      </c>
    </row>
    <row r="28" spans="1:7" ht="13.8" x14ac:dyDescent="0.25">
      <c r="A28" s="14" t="s">
        <v>20</v>
      </c>
      <c r="B28" s="79">
        <f>'SEKTÖR (U S D)'!D28</f>
        <v>-12.385580261052517</v>
      </c>
      <c r="C28" s="79">
        <f>'SEKTÖR (TL)'!D28</f>
        <v>13.658594547766256</v>
      </c>
      <c r="D28" s="79">
        <f>'SEKTÖR (U S D)'!H28</f>
        <v>-13.59745270729576</v>
      </c>
      <c r="E28" s="79">
        <f>'SEKTÖR (TL)'!H28</f>
        <v>6.7145436572706485</v>
      </c>
      <c r="F28" s="79">
        <f>'SEKTÖR (U S D)'!L28</f>
        <v>-12.675686810179945</v>
      </c>
      <c r="G28" s="79">
        <f>'SEKTÖR (TL)'!L28</f>
        <v>6.0743843445418655</v>
      </c>
    </row>
    <row r="29" spans="1:7" s="23" customFormat="1" ht="15.6" x14ac:dyDescent="0.3">
      <c r="A29" s="75" t="s">
        <v>21</v>
      </c>
      <c r="B29" s="77">
        <f>'SEKTÖR (U S D)'!D29</f>
        <v>-0.64487727805964923</v>
      </c>
      <c r="C29" s="77">
        <f>'SEKTÖR (TL)'!D29</f>
        <v>28.889327160340301</v>
      </c>
      <c r="D29" s="77">
        <f>'SEKTÖR (U S D)'!H29</f>
        <v>-12.032678890389125</v>
      </c>
      <c r="E29" s="77">
        <f>'SEKTÖR (TL)'!H29</f>
        <v>8.6471732964449242</v>
      </c>
      <c r="F29" s="77">
        <f>'SEKTÖR (U S D)'!L29</f>
        <v>-10.391918111727351</v>
      </c>
      <c r="G29" s="77">
        <f>'SEKTÖR (TL)'!L29</f>
        <v>8.8485184868523614</v>
      </c>
    </row>
    <row r="30" spans="1:7" ht="13.8" x14ac:dyDescent="0.25">
      <c r="A30" s="14" t="s">
        <v>22</v>
      </c>
      <c r="B30" s="79">
        <f>'SEKTÖR (U S D)'!D30</f>
        <v>6.4655801691403028</v>
      </c>
      <c r="C30" s="79">
        <f>'SEKTÖR (TL)'!D30</f>
        <v>38.113432078782004</v>
      </c>
      <c r="D30" s="79">
        <f>'SEKTÖR (U S D)'!H30</f>
        <v>-10.584564236921603</v>
      </c>
      <c r="E30" s="79">
        <f>'SEKTÖR (TL)'!H30</f>
        <v>10.435718880462005</v>
      </c>
      <c r="F30" s="79">
        <f>'SEKTÖR (U S D)'!L30</f>
        <v>-9.9643625882460984</v>
      </c>
      <c r="G30" s="79">
        <f>'SEKTÖR (TL)'!L30</f>
        <v>9.367877726790482</v>
      </c>
    </row>
    <row r="31" spans="1:7" ht="13.8" x14ac:dyDescent="0.25">
      <c r="A31" s="14" t="s">
        <v>23</v>
      </c>
      <c r="B31" s="79">
        <f>'SEKTÖR (U S D)'!D31</f>
        <v>18.55603605433333</v>
      </c>
      <c r="C31" s="79">
        <f>'SEKTÖR (TL)'!D31</f>
        <v>53.79788479155777</v>
      </c>
      <c r="D31" s="79">
        <f>'SEKTÖR (U S D)'!H31</f>
        <v>-6.5970304657368581</v>
      </c>
      <c r="E31" s="79">
        <f>'SEKTÖR (TL)'!H31</f>
        <v>15.360664498886683</v>
      </c>
      <c r="F31" s="79">
        <f>'SEKTÖR (U S D)'!L31</f>
        <v>-6.3514673205788661</v>
      </c>
      <c r="G31" s="79">
        <f>'SEKTÖR (TL)'!L31</f>
        <v>13.756525369355458</v>
      </c>
    </row>
    <row r="32" spans="1:7" ht="13.8" x14ac:dyDescent="0.25">
      <c r="A32" s="14" t="s">
        <v>24</v>
      </c>
      <c r="B32" s="79">
        <f>'SEKTÖR (U S D)'!D32</f>
        <v>-57.013891405099926</v>
      </c>
      <c r="C32" s="79">
        <f>'SEKTÖR (TL)'!D32</f>
        <v>-44.235883744578103</v>
      </c>
      <c r="D32" s="79">
        <f>'SEKTÖR (U S D)'!H32</f>
        <v>-17.700277269681376</v>
      </c>
      <c r="E32" s="79">
        <f>'SEKTÖR (TL)'!H32</f>
        <v>1.6472040405624593</v>
      </c>
      <c r="F32" s="79">
        <f>'SEKTÖR (U S D)'!L32</f>
        <v>-10.094204034992693</v>
      </c>
      <c r="G32" s="79">
        <f>'SEKTÖR (TL)'!L32</f>
        <v>9.2101570299656217</v>
      </c>
    </row>
    <row r="33" spans="1:7" ht="13.8" x14ac:dyDescent="0.25">
      <c r="A33" s="14" t="s">
        <v>174</v>
      </c>
      <c r="B33" s="79">
        <f>'SEKTÖR (U S D)'!D33</f>
        <v>0.37126633951027388</v>
      </c>
      <c r="C33" s="79">
        <f>'SEKTÖR (TL)'!D33</f>
        <v>30.207528613660401</v>
      </c>
      <c r="D33" s="79">
        <f>'SEKTÖR (U S D)'!H33</f>
        <v>-13.305393415457084</v>
      </c>
      <c r="E33" s="79">
        <f>'SEKTÖR (TL)'!H33</f>
        <v>7.0752618886885861</v>
      </c>
      <c r="F33" s="79">
        <f>'SEKTÖR (U S D)'!L33</f>
        <v>-11.660284931471161</v>
      </c>
      <c r="G33" s="79">
        <f>'SEKTÖR (TL)'!L33</f>
        <v>7.3078109265774769</v>
      </c>
    </row>
    <row r="34" spans="1:7" ht="13.8" x14ac:dyDescent="0.25">
      <c r="A34" s="14" t="s">
        <v>25</v>
      </c>
      <c r="B34" s="79">
        <f>'SEKTÖR (U S D)'!D34</f>
        <v>-7.1428874425422393</v>
      </c>
      <c r="C34" s="79">
        <f>'SEKTÖR (TL)'!D34</f>
        <v>20.459724991510523</v>
      </c>
      <c r="D34" s="79">
        <f>'SEKTÖR (U S D)'!H34</f>
        <v>-9.5486508307522779</v>
      </c>
      <c r="E34" s="79">
        <f>'SEKTÖR (TL)'!H34</f>
        <v>11.715160631563499</v>
      </c>
      <c r="F34" s="79">
        <f>'SEKTÖR (U S D)'!L34</f>
        <v>-9.1810906791787641</v>
      </c>
      <c r="G34" s="79">
        <f>'SEKTÖR (TL)'!L34</f>
        <v>10.319331938037314</v>
      </c>
    </row>
    <row r="35" spans="1:7" ht="13.8" x14ac:dyDescent="0.25">
      <c r="A35" s="14" t="s">
        <v>26</v>
      </c>
      <c r="B35" s="79">
        <f>'SEKTÖR (U S D)'!D35</f>
        <v>1.3862403433801229</v>
      </c>
      <c r="C35" s="79">
        <f>'SEKTÖR (TL)'!D35</f>
        <v>31.524212775081434</v>
      </c>
      <c r="D35" s="79">
        <f>'SEKTÖR (U S D)'!H35</f>
        <v>-12.195592017884344</v>
      </c>
      <c r="E35" s="79">
        <f>'SEKTÖR (TL)'!H35</f>
        <v>8.4459616354329476</v>
      </c>
      <c r="F35" s="79">
        <f>'SEKTÖR (U S D)'!L35</f>
        <v>-11.095389010207914</v>
      </c>
      <c r="G35" s="79">
        <f>'SEKTÖR (TL)'!L35</f>
        <v>7.9939999715057528</v>
      </c>
    </row>
    <row r="36" spans="1:7" ht="13.8" x14ac:dyDescent="0.25">
      <c r="A36" s="14" t="s">
        <v>27</v>
      </c>
      <c r="B36" s="79">
        <f>'SEKTÖR (U S D)'!D36</f>
        <v>-25.850564485063622</v>
      </c>
      <c r="C36" s="79">
        <f>'SEKTÖR (TL)'!D36</f>
        <v>-3.8089774234788947</v>
      </c>
      <c r="D36" s="79">
        <f>'SEKTÖR (U S D)'!H36</f>
        <v>-23.906109973141337</v>
      </c>
      <c r="E36" s="79">
        <f>'SEKTÖR (TL)'!H36</f>
        <v>-6.0175306890699432</v>
      </c>
      <c r="F36" s="79">
        <f>'SEKTÖR (U S D)'!L36</f>
        <v>-21.597041374498954</v>
      </c>
      <c r="G36" s="79">
        <f>'SEKTÖR (TL)'!L36</f>
        <v>-4.7625424901695697</v>
      </c>
    </row>
    <row r="37" spans="1:7" ht="13.8" x14ac:dyDescent="0.25">
      <c r="A37" s="14" t="s">
        <v>175</v>
      </c>
      <c r="B37" s="79">
        <f>'SEKTÖR (U S D)'!D37</f>
        <v>-1.7386287200168999</v>
      </c>
      <c r="C37" s="79">
        <f>'SEKTÖR (TL)'!D37</f>
        <v>27.470448258352963</v>
      </c>
      <c r="D37" s="79">
        <f>'SEKTÖR (U S D)'!H37</f>
        <v>-12.401888845203267</v>
      </c>
      <c r="E37" s="79">
        <f>'SEKTÖR (TL)'!H37</f>
        <v>8.1911673906440505</v>
      </c>
      <c r="F37" s="79">
        <f>'SEKTÖR (U S D)'!L37</f>
        <v>-10.631473007239958</v>
      </c>
      <c r="G37" s="79">
        <f>'SEKTÖR (TL)'!L37</f>
        <v>8.5575269275716863</v>
      </c>
    </row>
    <row r="38" spans="1:7" ht="13.8" x14ac:dyDescent="0.25">
      <c r="A38" s="11" t="s">
        <v>28</v>
      </c>
      <c r="B38" s="79">
        <f>'SEKTÖR (U S D)'!D38</f>
        <v>-17.264697796070621</v>
      </c>
      <c r="C38" s="79">
        <f>'SEKTÖR (TL)'!D38</f>
        <v>7.32911541275804</v>
      </c>
      <c r="D38" s="79">
        <f>'SEKTÖR (U S D)'!H38</f>
        <v>1.8614431272948171</v>
      </c>
      <c r="E38" s="79">
        <f>'SEKTÖR (TL)'!H38</f>
        <v>25.807603597332307</v>
      </c>
      <c r="F38" s="79">
        <f>'SEKTÖR (U S D)'!L38</f>
        <v>19.818320859012744</v>
      </c>
      <c r="G38" s="79">
        <f>'SEKTÖR (TL)'!L38</f>
        <v>45.545428919539432</v>
      </c>
    </row>
    <row r="39" spans="1:7" ht="13.8" x14ac:dyDescent="0.25">
      <c r="A39" s="11" t="s">
        <v>176</v>
      </c>
      <c r="B39" s="79">
        <f>'SEKTÖR (U S D)'!D39</f>
        <v>9.0138977203110766</v>
      </c>
      <c r="C39" s="79">
        <f>'SEKTÖR (TL)'!D39</f>
        <v>41.419259957234779</v>
      </c>
      <c r="D39" s="79">
        <f>'SEKTÖR (U S D)'!H39</f>
        <v>-4.6218204379865302</v>
      </c>
      <c r="E39" s="79">
        <f>'SEKTÖR (TL)'!H39</f>
        <v>17.800217999833524</v>
      </c>
      <c r="F39" s="79">
        <f>'SEKTÖR (U S D)'!L39</f>
        <v>-0.68907507593342809</v>
      </c>
      <c r="G39" s="79">
        <f>'SEKTÖR (TL)'!L39</f>
        <v>20.634733159692747</v>
      </c>
    </row>
    <row r="40" spans="1:7" ht="13.8" x14ac:dyDescent="0.25">
      <c r="A40" s="11" t="s">
        <v>29</v>
      </c>
      <c r="B40" s="79">
        <f>'SEKTÖR (U S D)'!D40</f>
        <v>-4.6908873123160948</v>
      </c>
      <c r="C40" s="79">
        <f>'SEKTÖR (TL)'!D40</f>
        <v>23.640604228773306</v>
      </c>
      <c r="D40" s="79">
        <f>'SEKTÖR (U S D)'!H40</f>
        <v>-18.507388670471364</v>
      </c>
      <c r="E40" s="79">
        <f>'SEKTÖR (TL)'!H40</f>
        <v>0.65035235603860875</v>
      </c>
      <c r="F40" s="79">
        <f>'SEKTÖR (U S D)'!L40</f>
        <v>-16.883592183866753</v>
      </c>
      <c r="G40" s="79">
        <f>'SEKTÖR (TL)'!L40</f>
        <v>0.96296742536534141</v>
      </c>
    </row>
    <row r="41" spans="1:7" ht="13.8" x14ac:dyDescent="0.25">
      <c r="A41" s="14" t="s">
        <v>30</v>
      </c>
      <c r="B41" s="79">
        <f>'SEKTÖR (U S D)'!D41</f>
        <v>-40.887934489965957</v>
      </c>
      <c r="C41" s="79">
        <f>'SEKTÖR (TL)'!D41</f>
        <v>-23.316341000666103</v>
      </c>
      <c r="D41" s="79">
        <f>'SEKTÖR (U S D)'!H41</f>
        <v>-14.33946386567159</v>
      </c>
      <c r="E41" s="79">
        <f>'SEKTÖR (TL)'!H41</f>
        <v>5.7980963459844093</v>
      </c>
      <c r="F41" s="79">
        <f>'SEKTÖR (U S D)'!L41</f>
        <v>-12.98513859788701</v>
      </c>
      <c r="G41" s="79">
        <f>'SEKTÖR (TL)'!L41</f>
        <v>5.6984877967614933</v>
      </c>
    </row>
    <row r="42" spans="1:7" ht="16.8" x14ac:dyDescent="0.3">
      <c r="A42" s="72" t="s">
        <v>31</v>
      </c>
      <c r="B42" s="80">
        <f>'SEKTÖR (U S D)'!D42</f>
        <v>-7.0564846846069047</v>
      </c>
      <c r="C42" s="80">
        <f>'SEKTÖR (TL)'!D42</f>
        <v>20.571811746878442</v>
      </c>
      <c r="D42" s="80">
        <f>'SEKTÖR (U S D)'!H42</f>
        <v>-15.08852303475215</v>
      </c>
      <c r="E42" s="80">
        <f>'SEKTÖR (TL)'!H42</f>
        <v>4.8729441380300429</v>
      </c>
      <c r="F42" s="80">
        <f>'SEKTÖR (U S D)'!L42</f>
        <v>-14.535988800756078</v>
      </c>
      <c r="G42" s="80">
        <f>'SEKTÖR (TL)'!L42</f>
        <v>3.814642685694297</v>
      </c>
    </row>
    <row r="43" spans="1:7" ht="13.8" x14ac:dyDescent="0.25">
      <c r="A43" s="14" t="s">
        <v>32</v>
      </c>
      <c r="B43" s="79">
        <f>'SEKTÖR (U S D)'!D43</f>
        <v>-7.0564846846069047</v>
      </c>
      <c r="C43" s="79">
        <f>'SEKTÖR (TL)'!D43</f>
        <v>20.571811746878442</v>
      </c>
      <c r="D43" s="79">
        <f>'SEKTÖR (U S D)'!H43</f>
        <v>-15.08852303475215</v>
      </c>
      <c r="E43" s="79">
        <f>'SEKTÖR (TL)'!H43</f>
        <v>4.8729441380300429</v>
      </c>
      <c r="F43" s="79">
        <f>'SEKTÖR (U S D)'!L43</f>
        <v>-14.535988800756078</v>
      </c>
      <c r="G43" s="79">
        <f>'SEKTÖR (TL)'!L43</f>
        <v>3.814642685694297</v>
      </c>
    </row>
    <row r="44" spans="1:7" ht="17.399999999999999" x14ac:dyDescent="0.3">
      <c r="A44" s="91" t="s">
        <v>40</v>
      </c>
      <c r="B44" s="92">
        <f>'SEKTÖR (U S D)'!D44</f>
        <v>-1.4642678447147359</v>
      </c>
      <c r="C44" s="92">
        <f>'SEKTÖR (TL)'!D44</f>
        <v>27.826365373123028</v>
      </c>
      <c r="D44" s="92">
        <f>'SEKTÖR (U S D)'!H44</f>
        <v>-11.539256499720258</v>
      </c>
      <c r="E44" s="92">
        <f>'SEKTÖR (TL)'!H44</f>
        <v>9.25659219554435</v>
      </c>
      <c r="F44" s="92">
        <f>'SEKTÖR (U S D)'!L44</f>
        <v>-10.07090230300409</v>
      </c>
      <c r="G44" s="92">
        <f>'SEKTÖR (TL)'!L44</f>
        <v>9.2384620550447387</v>
      </c>
    </row>
    <row r="45" spans="1:7" ht="13.8" x14ac:dyDescent="0.25">
      <c r="A45" s="85" t="s">
        <v>34</v>
      </c>
      <c r="B45" s="93"/>
      <c r="C45" s="93"/>
      <c r="D45" s="79">
        <f>'SEKTÖR (U S D)'!H45</f>
        <v>56.231438415482685</v>
      </c>
      <c r="E45" s="79">
        <f>'SEKTÖR (TL)'!H45</f>
        <v>92.959202915016405</v>
      </c>
      <c r="F45" s="79">
        <f>'SEKTÖR (U S D)'!L45</f>
        <v>47.687545096945023</v>
      </c>
      <c r="G45" s="79">
        <f>'SEKTÖR (TL)'!L45</f>
        <v>79.398667441697953</v>
      </c>
    </row>
    <row r="46" spans="1:7" s="24" customFormat="1" ht="17.399999999999999" x14ac:dyDescent="0.3">
      <c r="A46" s="86" t="s">
        <v>40</v>
      </c>
      <c r="B46" s="94">
        <f>'SEKTÖR (U S D)'!D46</f>
        <v>-1.4642678447147359</v>
      </c>
      <c r="C46" s="94">
        <f>'SEKTÖR (TL)'!D46</f>
        <v>27.826365373123028</v>
      </c>
      <c r="D46" s="94">
        <f>'SEKTÖR (U S D)'!H46</f>
        <v>-8.610157985619816</v>
      </c>
      <c r="E46" s="94">
        <f>'SEKTÖR (TL)'!H46</f>
        <v>12.874279648675884</v>
      </c>
      <c r="F46" s="94">
        <f>'SEKTÖR (U S D)'!L46</f>
        <v>-7.7777394297362301</v>
      </c>
      <c r="G46" s="94">
        <f>'SEKTÖR (TL)'!L46</f>
        <v>12.024007467293158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D25" sqref="D25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6" width="14.109375" bestFit="1" customWidth="1"/>
    <col min="7" max="7" width="13.77734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1" t="s">
        <v>212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8" t="s">
        <v>193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96"/>
      <c r="B7" s="147" t="s">
        <v>63</v>
      </c>
      <c r="C7" s="147"/>
      <c r="D7" s="147"/>
      <c r="E7" s="147"/>
      <c r="F7" s="147" t="s">
        <v>220</v>
      </c>
      <c r="G7" s="147"/>
      <c r="H7" s="147"/>
      <c r="I7" s="147"/>
      <c r="J7" s="147" t="s">
        <v>172</v>
      </c>
      <c r="K7" s="147"/>
      <c r="L7" s="147"/>
      <c r="M7" s="147"/>
    </row>
    <row r="8" spans="1:13" ht="64.8" x14ac:dyDescent="0.3">
      <c r="A8" s="97" t="s">
        <v>41</v>
      </c>
      <c r="B8" s="124">
        <v>2014</v>
      </c>
      <c r="C8" s="125">
        <v>2015</v>
      </c>
      <c r="D8" s="126" t="s">
        <v>180</v>
      </c>
      <c r="E8" s="126" t="s">
        <v>181</v>
      </c>
      <c r="F8" s="125">
        <v>2014</v>
      </c>
      <c r="G8" s="127">
        <v>2015</v>
      </c>
      <c r="H8" s="126" t="s">
        <v>180</v>
      </c>
      <c r="I8" s="125" t="s">
        <v>181</v>
      </c>
      <c r="J8" s="125" t="s">
        <v>173</v>
      </c>
      <c r="K8" s="127" t="s">
        <v>183</v>
      </c>
      <c r="L8" s="126" t="s">
        <v>180</v>
      </c>
      <c r="M8" s="125" t="s">
        <v>181</v>
      </c>
    </row>
    <row r="9" spans="1:13" ht="22.5" customHeight="1" x14ac:dyDescent="0.3">
      <c r="A9" s="98" t="s">
        <v>42</v>
      </c>
      <c r="B9" s="130">
        <v>1140919.87784</v>
      </c>
      <c r="C9" s="130">
        <v>975454.19145000004</v>
      </c>
      <c r="D9" s="112">
        <f>(C9-B9)/B9*100</f>
        <v>-14.502831408570168</v>
      </c>
      <c r="E9" s="132">
        <f t="shared" ref="E9:E22" si="0">C9/C$22*100</f>
        <v>7.8975902795864776</v>
      </c>
      <c r="F9" s="130">
        <v>10493428.031339999</v>
      </c>
      <c r="G9" s="130">
        <v>8954914.08182</v>
      </c>
      <c r="H9" s="112">
        <f t="shared" ref="H9:H21" si="1">(G9-F9)/F9*100</f>
        <v>-14.661690583144285</v>
      </c>
      <c r="I9" s="114">
        <f t="shared" ref="I9:I22" si="2">G9/G$22*100</f>
        <v>8.0817217619166293</v>
      </c>
      <c r="J9" s="130">
        <v>13010286.166239999</v>
      </c>
      <c r="K9" s="130">
        <v>11345887.74071</v>
      </c>
      <c r="L9" s="112">
        <f t="shared" ref="L9:L22" si="3">(K9-J9)/J9*100</f>
        <v>-12.792942478459061</v>
      </c>
      <c r="M9" s="132">
        <f t="shared" ref="M9:M22" si="4">K9/K$22*100</f>
        <v>8.2998698230030179</v>
      </c>
    </row>
    <row r="10" spans="1:13" ht="22.5" customHeight="1" x14ac:dyDescent="0.3">
      <c r="A10" s="98" t="s">
        <v>188</v>
      </c>
      <c r="B10" s="130">
        <v>129179.04012999999</v>
      </c>
      <c r="C10" s="130">
        <v>125527.0775</v>
      </c>
      <c r="D10" s="112">
        <f t="shared" ref="D10:D22" si="5">(C10-B10)/B10*100</f>
        <v>-2.8270550906128604</v>
      </c>
      <c r="E10" s="132">
        <f t="shared" si="0"/>
        <v>1.0163075168248059</v>
      </c>
      <c r="F10" s="130">
        <v>1325020.1152600001</v>
      </c>
      <c r="G10" s="130">
        <v>1185063.1778299999</v>
      </c>
      <c r="H10" s="112">
        <f t="shared" si="1"/>
        <v>-10.562627375852127</v>
      </c>
      <c r="I10" s="114">
        <f t="shared" si="2"/>
        <v>1.0695078463073631</v>
      </c>
      <c r="J10" s="130">
        <v>1637471.25343</v>
      </c>
      <c r="K10" s="130">
        <v>1487341.0372200001</v>
      </c>
      <c r="L10" s="112">
        <f t="shared" si="3"/>
        <v>-9.1684184315005979</v>
      </c>
      <c r="M10" s="132">
        <f t="shared" si="4"/>
        <v>1.0880362359872759</v>
      </c>
    </row>
    <row r="11" spans="1:13" ht="22.5" customHeight="1" x14ac:dyDescent="0.3">
      <c r="A11" s="98" t="s">
        <v>43</v>
      </c>
      <c r="B11" s="130">
        <v>215458.37972</v>
      </c>
      <c r="C11" s="130">
        <v>187096.37672</v>
      </c>
      <c r="D11" s="112">
        <f t="shared" si="5"/>
        <v>-13.163564599742179</v>
      </c>
      <c r="E11" s="132">
        <f t="shared" si="0"/>
        <v>1.5147923286210629</v>
      </c>
      <c r="F11" s="130">
        <v>2515210.2200699998</v>
      </c>
      <c r="G11" s="130">
        <v>1913387.2861599999</v>
      </c>
      <c r="H11" s="112">
        <f t="shared" si="1"/>
        <v>-23.927341305620605</v>
      </c>
      <c r="I11" s="114">
        <f t="shared" si="2"/>
        <v>1.7268131808129055</v>
      </c>
      <c r="J11" s="130">
        <v>3085212.5523000001</v>
      </c>
      <c r="K11" s="130">
        <v>2372011.25239</v>
      </c>
      <c r="L11" s="112">
        <f t="shared" si="3"/>
        <v>-23.116763847544782</v>
      </c>
      <c r="M11" s="132">
        <f t="shared" si="4"/>
        <v>1.7352000181436102</v>
      </c>
    </row>
    <row r="12" spans="1:13" ht="22.5" customHeight="1" x14ac:dyDescent="0.3">
      <c r="A12" s="98" t="s">
        <v>44</v>
      </c>
      <c r="B12" s="130">
        <v>198825.94041000001</v>
      </c>
      <c r="C12" s="130">
        <v>198509.11449000001</v>
      </c>
      <c r="D12" s="112">
        <f t="shared" si="5"/>
        <v>-0.15934838248302741</v>
      </c>
      <c r="E12" s="132">
        <f t="shared" si="0"/>
        <v>1.6071935173861036</v>
      </c>
      <c r="F12" s="130">
        <v>1938389.1718299999</v>
      </c>
      <c r="G12" s="130">
        <v>1758204.2909500001</v>
      </c>
      <c r="H12" s="112">
        <f t="shared" si="1"/>
        <v>-9.2955988146534256</v>
      </c>
      <c r="I12" s="114">
        <f t="shared" si="2"/>
        <v>1.586762056032804</v>
      </c>
      <c r="J12" s="130">
        <v>2357099.8451100001</v>
      </c>
      <c r="K12" s="130">
        <v>2121532.4838200002</v>
      </c>
      <c r="L12" s="112">
        <f t="shared" si="3"/>
        <v>-9.9939492074849525</v>
      </c>
      <c r="M12" s="132">
        <f t="shared" si="4"/>
        <v>1.5519670072001226</v>
      </c>
    </row>
    <row r="13" spans="1:13" ht="22.5" customHeight="1" x14ac:dyDescent="0.3">
      <c r="A13" s="99" t="s">
        <v>45</v>
      </c>
      <c r="B13" s="130">
        <v>75667.213560000004</v>
      </c>
      <c r="C13" s="130">
        <v>77476.921759999997</v>
      </c>
      <c r="D13" s="112">
        <f t="shared" si="5"/>
        <v>2.3916675596425829</v>
      </c>
      <c r="E13" s="132">
        <f t="shared" si="0"/>
        <v>0.62727803063156129</v>
      </c>
      <c r="F13" s="130">
        <v>845403.88491000002</v>
      </c>
      <c r="G13" s="130">
        <v>641214.31715000002</v>
      </c>
      <c r="H13" s="112">
        <f t="shared" si="1"/>
        <v>-24.152901518986706</v>
      </c>
      <c r="I13" s="114">
        <f t="shared" si="2"/>
        <v>0.57868960590970309</v>
      </c>
      <c r="J13" s="130">
        <v>1053922.4992500001</v>
      </c>
      <c r="K13" s="130">
        <v>853239.42703000002</v>
      </c>
      <c r="L13" s="112">
        <f t="shared" si="3"/>
        <v>-19.041539806087414</v>
      </c>
      <c r="M13" s="132">
        <f t="shared" si="4"/>
        <v>0.62417118290291851</v>
      </c>
    </row>
    <row r="14" spans="1:13" ht="22.5" customHeight="1" x14ac:dyDescent="0.3">
      <c r="A14" s="98" t="s">
        <v>46</v>
      </c>
      <c r="B14" s="130">
        <v>1021752.28617</v>
      </c>
      <c r="C14" s="130">
        <v>996505.81480000005</v>
      </c>
      <c r="D14" s="112">
        <f t="shared" si="5"/>
        <v>-2.4708994255971155</v>
      </c>
      <c r="E14" s="132">
        <f t="shared" si="0"/>
        <v>8.0680309803346457</v>
      </c>
      <c r="F14" s="130">
        <v>10272934.273530001</v>
      </c>
      <c r="G14" s="130">
        <v>8696809.6270100009</v>
      </c>
      <c r="H14" s="112">
        <f t="shared" si="1"/>
        <v>-15.34249713425266</v>
      </c>
      <c r="I14" s="114">
        <f t="shared" si="2"/>
        <v>7.8487850335207217</v>
      </c>
      <c r="J14" s="130">
        <v>12504907.838710001</v>
      </c>
      <c r="K14" s="130">
        <v>10646383.85348</v>
      </c>
      <c r="L14" s="112">
        <f t="shared" si="3"/>
        <v>-14.862356517948754</v>
      </c>
      <c r="M14" s="132">
        <f t="shared" si="4"/>
        <v>7.7881609697713818</v>
      </c>
    </row>
    <row r="15" spans="1:13" ht="22.5" customHeight="1" x14ac:dyDescent="0.3">
      <c r="A15" s="98" t="s">
        <v>47</v>
      </c>
      <c r="B15" s="130">
        <v>780538.65952999995</v>
      </c>
      <c r="C15" s="130">
        <v>852188.07955999998</v>
      </c>
      <c r="D15" s="112">
        <f t="shared" si="5"/>
        <v>9.1794838289167657</v>
      </c>
      <c r="E15" s="132">
        <f t="shared" si="0"/>
        <v>6.8995882661677026</v>
      </c>
      <c r="F15" s="130">
        <v>7364538.30767</v>
      </c>
      <c r="G15" s="130">
        <v>6998250.86888</v>
      </c>
      <c r="H15" s="112">
        <f t="shared" si="1"/>
        <v>-4.9736646546942387</v>
      </c>
      <c r="I15" s="114">
        <f t="shared" si="2"/>
        <v>6.315852483409266</v>
      </c>
      <c r="J15" s="130">
        <v>9107375.9152000006</v>
      </c>
      <c r="K15" s="130">
        <v>8637024.4592799991</v>
      </c>
      <c r="L15" s="112">
        <f t="shared" si="3"/>
        <v>-5.1645112741530275</v>
      </c>
      <c r="M15" s="132">
        <f t="shared" si="4"/>
        <v>6.3182520670375553</v>
      </c>
    </row>
    <row r="16" spans="1:13" ht="22.5" customHeight="1" x14ac:dyDescent="0.3">
      <c r="A16" s="98" t="s">
        <v>48</v>
      </c>
      <c r="B16" s="130">
        <v>570889.79243000003</v>
      </c>
      <c r="C16" s="130">
        <v>568207.08819000004</v>
      </c>
      <c r="D16" s="112">
        <f t="shared" si="5"/>
        <v>-0.46991630881698293</v>
      </c>
      <c r="E16" s="132">
        <f t="shared" si="0"/>
        <v>4.6003869949145635</v>
      </c>
      <c r="F16" s="130">
        <v>5673705.1416499997</v>
      </c>
      <c r="G16" s="130">
        <v>5285750.4394800002</v>
      </c>
      <c r="H16" s="112">
        <f t="shared" si="1"/>
        <v>-6.8377663710803338</v>
      </c>
      <c r="I16" s="114">
        <f t="shared" si="2"/>
        <v>4.7703377122881214</v>
      </c>
      <c r="J16" s="130">
        <v>6917935.5056499997</v>
      </c>
      <c r="K16" s="130">
        <v>6539809.6151799997</v>
      </c>
      <c r="L16" s="112">
        <f t="shared" si="3"/>
        <v>-5.4658776474741328</v>
      </c>
      <c r="M16" s="132">
        <f t="shared" si="4"/>
        <v>4.7840741697503137</v>
      </c>
    </row>
    <row r="17" spans="1:13" ht="22.5" customHeight="1" x14ac:dyDescent="0.3">
      <c r="A17" s="98" t="s">
        <v>49</v>
      </c>
      <c r="B17" s="130">
        <v>3766408.8388200002</v>
      </c>
      <c r="C17" s="130">
        <v>3346581.1255399999</v>
      </c>
      <c r="D17" s="112">
        <f t="shared" si="5"/>
        <v>-11.146631479643895</v>
      </c>
      <c r="E17" s="132">
        <f t="shared" si="0"/>
        <v>27.094995130037354</v>
      </c>
      <c r="F17" s="130">
        <v>35850393.012950003</v>
      </c>
      <c r="G17" s="130">
        <v>30980742.213350002</v>
      </c>
      <c r="H17" s="112">
        <f t="shared" si="1"/>
        <v>-13.583256389521223</v>
      </c>
      <c r="I17" s="114">
        <f t="shared" si="2"/>
        <v>27.959814718297444</v>
      </c>
      <c r="J17" s="130">
        <v>43158089.164789997</v>
      </c>
      <c r="K17" s="130">
        <v>38729026.14576</v>
      </c>
      <c r="L17" s="112">
        <f t="shared" si="3"/>
        <v>-10.262416860298334</v>
      </c>
      <c r="M17" s="132">
        <f t="shared" si="4"/>
        <v>28.331487383584225</v>
      </c>
    </row>
    <row r="18" spans="1:13" ht="22.5" customHeight="1" x14ac:dyDescent="0.3">
      <c r="A18" s="98" t="s">
        <v>50</v>
      </c>
      <c r="B18" s="130">
        <v>1644492.8695700001</v>
      </c>
      <c r="C18" s="130">
        <v>1666679.1423299999</v>
      </c>
      <c r="D18" s="112">
        <f t="shared" si="5"/>
        <v>1.3491255067467143</v>
      </c>
      <c r="E18" s="132">
        <f t="shared" si="0"/>
        <v>13.493969382702305</v>
      </c>
      <c r="F18" s="130">
        <v>17442064.15456</v>
      </c>
      <c r="G18" s="130">
        <v>15422154.725889999</v>
      </c>
      <c r="H18" s="112">
        <f t="shared" si="1"/>
        <v>-11.580678816285179</v>
      </c>
      <c r="I18" s="114">
        <f t="shared" si="2"/>
        <v>13.918342747353218</v>
      </c>
      <c r="J18" s="130">
        <v>21048287.328019999</v>
      </c>
      <c r="K18" s="130">
        <v>18618805.276330002</v>
      </c>
      <c r="L18" s="112">
        <f t="shared" si="3"/>
        <v>-11.542421546364064</v>
      </c>
      <c r="M18" s="132">
        <f t="shared" si="4"/>
        <v>13.620235241611017</v>
      </c>
    </row>
    <row r="19" spans="1:13" ht="22.5" customHeight="1" x14ac:dyDescent="0.3">
      <c r="A19" s="98" t="s">
        <v>51</v>
      </c>
      <c r="B19" s="130">
        <v>172039.02179</v>
      </c>
      <c r="C19" s="130">
        <v>234759.89765</v>
      </c>
      <c r="D19" s="112">
        <f t="shared" si="5"/>
        <v>36.457354388215741</v>
      </c>
      <c r="E19" s="132">
        <f t="shared" si="0"/>
        <v>1.9006914952729392</v>
      </c>
      <c r="F19" s="130">
        <v>1258599.1217499999</v>
      </c>
      <c r="G19" s="130">
        <v>1535867.8347499999</v>
      </c>
      <c r="H19" s="112">
        <f t="shared" si="1"/>
        <v>22.029946486413873</v>
      </c>
      <c r="I19" s="114">
        <f t="shared" si="2"/>
        <v>1.3861055941034932</v>
      </c>
      <c r="J19" s="130">
        <v>1545392.5630000001</v>
      </c>
      <c r="K19" s="130">
        <v>1911853.37522</v>
      </c>
      <c r="L19" s="112">
        <f t="shared" si="3"/>
        <v>23.713121247885798</v>
      </c>
      <c r="M19" s="132">
        <f t="shared" si="4"/>
        <v>1.3985802166946129</v>
      </c>
    </row>
    <row r="20" spans="1:13" ht="22.5" customHeight="1" x14ac:dyDescent="0.3">
      <c r="A20" s="98" t="s">
        <v>52</v>
      </c>
      <c r="B20" s="130">
        <v>977773.40873999998</v>
      </c>
      <c r="C20" s="130">
        <v>1010482.2408499999</v>
      </c>
      <c r="D20" s="112">
        <f t="shared" si="5"/>
        <v>3.3452364134293591</v>
      </c>
      <c r="E20" s="132">
        <f t="shared" si="0"/>
        <v>8.1811886124237141</v>
      </c>
      <c r="F20" s="130">
        <v>10596498.747129999</v>
      </c>
      <c r="G20" s="130">
        <v>9187772.9657700006</v>
      </c>
      <c r="H20" s="112">
        <f t="shared" si="1"/>
        <v>-13.294257046380945</v>
      </c>
      <c r="I20" s="114">
        <f t="shared" si="2"/>
        <v>8.2918746112549506</v>
      </c>
      <c r="J20" s="130">
        <v>12815157.68737</v>
      </c>
      <c r="K20" s="130">
        <v>11394639.294399999</v>
      </c>
      <c r="L20" s="112">
        <f t="shared" si="3"/>
        <v>-11.084673537571806</v>
      </c>
      <c r="M20" s="132">
        <f t="shared" si="4"/>
        <v>8.335533101059637</v>
      </c>
    </row>
    <row r="21" spans="1:13" ht="22.5" customHeight="1" x14ac:dyDescent="0.3">
      <c r="A21" s="98" t="s">
        <v>53</v>
      </c>
      <c r="B21" s="130">
        <v>1840887.09027</v>
      </c>
      <c r="C21" s="130">
        <v>2111821.8276399998</v>
      </c>
      <c r="D21" s="112">
        <f t="shared" si="5"/>
        <v>14.717618413536822</v>
      </c>
      <c r="E21" s="132">
        <f t="shared" si="0"/>
        <v>17.097987465096775</v>
      </c>
      <c r="F21" s="130">
        <v>19682239.980470002</v>
      </c>
      <c r="G21" s="130">
        <v>18244401.482390001</v>
      </c>
      <c r="H21" s="112">
        <f t="shared" si="1"/>
        <v>-7.3052584436868822</v>
      </c>
      <c r="I21" s="114">
        <f t="shared" si="2"/>
        <v>16.465392648793372</v>
      </c>
      <c r="J21" s="130">
        <v>23767043.852090001</v>
      </c>
      <c r="K21" s="130">
        <v>22042032.69131</v>
      </c>
      <c r="L21" s="112">
        <f t="shared" si="3"/>
        <v>-7.2579962889592151</v>
      </c>
      <c r="M21" s="132">
        <f t="shared" si="4"/>
        <v>16.124432583254304</v>
      </c>
    </row>
    <row r="22" spans="1:13" ht="24" customHeight="1" x14ac:dyDescent="0.25">
      <c r="A22" s="117" t="s">
        <v>54</v>
      </c>
      <c r="B22" s="131">
        <v>12534832.418980001</v>
      </c>
      <c r="C22" s="131">
        <v>12351288.898479998</v>
      </c>
      <c r="D22" s="129">
        <f t="shared" si="5"/>
        <v>-1.4642678447147359</v>
      </c>
      <c r="E22" s="133">
        <f t="shared" si="0"/>
        <v>100</v>
      </c>
      <c r="F22" s="115">
        <v>125258424.16312</v>
      </c>
      <c r="G22" s="115">
        <v>110804533.31143001</v>
      </c>
      <c r="H22" s="129">
        <f>(G22-F22)/F22*100</f>
        <v>-11.539256499720258</v>
      </c>
      <c r="I22" s="119">
        <f t="shared" si="2"/>
        <v>100</v>
      </c>
      <c r="J22" s="131">
        <v>152008182.17115998</v>
      </c>
      <c r="K22" s="131">
        <v>136699586.65213001</v>
      </c>
      <c r="L22" s="129">
        <f t="shared" si="3"/>
        <v>-10.070902303004072</v>
      </c>
      <c r="M22" s="13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2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184</v>
      </c>
    </row>
    <row r="22" spans="3:14" x14ac:dyDescent="0.25">
      <c r="C22" s="113" t="s">
        <v>221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61"/>
      <c r="I26" s="161"/>
      <c r="N26" t="s">
        <v>55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67"/>
      <c r="B3" s="128" t="s">
        <v>197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5">
      <c r="A4" s="95"/>
      <c r="B4" s="108" t="s">
        <v>171</v>
      </c>
      <c r="C4" s="108" t="s">
        <v>56</v>
      </c>
      <c r="D4" s="108" t="s">
        <v>57</v>
      </c>
      <c r="E4" s="108" t="s">
        <v>58</v>
      </c>
      <c r="F4" s="108" t="s">
        <v>59</v>
      </c>
      <c r="G4" s="108" t="s">
        <v>60</v>
      </c>
      <c r="H4" s="108" t="s">
        <v>61</v>
      </c>
      <c r="I4" s="108" t="s">
        <v>0</v>
      </c>
      <c r="J4" s="108" t="s">
        <v>170</v>
      </c>
      <c r="K4" s="108" t="s">
        <v>62</v>
      </c>
      <c r="L4" s="108" t="s">
        <v>63</v>
      </c>
      <c r="M4" s="108" t="s">
        <v>64</v>
      </c>
      <c r="N4" s="108" t="s">
        <v>65</v>
      </c>
      <c r="O4" s="109" t="s">
        <v>169</v>
      </c>
      <c r="P4" s="109" t="s">
        <v>168</v>
      </c>
    </row>
    <row r="5" spans="1:16" x14ac:dyDescent="0.25">
      <c r="A5" s="100" t="s">
        <v>167</v>
      </c>
      <c r="B5" s="101" t="s">
        <v>66</v>
      </c>
      <c r="C5" s="134">
        <v>1086907.14164</v>
      </c>
      <c r="D5" s="134">
        <v>1013138.76662</v>
      </c>
      <c r="E5" s="134">
        <v>1064141.8579299999</v>
      </c>
      <c r="F5" s="134">
        <v>1120224.82629</v>
      </c>
      <c r="G5" s="134">
        <v>990535.91884000006</v>
      </c>
      <c r="H5" s="134">
        <v>1121500.4592899999</v>
      </c>
      <c r="I5" s="102">
        <v>1085337.4873800001</v>
      </c>
      <c r="J5" s="102">
        <v>1008351.26935</v>
      </c>
      <c r="K5" s="102">
        <v>1101302.93355</v>
      </c>
      <c r="L5" s="102">
        <v>1288858.8799999999</v>
      </c>
      <c r="M5" s="102"/>
      <c r="N5" s="102"/>
      <c r="O5" s="134">
        <f t="shared" ref="O5:O24" si="0">SUM(C5:N5)</f>
        <v>10880299.540890001</v>
      </c>
      <c r="P5" s="103">
        <f t="shared" ref="P5:P24" si="1">O5/O$26*100</f>
        <v>9.8193631756108442</v>
      </c>
    </row>
    <row r="6" spans="1:16" x14ac:dyDescent="0.25">
      <c r="A6" s="100" t="s">
        <v>166</v>
      </c>
      <c r="B6" s="101" t="s">
        <v>68</v>
      </c>
      <c r="C6" s="134">
        <v>750353.68406</v>
      </c>
      <c r="D6" s="134">
        <v>739631.38277999999</v>
      </c>
      <c r="E6" s="134">
        <v>708941.21083</v>
      </c>
      <c r="F6" s="134">
        <v>766701.78186999995</v>
      </c>
      <c r="G6" s="134">
        <v>677764.5209</v>
      </c>
      <c r="H6" s="134">
        <v>810917.43666999997</v>
      </c>
      <c r="I6" s="102">
        <v>795044.19137000002</v>
      </c>
      <c r="J6" s="102">
        <v>708774.07733</v>
      </c>
      <c r="K6" s="102">
        <v>784564.22462999995</v>
      </c>
      <c r="L6" s="102">
        <v>895441.11482000002</v>
      </c>
      <c r="M6" s="102"/>
      <c r="N6" s="102"/>
      <c r="O6" s="134">
        <f t="shared" si="0"/>
        <v>7638133.6252599992</v>
      </c>
      <c r="P6" s="103">
        <f t="shared" si="1"/>
        <v>6.8933403688385884</v>
      </c>
    </row>
    <row r="7" spans="1:16" x14ac:dyDescent="0.25">
      <c r="A7" s="100" t="s">
        <v>165</v>
      </c>
      <c r="B7" s="101" t="s">
        <v>67</v>
      </c>
      <c r="C7" s="134">
        <v>846506.72592</v>
      </c>
      <c r="D7" s="134">
        <v>732544.41442000004</v>
      </c>
      <c r="E7" s="134">
        <v>711862.19770999998</v>
      </c>
      <c r="F7" s="134">
        <v>766420.44669999997</v>
      </c>
      <c r="G7" s="134">
        <v>633002.60033000004</v>
      </c>
      <c r="H7" s="134">
        <v>671981.35268999997</v>
      </c>
      <c r="I7" s="102">
        <v>597258.36974999995</v>
      </c>
      <c r="J7" s="102">
        <v>683871.14361000003</v>
      </c>
      <c r="K7" s="102">
        <v>590936.42038999998</v>
      </c>
      <c r="L7" s="102">
        <v>843650.35953000002</v>
      </c>
      <c r="M7" s="102"/>
      <c r="N7" s="102"/>
      <c r="O7" s="134">
        <f t="shared" si="0"/>
        <v>7078034.0310499985</v>
      </c>
      <c r="P7" s="103">
        <f t="shared" si="1"/>
        <v>6.3878560014835344</v>
      </c>
    </row>
    <row r="8" spans="1:16" x14ac:dyDescent="0.25">
      <c r="A8" s="100" t="s">
        <v>164</v>
      </c>
      <c r="B8" s="101" t="s">
        <v>70</v>
      </c>
      <c r="C8" s="134">
        <v>569748.42588999995</v>
      </c>
      <c r="D8" s="134">
        <v>509667.22148000001</v>
      </c>
      <c r="E8" s="134">
        <v>522004.74799</v>
      </c>
      <c r="F8" s="134">
        <v>547768.12595999998</v>
      </c>
      <c r="G8" s="134">
        <v>481978.37403000001</v>
      </c>
      <c r="H8" s="134">
        <v>588664.20744000003</v>
      </c>
      <c r="I8" s="102">
        <v>572366.98357000004</v>
      </c>
      <c r="J8" s="102">
        <v>413163.83194</v>
      </c>
      <c r="K8" s="102">
        <v>569004.10063999996</v>
      </c>
      <c r="L8" s="102">
        <v>691526.90969999996</v>
      </c>
      <c r="M8" s="102"/>
      <c r="N8" s="102"/>
      <c r="O8" s="134">
        <f t="shared" si="0"/>
        <v>5465892.9286399996</v>
      </c>
      <c r="P8" s="103">
        <f t="shared" si="1"/>
        <v>4.9329145345321095</v>
      </c>
    </row>
    <row r="9" spans="1:16" x14ac:dyDescent="0.25">
      <c r="A9" s="100" t="s">
        <v>163</v>
      </c>
      <c r="B9" s="101" t="s">
        <v>72</v>
      </c>
      <c r="C9" s="134">
        <v>481050.16171999997</v>
      </c>
      <c r="D9" s="134">
        <v>520401.10466999997</v>
      </c>
      <c r="E9" s="134">
        <v>529374.73149999999</v>
      </c>
      <c r="F9" s="134">
        <v>506981.53899999999</v>
      </c>
      <c r="G9" s="134">
        <v>453240.01066000003</v>
      </c>
      <c r="H9" s="134">
        <v>535229.42683999997</v>
      </c>
      <c r="I9" s="102">
        <v>577555.66726000002</v>
      </c>
      <c r="J9" s="102">
        <v>509238.64614999999</v>
      </c>
      <c r="K9" s="102">
        <v>532618.04625999997</v>
      </c>
      <c r="L9" s="102">
        <v>524170.40328999999</v>
      </c>
      <c r="M9" s="102"/>
      <c r="N9" s="102"/>
      <c r="O9" s="134">
        <f t="shared" si="0"/>
        <v>5169859.7373500001</v>
      </c>
      <c r="P9" s="103">
        <f t="shared" si="1"/>
        <v>4.6657474950230302</v>
      </c>
    </row>
    <row r="10" spans="1:16" x14ac:dyDescent="0.25">
      <c r="A10" s="100" t="s">
        <v>162</v>
      </c>
      <c r="B10" s="101" t="s">
        <v>71</v>
      </c>
      <c r="C10" s="134">
        <v>469266.44468000002</v>
      </c>
      <c r="D10" s="134">
        <v>457723.98862000002</v>
      </c>
      <c r="E10" s="134">
        <v>457723.13559999998</v>
      </c>
      <c r="F10" s="134">
        <v>478399.40133000002</v>
      </c>
      <c r="G10" s="134">
        <v>404170.00021999999</v>
      </c>
      <c r="H10" s="134">
        <v>558369.74471999996</v>
      </c>
      <c r="I10" s="102">
        <v>461159.58007000003</v>
      </c>
      <c r="J10" s="102">
        <v>463105.61470999999</v>
      </c>
      <c r="K10" s="102">
        <v>476417.84197000001</v>
      </c>
      <c r="L10" s="102">
        <v>548697.98325000005</v>
      </c>
      <c r="M10" s="102"/>
      <c r="N10" s="102"/>
      <c r="O10" s="134">
        <f t="shared" si="0"/>
        <v>4775033.7351699993</v>
      </c>
      <c r="P10" s="103">
        <f t="shared" si="1"/>
        <v>4.3094209166958652</v>
      </c>
    </row>
    <row r="11" spans="1:16" x14ac:dyDescent="0.25">
      <c r="A11" s="100" t="s">
        <v>161</v>
      </c>
      <c r="B11" s="101" t="s">
        <v>73</v>
      </c>
      <c r="C11" s="134">
        <v>387694.40331000002</v>
      </c>
      <c r="D11" s="134">
        <v>396184.66105</v>
      </c>
      <c r="E11" s="134">
        <v>370801.82867999998</v>
      </c>
      <c r="F11" s="134">
        <v>405358.75582000002</v>
      </c>
      <c r="G11" s="134">
        <v>335072.64387999999</v>
      </c>
      <c r="H11" s="134">
        <v>412873.06225999998</v>
      </c>
      <c r="I11" s="102">
        <v>403631.78768000001</v>
      </c>
      <c r="J11" s="102">
        <v>379463.45666999999</v>
      </c>
      <c r="K11" s="102">
        <v>382002.73865000001</v>
      </c>
      <c r="L11" s="102">
        <v>459263.52840000001</v>
      </c>
      <c r="M11" s="102"/>
      <c r="N11" s="102"/>
      <c r="O11" s="134">
        <f t="shared" si="0"/>
        <v>3932346.8664000002</v>
      </c>
      <c r="P11" s="103">
        <f t="shared" si="1"/>
        <v>3.5489043172517594</v>
      </c>
    </row>
    <row r="12" spans="1:16" x14ac:dyDescent="0.25">
      <c r="A12" s="100" t="s">
        <v>160</v>
      </c>
      <c r="B12" s="101" t="s">
        <v>69</v>
      </c>
      <c r="C12" s="134">
        <v>313273.9694</v>
      </c>
      <c r="D12" s="134">
        <v>296232.89601999999</v>
      </c>
      <c r="E12" s="134">
        <v>327017.74076999997</v>
      </c>
      <c r="F12" s="134">
        <v>317062.53896999999</v>
      </c>
      <c r="G12" s="134">
        <v>315205.06955999997</v>
      </c>
      <c r="H12" s="134">
        <v>327487.22473000002</v>
      </c>
      <c r="I12" s="102">
        <v>281346.64022</v>
      </c>
      <c r="J12" s="102">
        <v>309856.40875</v>
      </c>
      <c r="K12" s="102">
        <v>276076.84406999999</v>
      </c>
      <c r="L12" s="102">
        <v>361657.65957999998</v>
      </c>
      <c r="M12" s="102"/>
      <c r="N12" s="102"/>
      <c r="O12" s="134">
        <f t="shared" si="0"/>
        <v>3125216.9920699997</v>
      </c>
      <c r="P12" s="103">
        <f t="shared" si="1"/>
        <v>2.820477555089004</v>
      </c>
    </row>
    <row r="13" spans="1:16" x14ac:dyDescent="0.25">
      <c r="A13" s="100" t="s">
        <v>159</v>
      </c>
      <c r="B13" s="101" t="s">
        <v>153</v>
      </c>
      <c r="C13" s="134">
        <v>399052.98924000002</v>
      </c>
      <c r="D13" s="134">
        <v>274910.69052</v>
      </c>
      <c r="E13" s="134">
        <v>199265.48986999999</v>
      </c>
      <c r="F13" s="134">
        <v>297845.19699000003</v>
      </c>
      <c r="G13" s="134">
        <v>423008.53419999999</v>
      </c>
      <c r="H13" s="134">
        <v>330754.43359999999</v>
      </c>
      <c r="I13" s="102">
        <v>274666.69257999997</v>
      </c>
      <c r="J13" s="102">
        <v>276683.22988</v>
      </c>
      <c r="K13" s="102">
        <v>218368.99458999999</v>
      </c>
      <c r="L13" s="102">
        <v>324254.92340999999</v>
      </c>
      <c r="M13" s="102"/>
      <c r="N13" s="102"/>
      <c r="O13" s="134">
        <f t="shared" si="0"/>
        <v>3018811.1748799998</v>
      </c>
      <c r="P13" s="103">
        <f t="shared" si="1"/>
        <v>2.724447353065651</v>
      </c>
    </row>
    <row r="14" spans="1:16" x14ac:dyDescent="0.25">
      <c r="A14" s="100" t="s">
        <v>157</v>
      </c>
      <c r="B14" s="101" t="s">
        <v>141</v>
      </c>
      <c r="C14" s="134">
        <v>203169.85073000001</v>
      </c>
      <c r="D14" s="134">
        <v>288196.68319000001</v>
      </c>
      <c r="E14" s="134">
        <v>301509.25016</v>
      </c>
      <c r="F14" s="134">
        <v>385868.99783000001</v>
      </c>
      <c r="G14" s="134">
        <v>333075.35595</v>
      </c>
      <c r="H14" s="134">
        <v>382225.86053000001</v>
      </c>
      <c r="I14" s="102">
        <v>252405.69349000001</v>
      </c>
      <c r="J14" s="102">
        <v>272408.86567999999</v>
      </c>
      <c r="K14" s="102">
        <v>193712.39251999999</v>
      </c>
      <c r="L14" s="102">
        <v>251763.51988000001</v>
      </c>
      <c r="M14" s="102"/>
      <c r="N14" s="102"/>
      <c r="O14" s="134">
        <f t="shared" si="0"/>
        <v>2864336.4699599999</v>
      </c>
      <c r="P14" s="103">
        <f t="shared" si="1"/>
        <v>2.5850354532963253</v>
      </c>
    </row>
    <row r="15" spans="1:16" x14ac:dyDescent="0.25">
      <c r="A15" s="100" t="s">
        <v>155</v>
      </c>
      <c r="B15" s="101" t="s">
        <v>74</v>
      </c>
      <c r="C15" s="134">
        <v>277691.49177999998</v>
      </c>
      <c r="D15" s="134">
        <v>265108.43047000002</v>
      </c>
      <c r="E15" s="134">
        <v>390902.80423000001</v>
      </c>
      <c r="F15" s="134">
        <v>307687.14594999998</v>
      </c>
      <c r="G15" s="134">
        <v>239784.22940000001</v>
      </c>
      <c r="H15" s="134">
        <v>295092.12839999999</v>
      </c>
      <c r="I15" s="102">
        <v>212774.59604</v>
      </c>
      <c r="J15" s="102">
        <v>228836.43356999999</v>
      </c>
      <c r="K15" s="102">
        <v>248849.32386</v>
      </c>
      <c r="L15" s="102">
        <v>234363.29423999999</v>
      </c>
      <c r="M15" s="102"/>
      <c r="N15" s="102"/>
      <c r="O15" s="134">
        <f t="shared" si="0"/>
        <v>2701089.87794</v>
      </c>
      <c r="P15" s="103">
        <f t="shared" si="1"/>
        <v>2.4377070118135431</v>
      </c>
    </row>
    <row r="16" spans="1:16" x14ac:dyDescent="0.25">
      <c r="A16" s="100" t="s">
        <v>154</v>
      </c>
      <c r="B16" s="101" t="s">
        <v>158</v>
      </c>
      <c r="C16" s="134">
        <v>253565.00008</v>
      </c>
      <c r="D16" s="134">
        <v>235502.48397</v>
      </c>
      <c r="E16" s="134">
        <v>237832.12677</v>
      </c>
      <c r="F16" s="134">
        <v>255294.69310999999</v>
      </c>
      <c r="G16" s="134">
        <v>230677.40797999999</v>
      </c>
      <c r="H16" s="134">
        <v>288046.38355000003</v>
      </c>
      <c r="I16" s="102">
        <v>260806.28210000001</v>
      </c>
      <c r="J16" s="102">
        <v>231848.74262999999</v>
      </c>
      <c r="K16" s="102">
        <v>242074.99429</v>
      </c>
      <c r="L16" s="102">
        <v>304294.17755000002</v>
      </c>
      <c r="M16" s="102"/>
      <c r="N16" s="102"/>
      <c r="O16" s="134">
        <f t="shared" si="0"/>
        <v>2539942.2920300001</v>
      </c>
      <c r="P16" s="103">
        <f t="shared" si="1"/>
        <v>2.2922729026719302</v>
      </c>
    </row>
    <row r="17" spans="1:16" x14ac:dyDescent="0.25">
      <c r="A17" s="100" t="s">
        <v>152</v>
      </c>
      <c r="B17" s="101" t="s">
        <v>151</v>
      </c>
      <c r="C17" s="134">
        <v>213114.62727</v>
      </c>
      <c r="D17" s="134">
        <v>202060.92011000001</v>
      </c>
      <c r="E17" s="134">
        <v>217603.59301000001</v>
      </c>
      <c r="F17" s="134">
        <v>328447.42911999999</v>
      </c>
      <c r="G17" s="134">
        <v>303949.46270999999</v>
      </c>
      <c r="H17" s="134">
        <v>272372.23576000001</v>
      </c>
      <c r="I17" s="102">
        <v>263602.13916000002</v>
      </c>
      <c r="J17" s="102">
        <v>254886.64232000001</v>
      </c>
      <c r="K17" s="102">
        <v>207975.10777999999</v>
      </c>
      <c r="L17" s="102">
        <v>275342.03856000002</v>
      </c>
      <c r="M17" s="102"/>
      <c r="N17" s="102"/>
      <c r="O17" s="134">
        <f t="shared" si="0"/>
        <v>2539354.1957999999</v>
      </c>
      <c r="P17" s="103">
        <f t="shared" si="1"/>
        <v>2.2917421516165128</v>
      </c>
    </row>
    <row r="18" spans="1:16" x14ac:dyDescent="0.25">
      <c r="A18" s="100" t="s">
        <v>150</v>
      </c>
      <c r="B18" s="101" t="s">
        <v>146</v>
      </c>
      <c r="C18" s="134">
        <v>208347.80074000001</v>
      </c>
      <c r="D18" s="134">
        <v>201383.28690000001</v>
      </c>
      <c r="E18" s="134">
        <v>229615.86877</v>
      </c>
      <c r="F18" s="134">
        <v>216178.4173</v>
      </c>
      <c r="G18" s="134">
        <v>229953.71293000001</v>
      </c>
      <c r="H18" s="134">
        <v>252666.56344999999</v>
      </c>
      <c r="I18" s="102">
        <v>245840.23144999999</v>
      </c>
      <c r="J18" s="102">
        <v>223962.46403</v>
      </c>
      <c r="K18" s="102">
        <v>272398.70020000002</v>
      </c>
      <c r="L18" s="102">
        <v>289840.21270999999</v>
      </c>
      <c r="M18" s="102"/>
      <c r="N18" s="102"/>
      <c r="O18" s="134">
        <f t="shared" si="0"/>
        <v>2370187.2584800003</v>
      </c>
      <c r="P18" s="103">
        <f t="shared" si="1"/>
        <v>2.1390706568099471</v>
      </c>
    </row>
    <row r="19" spans="1:16" x14ac:dyDescent="0.25">
      <c r="A19" s="100" t="s">
        <v>148</v>
      </c>
      <c r="B19" s="101" t="s">
        <v>156</v>
      </c>
      <c r="C19" s="134">
        <v>170740.22382000001</v>
      </c>
      <c r="D19" s="134">
        <v>214546.94390000001</v>
      </c>
      <c r="E19" s="134">
        <v>239780.67027</v>
      </c>
      <c r="F19" s="134">
        <v>266864.62104</v>
      </c>
      <c r="G19" s="134">
        <v>218552.25315</v>
      </c>
      <c r="H19" s="134">
        <v>248733.03036</v>
      </c>
      <c r="I19" s="102">
        <v>209847.79060000001</v>
      </c>
      <c r="J19" s="102">
        <v>197020.12466999999</v>
      </c>
      <c r="K19" s="102">
        <v>200953.69052999999</v>
      </c>
      <c r="L19" s="102">
        <v>231733.10433999999</v>
      </c>
      <c r="M19" s="102"/>
      <c r="N19" s="102"/>
      <c r="O19" s="134">
        <f t="shared" si="0"/>
        <v>2198772.4526800001</v>
      </c>
      <c r="P19" s="103">
        <f t="shared" si="1"/>
        <v>1.9843704828394311</v>
      </c>
    </row>
    <row r="20" spans="1:16" x14ac:dyDescent="0.25">
      <c r="A20" s="100" t="s">
        <v>147</v>
      </c>
      <c r="B20" s="101" t="s">
        <v>149</v>
      </c>
      <c r="C20" s="134">
        <v>212682.59643999999</v>
      </c>
      <c r="D20" s="134">
        <v>204337.50709</v>
      </c>
      <c r="E20" s="134">
        <v>221761.53351000001</v>
      </c>
      <c r="F20" s="134">
        <v>206329.99656999999</v>
      </c>
      <c r="G20" s="134">
        <v>193665.86373000001</v>
      </c>
      <c r="H20" s="134">
        <v>204585.30215</v>
      </c>
      <c r="I20" s="102">
        <v>186454.88146</v>
      </c>
      <c r="J20" s="102">
        <v>208642.67373000001</v>
      </c>
      <c r="K20" s="102">
        <v>214743.33614999999</v>
      </c>
      <c r="L20" s="102">
        <v>241026.02906999999</v>
      </c>
      <c r="M20" s="102"/>
      <c r="N20" s="102"/>
      <c r="O20" s="134">
        <f t="shared" si="0"/>
        <v>2094229.7198999997</v>
      </c>
      <c r="P20" s="103">
        <f t="shared" si="1"/>
        <v>1.8900216961465888</v>
      </c>
    </row>
    <row r="21" spans="1:16" x14ac:dyDescent="0.25">
      <c r="A21" s="100" t="s">
        <v>145</v>
      </c>
      <c r="B21" s="101" t="s">
        <v>195</v>
      </c>
      <c r="C21" s="134">
        <v>153158.78034999999</v>
      </c>
      <c r="D21" s="134">
        <v>147724.87372999999</v>
      </c>
      <c r="E21" s="134">
        <v>154734.73587</v>
      </c>
      <c r="F21" s="134">
        <v>208112.27971</v>
      </c>
      <c r="G21" s="134">
        <v>245815.75648000001</v>
      </c>
      <c r="H21" s="134">
        <v>270106.5502</v>
      </c>
      <c r="I21" s="102">
        <v>219304.19033000001</v>
      </c>
      <c r="J21" s="102">
        <v>204972.66214999999</v>
      </c>
      <c r="K21" s="102">
        <v>179012.61627999999</v>
      </c>
      <c r="L21" s="102">
        <v>184207.72964999999</v>
      </c>
      <c r="M21" s="102"/>
      <c r="N21" s="102"/>
      <c r="O21" s="134">
        <f t="shared" si="0"/>
        <v>1967150.1747500002</v>
      </c>
      <c r="P21" s="103">
        <f t="shared" si="1"/>
        <v>1.77533365825483</v>
      </c>
    </row>
    <row r="22" spans="1:16" x14ac:dyDescent="0.25">
      <c r="A22" s="100" t="s">
        <v>144</v>
      </c>
      <c r="B22" s="101" t="s">
        <v>139</v>
      </c>
      <c r="C22" s="134">
        <v>183546.35931</v>
      </c>
      <c r="D22" s="134">
        <v>190505.14575</v>
      </c>
      <c r="E22" s="134">
        <v>193690.69240999999</v>
      </c>
      <c r="F22" s="134">
        <v>213829.20245000001</v>
      </c>
      <c r="G22" s="134">
        <v>170448.65079000001</v>
      </c>
      <c r="H22" s="134">
        <v>172663.57167999999</v>
      </c>
      <c r="I22" s="102">
        <v>185961.52243000001</v>
      </c>
      <c r="J22" s="102">
        <v>191972.51331000001</v>
      </c>
      <c r="K22" s="102">
        <v>191820.84755000001</v>
      </c>
      <c r="L22" s="102">
        <v>230982.07639</v>
      </c>
      <c r="M22" s="102"/>
      <c r="N22" s="102"/>
      <c r="O22" s="134">
        <f t="shared" si="0"/>
        <v>1925420.5820700002</v>
      </c>
      <c r="P22" s="103">
        <f t="shared" si="1"/>
        <v>1.7376731118557815</v>
      </c>
    </row>
    <row r="23" spans="1:16" x14ac:dyDescent="0.25">
      <c r="A23" s="100" t="s">
        <v>142</v>
      </c>
      <c r="B23" s="101" t="s">
        <v>143</v>
      </c>
      <c r="C23" s="134">
        <v>188859.80744</v>
      </c>
      <c r="D23" s="134">
        <v>161019.99223</v>
      </c>
      <c r="E23" s="134">
        <v>185007.30986000001</v>
      </c>
      <c r="F23" s="134">
        <v>192045.68985</v>
      </c>
      <c r="G23" s="134">
        <v>179737.87839999999</v>
      </c>
      <c r="H23" s="134">
        <v>145462.36004999999</v>
      </c>
      <c r="I23" s="102">
        <v>145947.54681</v>
      </c>
      <c r="J23" s="102">
        <v>147362.40315</v>
      </c>
      <c r="K23" s="102">
        <v>132875.44686</v>
      </c>
      <c r="L23" s="102">
        <v>149361.82540999999</v>
      </c>
      <c r="M23" s="102"/>
      <c r="N23" s="102"/>
      <c r="O23" s="134">
        <f t="shared" si="0"/>
        <v>1627680.26006</v>
      </c>
      <c r="P23" s="103">
        <f t="shared" si="1"/>
        <v>1.4689654036854272</v>
      </c>
    </row>
    <row r="24" spans="1:16" x14ac:dyDescent="0.25">
      <c r="A24" s="100" t="s">
        <v>140</v>
      </c>
      <c r="B24" s="101" t="s">
        <v>196</v>
      </c>
      <c r="C24" s="134">
        <v>136138.95694</v>
      </c>
      <c r="D24" s="134">
        <v>152898.10621</v>
      </c>
      <c r="E24" s="134">
        <v>167565.15150000001</v>
      </c>
      <c r="F24" s="134">
        <v>177848.04454</v>
      </c>
      <c r="G24" s="134">
        <v>155039.31980999999</v>
      </c>
      <c r="H24" s="134">
        <v>162487.99825999999</v>
      </c>
      <c r="I24" s="102">
        <v>170678.06499000001</v>
      </c>
      <c r="J24" s="102">
        <v>167487.81193</v>
      </c>
      <c r="K24" s="102">
        <v>147951.37645000001</v>
      </c>
      <c r="L24" s="102">
        <v>166400.55895000001</v>
      </c>
      <c r="M24" s="102"/>
      <c r="N24" s="102"/>
      <c r="O24" s="134">
        <f t="shared" si="0"/>
        <v>1604495.3895800002</v>
      </c>
      <c r="P24" s="103">
        <f t="shared" si="1"/>
        <v>1.4480412864249574</v>
      </c>
    </row>
    <row r="25" spans="1:16" x14ac:dyDescent="0.25">
      <c r="A25" s="104"/>
      <c r="B25" s="162" t="s">
        <v>138</v>
      </c>
      <c r="C25" s="162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35">
        <f>SUM(O5:O24)</f>
        <v>75516287.304959983</v>
      </c>
      <c r="P25" s="106">
        <f>SUM(P5:P24)</f>
        <v>68.152705533005673</v>
      </c>
    </row>
    <row r="26" spans="1:16" ht="13.5" customHeight="1" x14ac:dyDescent="0.25">
      <c r="A26" s="104"/>
      <c r="B26" s="163" t="s">
        <v>137</v>
      </c>
      <c r="C26" s="163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35">
        <v>110804533.31142992</v>
      </c>
      <c r="P26" s="102">
        <f>O26/O$26*100</f>
        <v>100</v>
      </c>
    </row>
    <row r="27" spans="1:16" x14ac:dyDescent="0.25">
      <c r="B27" s="68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17" zoomScaleNormal="100" workbookViewId="0">
      <selection activeCell="O25" sqref="O25"/>
    </sheetView>
  </sheetViews>
  <sheetFormatPr defaultColWidth="9.109375" defaultRowHeight="13.2" x14ac:dyDescent="0.25"/>
  <sheetData>
    <row r="22" spans="1:1" x14ac:dyDescent="0.25">
      <c r="A22" t="s">
        <v>177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2015-10-01T03:34:08Z</cp:lastPrinted>
  <dcterms:created xsi:type="dcterms:W3CDTF">2013-08-01T04:41:02Z</dcterms:created>
  <dcterms:modified xsi:type="dcterms:W3CDTF">2015-11-01T06:01:48Z</dcterms:modified>
</cp:coreProperties>
</file>