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0" windowWidth="15576" windowHeight="7716"/>
  </bookViews>
  <sheets>
    <sheet name="SEKTÖR (U S D)" sheetId="1" r:id="rId1"/>
    <sheet name="SEKTÖR (TL)" sheetId="2" r:id="rId2"/>
    <sheet name="USDvsTL" sheetId="3" r:id="rId3"/>
    <sheet name="GEN.SEK." sheetId="4" r:id="rId4"/>
    <sheet name="Toplam İhracat  bar gra" sheetId="5" r:id="rId5"/>
    <sheet name="KARŞL" sheetId="6" r:id="rId6"/>
    <sheet name="ÜLKE" sheetId="7" r:id="rId7"/>
    <sheet name="SEKT1" sheetId="8" r:id="rId8"/>
    <sheet name="SEKT2" sheetId="9" r:id="rId9"/>
    <sheet name="SEKT3" sheetId="10" r:id="rId10"/>
    <sheet name="SEKT4" sheetId="11" r:id="rId11"/>
    <sheet name="SEKT5" sheetId="12" r:id="rId12"/>
    <sheet name="2002-2013 AYLIK İHR" sheetId="13" r:id="rId13"/>
  </sheets>
  <calcPr calcId="125725"/>
</workbook>
</file>

<file path=xl/calcChain.xml><?xml version="1.0" encoding="utf-8"?>
<calcChain xmlns="http://schemas.openxmlformats.org/spreadsheetml/2006/main">
  <c r="K46" i="2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46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G46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F46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O73" i="13" l="1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P26" i="7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Q22" i="4"/>
  <c r="P22"/>
  <c r="M22"/>
  <c r="L22"/>
  <c r="I22"/>
  <c r="H22"/>
  <c r="E22"/>
  <c r="D22"/>
  <c r="Q21"/>
  <c r="P21"/>
  <c r="M21"/>
  <c r="L21"/>
  <c r="I21"/>
  <c r="H21"/>
  <c r="E21"/>
  <c r="D21"/>
  <c r="Q20"/>
  <c r="P20"/>
  <c r="M20"/>
  <c r="L20"/>
  <c r="I20"/>
  <c r="H20"/>
  <c r="E20"/>
  <c r="D20"/>
  <c r="Q19"/>
  <c r="P19"/>
  <c r="M19"/>
  <c r="L19"/>
  <c r="I19"/>
  <c r="H19"/>
  <c r="E19"/>
  <c r="D19"/>
  <c r="Q18"/>
  <c r="P18"/>
  <c r="M18"/>
  <c r="L18"/>
  <c r="I18"/>
  <c r="H18"/>
  <c r="E18"/>
  <c r="D18"/>
  <c r="Q17"/>
  <c r="P17"/>
  <c r="M17"/>
  <c r="L17"/>
  <c r="I17"/>
  <c r="H17"/>
  <c r="E17"/>
  <c r="D17"/>
  <c r="Q16"/>
  <c r="P16"/>
  <c r="M16"/>
  <c r="L16"/>
  <c r="I16"/>
  <c r="H16"/>
  <c r="E16"/>
  <c r="D16"/>
  <c r="Q15"/>
  <c r="P15"/>
  <c r="M15"/>
  <c r="L15"/>
  <c r="I15"/>
  <c r="H15"/>
  <c r="E15"/>
  <c r="D15"/>
  <c r="Q14"/>
  <c r="P14"/>
  <c r="M14"/>
  <c r="L14"/>
  <c r="I14"/>
  <c r="H14"/>
  <c r="E14"/>
  <c r="D14"/>
  <c r="Q13"/>
  <c r="P13"/>
  <c r="M13"/>
  <c r="L13"/>
  <c r="I13"/>
  <c r="H13"/>
  <c r="E13"/>
  <c r="D13"/>
  <c r="Q12"/>
  <c r="P12"/>
  <c r="M12"/>
  <c r="L12"/>
  <c r="I12"/>
  <c r="H12"/>
  <c r="E12"/>
  <c r="D12"/>
  <c r="Q11"/>
  <c r="P11"/>
  <c r="M11"/>
  <c r="L11"/>
  <c r="I11"/>
  <c r="H11"/>
  <c r="E11"/>
  <c r="D11"/>
  <c r="Q10"/>
  <c r="P10"/>
  <c r="M10"/>
  <c r="L10"/>
  <c r="I10"/>
  <c r="H10"/>
  <c r="E10"/>
  <c r="D10"/>
  <c r="Q9"/>
  <c r="P9"/>
  <c r="M9"/>
  <c r="L9"/>
  <c r="I9"/>
  <c r="H9"/>
  <c r="E9"/>
  <c r="D9"/>
  <c r="M46" i="2"/>
  <c r="E46"/>
  <c r="M42"/>
  <c r="I40"/>
  <c r="D40"/>
  <c r="D37"/>
  <c r="C37" i="3" s="1"/>
  <c r="L35" i="2"/>
  <c r="G35" i="3" s="1"/>
  <c r="E35" i="2"/>
  <c r="M33"/>
  <c r="M29"/>
  <c r="M25"/>
  <c r="D25"/>
  <c r="C25" i="3" s="1"/>
  <c r="D20" i="2"/>
  <c r="C20" i="3" s="1"/>
  <c r="E19" i="2"/>
  <c r="D17"/>
  <c r="C17" i="3" s="1"/>
  <c r="E15" i="2"/>
  <c r="M14"/>
  <c r="L11"/>
  <c r="G11" i="3" s="1"/>
  <c r="L10" i="2"/>
  <c r="G10" i="3" s="1"/>
  <c r="D8" i="2"/>
  <c r="C8" i="3" s="1"/>
  <c r="M46" i="1"/>
  <c r="L46"/>
  <c r="I46"/>
  <c r="H46"/>
  <c r="E46"/>
  <c r="D46"/>
  <c r="B44" i="3" s="1"/>
  <c r="K45" i="1"/>
  <c r="K45" i="2" s="1"/>
  <c r="J45" i="1"/>
  <c r="J45" i="2" s="1"/>
  <c r="G45" i="1"/>
  <c r="G45" i="2" s="1"/>
  <c r="F45" i="1"/>
  <c r="F45" i="2" s="1"/>
  <c r="M44" i="1"/>
  <c r="L44"/>
  <c r="F44" i="3" s="1"/>
  <c r="I44" i="1"/>
  <c r="H44"/>
  <c r="D44" i="3" s="1"/>
  <c r="E44" i="1"/>
  <c r="D44"/>
  <c r="B42" i="3" s="1"/>
  <c r="M43" i="1"/>
  <c r="L43"/>
  <c r="F43" i="3" s="1"/>
  <c r="I43" i="1"/>
  <c r="H43"/>
  <c r="D43" i="3" s="1"/>
  <c r="E43" i="1"/>
  <c r="D43"/>
  <c r="B41" i="3" s="1"/>
  <c r="M42" i="1"/>
  <c r="L42"/>
  <c r="F42" i="3" s="1"/>
  <c r="I42" i="1"/>
  <c r="H42"/>
  <c r="D42" i="3" s="1"/>
  <c r="E42" i="1"/>
  <c r="D42"/>
  <c r="B40" i="3" s="1"/>
  <c r="M41" i="1"/>
  <c r="L41"/>
  <c r="F41" i="3" s="1"/>
  <c r="I41" i="1"/>
  <c r="H41"/>
  <c r="D41" i="3" s="1"/>
  <c r="E41" i="1"/>
  <c r="D41"/>
  <c r="B39" i="3" s="1"/>
  <c r="M40" i="1"/>
  <c r="L40"/>
  <c r="F40" i="3" s="1"/>
  <c r="I40" i="1"/>
  <c r="H40"/>
  <c r="D40" i="3" s="1"/>
  <c r="E40" i="1"/>
  <c r="D40"/>
  <c r="M39"/>
  <c r="L39"/>
  <c r="F39" i="3" s="1"/>
  <c r="I39" i="1"/>
  <c r="H39"/>
  <c r="D39" i="3" s="1"/>
  <c r="E39" i="1"/>
  <c r="D39"/>
  <c r="M38"/>
  <c r="L38"/>
  <c r="F38" i="3" s="1"/>
  <c r="I38" i="1"/>
  <c r="H38"/>
  <c r="D38" i="3" s="1"/>
  <c r="E38" i="1"/>
  <c r="D38"/>
  <c r="B38" i="3" s="1"/>
  <c r="M37" i="1"/>
  <c r="L37"/>
  <c r="F37" i="3" s="1"/>
  <c r="I37" i="1"/>
  <c r="H37"/>
  <c r="D37" i="3" s="1"/>
  <c r="E37" i="1"/>
  <c r="D37"/>
  <c r="B37" i="3" s="1"/>
  <c r="M36" i="1"/>
  <c r="L36"/>
  <c r="F36" i="3" s="1"/>
  <c r="I36" i="1"/>
  <c r="H36"/>
  <c r="D36" i="3" s="1"/>
  <c r="E36" i="1"/>
  <c r="D36"/>
  <c r="B36" i="3" s="1"/>
  <c r="M35" i="1"/>
  <c r="L35"/>
  <c r="F35" i="3" s="1"/>
  <c r="I35" i="1"/>
  <c r="H35"/>
  <c r="D35" i="3" s="1"/>
  <c r="E35" i="1"/>
  <c r="D35"/>
  <c r="B35" i="3" s="1"/>
  <c r="M34" i="1"/>
  <c r="L34"/>
  <c r="F34" i="3" s="1"/>
  <c r="I34" i="1"/>
  <c r="H34"/>
  <c r="D34" i="3" s="1"/>
  <c r="E34" i="1"/>
  <c r="D34"/>
  <c r="B34" i="3" s="1"/>
  <c r="M33" i="1"/>
  <c r="L33"/>
  <c r="F33" i="3" s="1"/>
  <c r="I33" i="1"/>
  <c r="H33"/>
  <c r="D33" i="3" s="1"/>
  <c r="E33" i="1"/>
  <c r="D33"/>
  <c r="B33" i="3" s="1"/>
  <c r="M32" i="1"/>
  <c r="L32"/>
  <c r="F32" i="3" s="1"/>
  <c r="I32" i="1"/>
  <c r="H32"/>
  <c r="D32" i="3" s="1"/>
  <c r="E32" i="1"/>
  <c r="D32"/>
  <c r="B32" i="3" s="1"/>
  <c r="M31" i="1"/>
  <c r="L31"/>
  <c r="F31" i="3" s="1"/>
  <c r="I31" i="1"/>
  <c r="H31"/>
  <c r="D31" i="3" s="1"/>
  <c r="E31" i="1"/>
  <c r="D31"/>
  <c r="B31" i="3" s="1"/>
  <c r="M30" i="1"/>
  <c r="L30"/>
  <c r="F30" i="3" s="1"/>
  <c r="I30" i="1"/>
  <c r="H30"/>
  <c r="D30" i="3" s="1"/>
  <c r="E30" i="1"/>
  <c r="D30"/>
  <c r="B30" i="3" s="1"/>
  <c r="M29" i="1"/>
  <c r="L29"/>
  <c r="F29" i="3" s="1"/>
  <c r="I29" i="1"/>
  <c r="H29"/>
  <c r="D29" i="3" s="1"/>
  <c r="E29" i="1"/>
  <c r="D29"/>
  <c r="B29" i="3" s="1"/>
  <c r="M28" i="1"/>
  <c r="L28"/>
  <c r="F28" i="3" s="1"/>
  <c r="I28" i="1"/>
  <c r="H28"/>
  <c r="D28" i="3" s="1"/>
  <c r="E28" i="1"/>
  <c r="D28"/>
  <c r="B28" i="3" s="1"/>
  <c r="M27" i="1"/>
  <c r="L27"/>
  <c r="F27" i="3" s="1"/>
  <c r="I27" i="1"/>
  <c r="H27"/>
  <c r="D27" i="3" s="1"/>
  <c r="E27" i="1"/>
  <c r="D27"/>
  <c r="B27" i="3" s="1"/>
  <c r="M26" i="1"/>
  <c r="L26"/>
  <c r="F26" i="3" s="1"/>
  <c r="I26" i="1"/>
  <c r="H26"/>
  <c r="D26" i="3" s="1"/>
  <c r="E26" i="1"/>
  <c r="D26"/>
  <c r="B26" i="3" s="1"/>
  <c r="M25" i="1"/>
  <c r="L25"/>
  <c r="F25" i="3" s="1"/>
  <c r="I25" i="1"/>
  <c r="H25"/>
  <c r="D25" i="3" s="1"/>
  <c r="E25" i="1"/>
  <c r="D25"/>
  <c r="B25" i="3" s="1"/>
  <c r="M24" i="1"/>
  <c r="L24"/>
  <c r="F24" i="3" s="1"/>
  <c r="I24" i="1"/>
  <c r="H24"/>
  <c r="D24" i="3" s="1"/>
  <c r="E24" i="1"/>
  <c r="D24"/>
  <c r="B24" i="3" s="1"/>
  <c r="M23" i="1"/>
  <c r="L23"/>
  <c r="F23" i="3" s="1"/>
  <c r="I23" i="1"/>
  <c r="H23"/>
  <c r="D23" i="3" s="1"/>
  <c r="E23" i="1"/>
  <c r="D23"/>
  <c r="B23" i="3" s="1"/>
  <c r="M22" i="1"/>
  <c r="L22"/>
  <c r="F22" i="3" s="1"/>
  <c r="I22" i="1"/>
  <c r="H22"/>
  <c r="D22" i="3" s="1"/>
  <c r="E22" i="1"/>
  <c r="D22"/>
  <c r="B22" i="3" s="1"/>
  <c r="M21" i="1"/>
  <c r="L21"/>
  <c r="F21" i="3" s="1"/>
  <c r="I21" i="1"/>
  <c r="H21"/>
  <c r="D21" i="3" s="1"/>
  <c r="E21" i="1"/>
  <c r="D21"/>
  <c r="B21" i="3" s="1"/>
  <c r="M20" i="1"/>
  <c r="L20"/>
  <c r="F20" i="3" s="1"/>
  <c r="I20" i="1"/>
  <c r="H20"/>
  <c r="D20" i="3" s="1"/>
  <c r="E20" i="1"/>
  <c r="D20"/>
  <c r="B20" i="3" s="1"/>
  <c r="M19" i="1"/>
  <c r="L19"/>
  <c r="F19" i="3" s="1"/>
  <c r="I19" i="1"/>
  <c r="H19"/>
  <c r="D19" i="3" s="1"/>
  <c r="E19" i="1"/>
  <c r="D19"/>
  <c r="B19" i="3" s="1"/>
  <c r="M18" i="1"/>
  <c r="L18"/>
  <c r="F18" i="3" s="1"/>
  <c r="I18" i="1"/>
  <c r="H18"/>
  <c r="D18" i="3" s="1"/>
  <c r="E18" i="1"/>
  <c r="D18"/>
  <c r="B18" i="3" s="1"/>
  <c r="M17" i="1"/>
  <c r="L17"/>
  <c r="F17" i="3" s="1"/>
  <c r="I17" i="1"/>
  <c r="H17"/>
  <c r="D17" i="3" s="1"/>
  <c r="E17" i="1"/>
  <c r="D17"/>
  <c r="B17" i="3" s="1"/>
  <c r="M16" i="1"/>
  <c r="L16"/>
  <c r="F16" i="3" s="1"/>
  <c r="I16" i="1"/>
  <c r="H16"/>
  <c r="D16" i="3" s="1"/>
  <c r="E16" i="1"/>
  <c r="D16"/>
  <c r="B16" i="3" s="1"/>
  <c r="M15" i="1"/>
  <c r="L15"/>
  <c r="F15" i="3" s="1"/>
  <c r="I15" i="1"/>
  <c r="H15"/>
  <c r="D15" i="3" s="1"/>
  <c r="E15" i="1"/>
  <c r="D15"/>
  <c r="B15" i="3" s="1"/>
  <c r="M14" i="1"/>
  <c r="L14"/>
  <c r="F14" i="3" s="1"/>
  <c r="I14" i="1"/>
  <c r="H14"/>
  <c r="D14" i="3" s="1"/>
  <c r="E14" i="1"/>
  <c r="D14"/>
  <c r="B14" i="3" s="1"/>
  <c r="M13" i="1"/>
  <c r="L13"/>
  <c r="F13" i="3" s="1"/>
  <c r="I13" i="1"/>
  <c r="H13"/>
  <c r="D13" i="3" s="1"/>
  <c r="E13" i="1"/>
  <c r="D13"/>
  <c r="B13" i="3" s="1"/>
  <c r="M12" i="1"/>
  <c r="L12"/>
  <c r="F12" i="3" s="1"/>
  <c r="I12" i="1"/>
  <c r="H12"/>
  <c r="D12" i="3" s="1"/>
  <c r="E12" i="1"/>
  <c r="D12"/>
  <c r="B12" i="3" s="1"/>
  <c r="M11" i="1"/>
  <c r="L11"/>
  <c r="F11" i="3" s="1"/>
  <c r="I11" i="1"/>
  <c r="H11"/>
  <c r="D11" i="3" s="1"/>
  <c r="E11" i="1"/>
  <c r="D11"/>
  <c r="B11" i="3" s="1"/>
  <c r="M10" i="1"/>
  <c r="L10"/>
  <c r="F10" i="3" s="1"/>
  <c r="I10" i="1"/>
  <c r="H10"/>
  <c r="D10" i="3" s="1"/>
  <c r="E10" i="1"/>
  <c r="D10"/>
  <c r="B10" i="3" s="1"/>
  <c r="M9" i="1"/>
  <c r="L9"/>
  <c r="F9" i="3" s="1"/>
  <c r="I9" i="1"/>
  <c r="H9"/>
  <c r="D9" i="3" s="1"/>
  <c r="E9" i="1"/>
  <c r="D9"/>
  <c r="B9" i="3" s="1"/>
  <c r="M8" i="1"/>
  <c r="L8"/>
  <c r="F8" i="3" s="1"/>
  <c r="I8" i="1"/>
  <c r="H8"/>
  <c r="D8" i="3" s="1"/>
  <c r="E8" i="1"/>
  <c r="D8"/>
  <c r="B8" i="3" s="1"/>
  <c r="M9" i="2" l="1"/>
  <c r="M13"/>
  <c r="M22"/>
  <c r="M28"/>
  <c r="M30"/>
  <c r="M41"/>
  <c r="M43"/>
  <c r="M45"/>
  <c r="M17"/>
  <c r="M21"/>
  <c r="M38"/>
  <c r="L46"/>
  <c r="M37"/>
  <c r="M39"/>
  <c r="L18"/>
  <c r="G18" i="3" s="1"/>
  <c r="L27" i="2"/>
  <c r="G27" i="3" s="1"/>
  <c r="L19" i="2"/>
  <c r="G19" i="3" s="1"/>
  <c r="L26" i="2"/>
  <c r="G26" i="3" s="1"/>
  <c r="L34" i="2"/>
  <c r="G34" i="3" s="1"/>
  <c r="I15" i="2"/>
  <c r="I27"/>
  <c r="H34"/>
  <c r="E34" i="3" s="1"/>
  <c r="H33" i="2"/>
  <c r="E33" i="3" s="1"/>
  <c r="H40" i="2"/>
  <c r="E40" i="3" s="1"/>
  <c r="E22" i="2"/>
  <c r="E23"/>
  <c r="E41"/>
  <c r="E43"/>
  <c r="D13"/>
  <c r="C13" i="3" s="1"/>
  <c r="D28" i="2"/>
  <c r="C28" i="3" s="1"/>
  <c r="D32" i="2"/>
  <c r="C32" i="3" s="1"/>
  <c r="I32" i="2"/>
  <c r="H17"/>
  <c r="E17" i="3" s="1"/>
  <c r="H18" i="2"/>
  <c r="E18" i="3" s="1"/>
  <c r="E11" i="2"/>
  <c r="E27"/>
  <c r="E31"/>
  <c r="E40"/>
  <c r="D46"/>
  <c r="C44" i="3" s="1"/>
  <c r="E30" i="2"/>
  <c r="E39"/>
  <c r="D1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1" i="3" s="1"/>
  <c r="M18" i="2"/>
  <c r="M34"/>
  <c r="L41"/>
  <c r="G41" i="3" s="1"/>
  <c r="L39" i="2"/>
  <c r="G39" i="3" s="1"/>
  <c r="M10" i="2"/>
  <c r="M26"/>
  <c r="L14"/>
  <c r="G14" i="3" s="1"/>
  <c r="L15" i="2"/>
  <c r="G15" i="3" s="1"/>
  <c r="L30" i="2"/>
  <c r="G30" i="3" s="1"/>
  <c r="L31" i="2"/>
  <c r="G31" i="3" s="1"/>
  <c r="L22" i="2"/>
  <c r="G22" i="3" s="1"/>
  <c r="L23" i="2"/>
  <c r="G23" i="3" s="1"/>
  <c r="L38" i="2"/>
  <c r="G38" i="3" s="1"/>
  <c r="I9" i="2"/>
  <c r="I13"/>
  <c r="I25"/>
  <c r="I29"/>
  <c r="I37"/>
  <c r="I42"/>
  <c r="I46"/>
  <c r="I12"/>
  <c r="I20"/>
  <c r="I28"/>
  <c r="I36"/>
  <c r="I41"/>
  <c r="I44"/>
  <c r="I21"/>
  <c r="I8"/>
  <c r="I16"/>
  <c r="I24"/>
  <c r="H46"/>
  <c r="H44"/>
  <c r="E44" i="3" s="1"/>
  <c r="I17" i="2"/>
  <c r="I33"/>
  <c r="H21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/>
  <c r="C42" i="3" s="1"/>
  <c r="E12" i="2"/>
  <c r="E20"/>
  <c r="E28"/>
  <c r="E36"/>
  <c r="D41"/>
  <c r="C39" i="3" s="1"/>
  <c r="E8" i="2"/>
  <c r="E16"/>
  <c r="E24"/>
  <c r="E32"/>
  <c r="M40"/>
  <c r="L40"/>
  <c r="G40" i="3" s="1"/>
  <c r="H45" i="2"/>
  <c r="L8"/>
  <c r="G8" i="3" s="1"/>
  <c r="D10" i="2"/>
  <c r="C10" i="3" s="1"/>
  <c r="H11" i="2"/>
  <c r="E11" i="3" s="1"/>
  <c r="L12" i="2"/>
  <c r="G12" i="3" s="1"/>
  <c r="D14" i="2"/>
  <c r="C14" i="3" s="1"/>
  <c r="L16" i="2"/>
  <c r="G16" i="3" s="1"/>
  <c r="D18" i="2"/>
  <c r="C18" i="3" s="1"/>
  <c r="H19" i="2"/>
  <c r="E19" i="3" s="1"/>
  <c r="L20" i="2"/>
  <c r="G20" i="3" s="1"/>
  <c r="E21" i="2"/>
  <c r="H23"/>
  <c r="E23" i="3" s="1"/>
  <c r="L24" i="2"/>
  <c r="G24" i="3" s="1"/>
  <c r="D26" i="2"/>
  <c r="C26" i="3" s="1"/>
  <c r="M27" i="2"/>
  <c r="E29"/>
  <c r="H31"/>
  <c r="E31" i="3" s="1"/>
  <c r="L32" i="2"/>
  <c r="G32" i="3" s="1"/>
  <c r="D34" i="2"/>
  <c r="C34" i="3" s="1"/>
  <c r="I34" i="2"/>
  <c r="H35"/>
  <c r="E35" i="3" s="1"/>
  <c r="M35" i="2"/>
  <c r="L36"/>
  <c r="G36" i="3" s="1"/>
  <c r="E37" i="2"/>
  <c r="D38"/>
  <c r="C38" i="3" s="1"/>
  <c r="I38" i="2"/>
  <c r="I39"/>
  <c r="H39"/>
  <c r="E39" i="3" s="1"/>
  <c r="L42" i="2"/>
  <c r="G42" i="3" s="1"/>
  <c r="L43" i="2"/>
  <c r="G43" i="3" s="1"/>
  <c r="M44" i="2"/>
  <c r="L44"/>
  <c r="G44" i="3" s="1"/>
  <c r="I45" i="2"/>
  <c r="H45" i="1"/>
  <c r="L45"/>
  <c r="H8" i="2"/>
  <c r="E8" i="3" s="1"/>
  <c r="M8" i="2"/>
  <c r="L9"/>
  <c r="G9" i="3" s="1"/>
  <c r="E10" i="2"/>
  <c r="D11"/>
  <c r="C11" i="3" s="1"/>
  <c r="I11" i="2"/>
  <c r="H12"/>
  <c r="E12" i="3" s="1"/>
  <c r="M12" i="2"/>
  <c r="L13"/>
  <c r="G13" i="3" s="1"/>
  <c r="E14" i="2"/>
  <c r="D15"/>
  <c r="C15" i="3" s="1"/>
  <c r="H16" i="2"/>
  <c r="E16" i="3" s="1"/>
  <c r="M16" i="2"/>
  <c r="L17"/>
  <c r="G17" i="3" s="1"/>
  <c r="E18" i="2"/>
  <c r="D19"/>
  <c r="C19" i="3" s="1"/>
  <c r="I19" i="2"/>
  <c r="H20"/>
  <c r="E20" i="3" s="1"/>
  <c r="M20" i="2"/>
  <c r="L21"/>
  <c r="G21" i="3" s="1"/>
  <c r="D23" i="2"/>
  <c r="C23" i="3" s="1"/>
  <c r="I23" i="2"/>
  <c r="H24"/>
  <c r="E24" i="3" s="1"/>
  <c r="M24" i="2"/>
  <c r="L25"/>
  <c r="G25" i="3" s="1"/>
  <c r="E26" i="2"/>
  <c r="D27"/>
  <c r="C27" i="3" s="1"/>
  <c r="H28" i="2"/>
  <c r="E28" i="3" s="1"/>
  <c r="L29" i="2"/>
  <c r="G29" i="3" s="1"/>
  <c r="D31" i="2"/>
  <c r="C31" i="3" s="1"/>
  <c r="I31" i="2"/>
  <c r="H32"/>
  <c r="E32" i="3" s="1"/>
  <c r="M32" i="2"/>
  <c r="L33"/>
  <c r="G33" i="3" s="1"/>
  <c r="E34" i="2"/>
  <c r="D35"/>
  <c r="C35" i="3" s="1"/>
  <c r="I35" i="2"/>
  <c r="H36"/>
  <c r="E36" i="3" s="1"/>
  <c r="M36" i="2"/>
  <c r="L37"/>
  <c r="G37" i="3" s="1"/>
  <c r="E38" i="2"/>
  <c r="D39"/>
  <c r="H41"/>
  <c r="E41" i="3" s="1"/>
  <c r="H42" i="2"/>
  <c r="E42" i="3" s="1"/>
  <c r="I43" i="2"/>
  <c r="H43"/>
  <c r="E43" i="3" s="1"/>
  <c r="E9" i="2"/>
  <c r="I10"/>
  <c r="M11"/>
  <c r="E13"/>
  <c r="I14"/>
  <c r="H15"/>
  <c r="E15" i="3" s="1"/>
  <c r="M15" i="2"/>
  <c r="E17"/>
  <c r="I18"/>
  <c r="M19"/>
  <c r="D22"/>
  <c r="C22" i="3" s="1"/>
  <c r="I22" i="2"/>
  <c r="M23"/>
  <c r="E25"/>
  <c r="I26"/>
  <c r="H27"/>
  <c r="E27" i="3" s="1"/>
  <c r="L28" i="2"/>
  <c r="G28" i="3" s="1"/>
  <c r="D30" i="2"/>
  <c r="C30" i="3" s="1"/>
  <c r="I30" i="2"/>
  <c r="M31"/>
  <c r="E33"/>
  <c r="I45" i="1"/>
  <c r="M45"/>
  <c r="E42" i="2"/>
  <c r="D42"/>
  <c r="C40" i="3" s="1"/>
  <c r="L45" i="2"/>
  <c r="P5" i="7"/>
  <c r="P25" s="1"/>
  <c r="O25"/>
</calcChain>
</file>

<file path=xl/sharedStrings.xml><?xml version="1.0" encoding="utf-8"?>
<sst xmlns="http://schemas.openxmlformats.org/spreadsheetml/2006/main" count="347" uniqueCount="181">
  <si>
    <t xml:space="preserve">SEKTÖREL BAZDA İHRACAT RAKAMLARI -1000 $   </t>
  </si>
  <si>
    <t>TEMMUZ</t>
  </si>
  <si>
    <t>SON 12 AYLIK</t>
  </si>
  <si>
    <t>SEKTÖRLER</t>
  </si>
  <si>
    <t>Değişim    ('13/'12)</t>
  </si>
  <si>
    <t xml:space="preserve"> Pay(13)  (%)</t>
  </si>
  <si>
    <t>2011-2012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</si>
  <si>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</si>
  <si>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</si>
  <si>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</si>
  <si>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</si>
  <si>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</si>
  <si>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</si>
  <si>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</si>
  <si>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</si>
  <si>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</si>
  <si>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</si>
  <si>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</si>
  <si>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</si>
  <si>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</si>
  <si>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</si>
  <si>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</si>
  <si>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</si>
  <si>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</si>
  <si>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</si>
  <si>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</si>
  <si>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</si>
  <si>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</si>
  <si>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</si>
  <si>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</si>
  <si>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</si>
  <si>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</si>
  <si>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</si>
  <si>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</si>
  <si>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</si>
  <si>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</si>
  <si>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</si>
  <si>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</si>
  <si>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</si>
  <si>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</si>
  <si>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</si>
  <si>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</si>
  <si>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</si>
  <si>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</si>
  <si>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</si>
  <si>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</si>
  <si>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</si>
  <si>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</si>
  <si>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</si>
  <si>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</si>
  <si>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 xml:space="preserve">     Hububat, Bakliyat, Yağlı Tohumlar ve Mamulleri</t>
  </si>
  <si>
    <t xml:space="preserve">     Elektrik - Elektronik 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</si>
  <si>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</si>
  <si>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</si>
  <si>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</si>
  <si>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</si>
  <si>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</si>
  <si>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</si>
  <si>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</si>
  <si>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</si>
  <si>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</si>
  <si>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</si>
  <si>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</si>
  <si>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</si>
  <si>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</si>
  <si>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</si>
  <si>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</si>
  <si>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</si>
  <si>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</si>
  <si>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</si>
  <si>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</si>
  <si>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</si>
  <si>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</si>
  <si>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</si>
  <si>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</si>
  <si>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</si>
  <si>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</si>
  <si>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</si>
  <si>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</si>
  <si>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</si>
  <si>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</si>
  <si>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</si>
  <si>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</si>
  <si>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</si>
  <si>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</si>
  <si>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</si>
  <si>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</si>
  <si>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</si>
  <si>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</si>
  <si>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</si>
  <si>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</si>
  <si>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</si>
  <si>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</si>
  <si>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</si>
  <si>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</si>
  <si>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</si>
  <si>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</si>
  <si>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</si>
  <si>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</si>
  <si>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</si>
  <si>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</si>
  <si>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</si>
  <si>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</si>
  <si>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</si>
  <si>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</si>
  <si>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</si>
  <si>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</si>
  <si>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</si>
  <si>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</si>
  <si>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</si>
  <si>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</si>
  <si>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</si>
  <si>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</si>
  <si>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</si>
  <si>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</si>
  <si>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</si>
  <si>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</si>
  <si>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</si>
  <si>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</si>
  <si>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</si>
  <si>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</si>
  <si>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</si>
  <si>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</si>
  <si>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</si>
  <si>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</si>
  <si>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</si>
  <si>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</si>
  <si>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</si>
  <si>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</si>
  <si>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LİBYA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</si>
  <si>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</si>
  <si>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</si>
  <si>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</si>
  <si>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</si>
  <si>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</si>
  <si>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</si>
  <si>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</si>
  <si>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</si>
  <si>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</si>
  <si>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</si>
  <si>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</si>
  <si>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</si>
  <si>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</si>
  <si>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</si>
  <si>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</si>
  <si>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</si>
  <si>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</si>
  <si>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</si>
  <si>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</si>
  <si>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</si>
  <si>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</si>
  <si>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</si>
  <si>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</si>
  <si>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</si>
  <si>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</si>
  <si>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</si>
  <si>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</si>
  <si>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</si>
  <si>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</si>
  <si>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</si>
  <si>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</si>
  <si>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</si>
  <si>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</si>
  <si>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</si>
  <si>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</si>
  <si>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</si>
  <si>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</si>
  <si>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</si>
  <si>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</si>
  <si>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EYLÜL 2013 İHRACAT RAKAMLARI</t>
  </si>
  <si>
    <t>OCAK-EYLÜL</t>
  </si>
  <si>
    <t>EYLÜL 2013 İHRACAT RAKAMLARI - TL</t>
  </si>
  <si>
    <t>EYLÜL (2013/2012)</t>
  </si>
  <si>
    <t>OCAK-EYLÜL
(2013/2012)</t>
  </si>
  <si>
    <t>OCAK- EYLÜL</t>
  </si>
  <si>
    <t xml:space="preserve">* Ocak- Eylül Dönemi için ilk 8 ay TUİK, Eylül ayı için TİM rakamı kullanılmıştır. </t>
  </si>
  <si>
    <t xml:space="preserve">* Ocak-Eylül dönemi için ilk 8 ay TUİK, Eylül ayı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</si>
  <si>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8 aylık TUİK rakamları kullanılmıştır. </t>
    </r>
  </si>
  <si>
    <t xml:space="preserve">* Aylar bazında toplam ihracat grafiğinde 2013 yılı için ilk 8 aylık TUİK rakamları kullanılmıştır. </t>
  </si>
  <si>
    <t xml:space="preserve">UKRAYNA </t>
  </si>
  <si>
    <t xml:space="preserve">POLONYA </t>
  </si>
</sst>
</file>

<file path=xl/styles.xml><?xml version="1.0" encoding="utf-8"?>
<styleSheet xmlns="http://schemas.openxmlformats.org/spreadsheetml/2006/main">
  <numFmts count="7">
    <numFmt numFmtId="43" formatCode="_-* #,##0.00\ _T_L_-;\-* #,##0.00\ _T_L_-;_-* &quot;-&quot;??\ _T_L_-;_-@_-"/>
    <numFmt numFmtId="164" formatCode="0.0"/>
    <numFmt numFmtId="165" formatCode="#,##0.0"/>
    <numFmt numFmtId="166" formatCode="0.0%"/>
    <numFmt numFmtId="167" formatCode="_-* #,##0.0\ _T_L_-;\-* #,##0.0\ _T_L_-;_-* &quot;-&quot;??\ _T_L_-;_-@_-"/>
    <numFmt numFmtId="168" formatCode="_-* #,##0\ _T_L_-;\-* #,##0\ _T_L_-;_-* &quot;-&quot;??\ _T_L_-;_-@_-"/>
    <numFmt numFmtId="169" formatCode="_-* #,##0.00\ _Y_T_L_-;\-* #,##0.00\ _Y_T_L_-;_-* &quot;-&quot;??\ _Y_T_L_-;_-@_-"/>
  </numFmts>
  <fonts count="70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71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31" borderId="0" applyNumberFormat="0" applyBorder="0" applyAlignment="0" applyProtection="0"/>
    <xf numFmtId="0" fontId="53" fillId="35" borderId="0" applyNumberFormat="0" applyBorder="0" applyAlignment="0" applyProtection="0"/>
    <xf numFmtId="0" fontId="53" fillId="34" borderId="0" applyNumberFormat="0" applyBorder="0" applyAlignment="0" applyProtection="0"/>
    <xf numFmtId="0" fontId="53" fillId="36" borderId="0" applyNumberFormat="0" applyBorder="0" applyAlignment="0" applyProtection="0"/>
    <xf numFmtId="0" fontId="53" fillId="35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4" fillId="37" borderId="0" applyNumberFormat="0" applyBorder="0" applyAlignment="0" applyProtection="0"/>
    <xf numFmtId="0" fontId="54" fillId="31" borderId="0" applyNumberFormat="0" applyBorder="0" applyAlignment="0" applyProtection="0"/>
    <xf numFmtId="0" fontId="1" fillId="5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8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20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6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9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2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" fillId="15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" fillId="18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1" fillId="21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12" fillId="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10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2" fillId="13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12" fillId="16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2" fillId="19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12" fillId="2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8" fillId="0" borderId="66" applyNumberFormat="0" applyFill="0" applyAlignment="0" applyProtection="0"/>
    <xf numFmtId="0" fontId="59" fillId="0" borderId="67" applyNumberFormat="0" applyFill="0" applyAlignment="0" applyProtection="0"/>
    <xf numFmtId="0" fontId="60" fillId="0" borderId="68" applyNumberFormat="0" applyFill="0" applyAlignment="0" applyProtection="0"/>
    <xf numFmtId="0" fontId="61" fillId="0" borderId="69" applyNumberFormat="0" applyFill="0" applyAlignment="0" applyProtection="0"/>
    <xf numFmtId="0" fontId="61" fillId="0" borderId="0" applyNumberFormat="0" applyFill="0" applyBorder="0" applyAlignment="0" applyProtection="0"/>
    <xf numFmtId="0" fontId="62" fillId="43" borderId="70" applyNumberFormat="0" applyAlignment="0" applyProtection="0"/>
    <xf numFmtId="0" fontId="62" fillId="43" borderId="70" applyNumberFormat="0" applyAlignment="0" applyProtection="0"/>
    <xf numFmtId="0" fontId="63" fillId="44" borderId="71" applyNumberFormat="0" applyAlignment="0" applyProtection="0"/>
    <xf numFmtId="0" fontId="63" fillId="44" borderId="71" applyNumberFormat="0" applyAlignment="0" applyProtection="0"/>
    <xf numFmtId="169" fontId="25" fillId="0" borderId="0" applyFont="0" applyFill="0" applyBorder="0" applyAlignment="0" applyProtection="0"/>
    <xf numFmtId="0" fontId="25" fillId="0" borderId="0"/>
    <xf numFmtId="0" fontId="64" fillId="43" borderId="72" applyNumberFormat="0" applyAlignment="0" applyProtection="0"/>
    <xf numFmtId="0" fontId="1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5" borderId="70" applyNumberFormat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3" fillId="0" borderId="1" applyNumberFormat="0" applyFill="0" applyAlignment="0" applyProtection="0"/>
    <xf numFmtId="0" fontId="59" fillId="0" borderId="67" applyNumberFormat="0" applyFill="0" applyAlignment="0" applyProtection="0"/>
    <xf numFmtId="0" fontId="4" fillId="0" borderId="2" applyNumberFormat="0" applyFill="0" applyAlignment="0" applyProtection="0"/>
    <xf numFmtId="0" fontId="60" fillId="0" borderId="68" applyNumberFormat="0" applyFill="0" applyAlignment="0" applyProtection="0"/>
    <xf numFmtId="0" fontId="5" fillId="0" borderId="3" applyNumberFormat="0" applyFill="0" applyAlignment="0" applyProtection="0"/>
    <xf numFmtId="0" fontId="61" fillId="0" borderId="69" applyNumberFormat="0" applyFill="0" applyAlignment="0" applyProtection="0"/>
    <xf numFmtId="0" fontId="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2" borderId="4" applyNumberFormat="0" applyAlignment="0" applyProtection="0"/>
    <xf numFmtId="0" fontId="65" fillId="35" borderId="70" applyNumberFormat="0" applyAlignment="0" applyProtection="0"/>
    <xf numFmtId="0" fontId="65" fillId="35" borderId="70" applyNumberFormat="0" applyAlignment="0" applyProtection="0"/>
    <xf numFmtId="0" fontId="8" fillId="0" borderId="6" applyNumberFormat="0" applyFill="0" applyAlignment="0" applyProtection="0"/>
    <xf numFmtId="0" fontId="58" fillId="0" borderId="66" applyNumberFormat="0" applyFill="0" applyAlignment="0" applyProtection="0"/>
    <xf numFmtId="0" fontId="58" fillId="0" borderId="66" applyNumberFormat="0" applyFill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25" fillId="0" borderId="0"/>
    <xf numFmtId="0" fontId="53" fillId="0" borderId="0"/>
    <xf numFmtId="0" fontId="53" fillId="0" borderId="0"/>
    <xf numFmtId="0" fontId="25" fillId="0" borderId="0"/>
    <xf numFmtId="0" fontId="1" fillId="0" borderId="0"/>
    <xf numFmtId="0" fontId="53" fillId="0" borderId="0"/>
    <xf numFmtId="0" fontId="53" fillId="0" borderId="0"/>
    <xf numFmtId="0" fontId="25" fillId="32" borderId="7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4" borderId="7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53" fillId="32" borderId="73" applyNumberFormat="0" applyFont="0" applyAlignment="0" applyProtection="0"/>
    <xf numFmtId="0" fontId="25" fillId="32" borderId="73" applyNumberFormat="0" applyFont="0" applyAlignment="0" applyProtection="0"/>
    <xf numFmtId="0" fontId="7" fillId="3" borderId="5" applyNumberFormat="0" applyAlignment="0" applyProtection="0"/>
    <xf numFmtId="0" fontId="64" fillId="43" borderId="72" applyNumberFormat="0" applyAlignment="0" applyProtection="0"/>
    <xf numFmtId="0" fontId="64" fillId="43" borderId="7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74" applyNumberFormat="0" applyFill="0" applyAlignment="0" applyProtection="0"/>
    <xf numFmtId="0" fontId="11" fillId="0" borderId="8" applyNumberFormat="0" applyFill="0" applyAlignment="0" applyProtection="0"/>
    <xf numFmtId="0" fontId="68" fillId="0" borderId="74" applyNumberFormat="0" applyFill="0" applyAlignment="0" applyProtection="0"/>
    <xf numFmtId="0" fontId="68" fillId="0" borderId="74" applyNumberFormat="0" applyFill="0" applyAlignment="0" applyProtection="0"/>
    <xf numFmtId="0" fontId="69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79">
    <xf numFmtId="0" fontId="0" fillId="0" borderId="0" xfId="0"/>
    <xf numFmtId="0" fontId="14" fillId="0" borderId="0" xfId="3" applyFont="1" applyFill="1" applyBorder="1"/>
    <xf numFmtId="0" fontId="15" fillId="0" borderId="0" xfId="3" applyFont="1" applyFill="1" applyBorder="1"/>
    <xf numFmtId="0" fontId="14" fillId="0" borderId="0" xfId="3" applyFont="1" applyFill="1"/>
    <xf numFmtId="0" fontId="14" fillId="0" borderId="9" xfId="3" applyFont="1" applyFill="1" applyBorder="1" applyAlignment="1">
      <alignment wrapText="1"/>
    </xf>
    <xf numFmtId="0" fontId="17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horizontal="center"/>
    </xf>
    <xf numFmtId="1" fontId="18" fillId="0" borderId="9" xfId="3" applyNumberFormat="1" applyFont="1" applyFill="1" applyBorder="1" applyAlignment="1">
      <alignment horizontal="center"/>
    </xf>
    <xf numFmtId="2" fontId="19" fillId="0" borderId="9" xfId="3" applyNumberFormat="1" applyFont="1" applyFill="1" applyBorder="1" applyAlignment="1">
      <alignment horizontal="center" wrapText="1"/>
    </xf>
    <xf numFmtId="0" fontId="20" fillId="23" borderId="9" xfId="3" applyFont="1" applyFill="1" applyBorder="1"/>
    <xf numFmtId="3" fontId="18" fillId="0" borderId="9" xfId="3" applyNumberFormat="1" applyFont="1" applyFill="1" applyBorder="1" applyAlignment="1">
      <alignment horizontal="center"/>
    </xf>
    <xf numFmtId="164" fontId="18" fillId="23" borderId="9" xfId="3" applyNumberFormat="1" applyFont="1" applyFill="1" applyBorder="1" applyAlignment="1">
      <alignment horizontal="center"/>
    </xf>
    <xf numFmtId="0" fontId="18" fillId="0" borderId="9" xfId="3" applyFont="1" applyFill="1" applyBorder="1"/>
    <xf numFmtId="164" fontId="18" fillId="0" borderId="9" xfId="3" applyNumberFormat="1" applyFont="1" applyFill="1" applyBorder="1" applyAlignment="1">
      <alignment horizontal="center"/>
    </xf>
    <xf numFmtId="0" fontId="14" fillId="0" borderId="9" xfId="3" applyFont="1" applyFill="1" applyBorder="1"/>
    <xf numFmtId="3" fontId="21" fillId="0" borderId="9" xfId="3" applyNumberFormat="1" applyFont="1" applyFill="1" applyBorder="1" applyAlignment="1">
      <alignment horizontal="center"/>
    </xf>
    <xf numFmtId="164" fontId="21" fillId="0" borderId="9" xfId="3" applyNumberFormat="1" applyFont="1" applyFill="1" applyBorder="1" applyAlignment="1">
      <alignment horizontal="center"/>
    </xf>
    <xf numFmtId="3" fontId="22" fillId="0" borderId="9" xfId="3" applyNumberFormat="1" applyFont="1" applyFill="1" applyBorder="1" applyAlignment="1">
      <alignment horizontal="center"/>
    </xf>
    <xf numFmtId="0" fontId="14" fillId="0" borderId="9" xfId="0" applyFont="1" applyFill="1" applyBorder="1"/>
    <xf numFmtId="0" fontId="18" fillId="23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4" fontId="23" fillId="0" borderId="9" xfId="3" applyNumberFormat="1" applyFont="1" applyFill="1" applyBorder="1" applyAlignment="1">
      <alignment horizontal="center"/>
    </xf>
    <xf numFmtId="0" fontId="19" fillId="23" borderId="9" xfId="3" applyFont="1" applyFill="1" applyBorder="1"/>
    <xf numFmtId="164" fontId="22" fillId="0" borderId="9" xfId="3" applyNumberFormat="1" applyFont="1" applyFill="1" applyBorder="1" applyAlignment="1">
      <alignment horizontal="center"/>
    </xf>
    <xf numFmtId="3" fontId="24" fillId="0" borderId="9" xfId="3" applyNumberFormat="1" applyFont="1" applyFill="1" applyBorder="1" applyAlignment="1">
      <alignment horizontal="center"/>
    </xf>
    <xf numFmtId="165" fontId="24" fillId="0" borderId="9" xfId="3" applyNumberFormat="1" applyFont="1" applyFill="1" applyBorder="1" applyAlignment="1">
      <alignment horizontal="center"/>
    </xf>
    <xf numFmtId="3" fontId="25" fillId="0" borderId="9" xfId="3" applyNumberFormat="1" applyFont="1" applyFill="1" applyBorder="1" applyAlignment="1">
      <alignment horizontal="center"/>
    </xf>
    <xf numFmtId="0" fontId="26" fillId="0" borderId="9" xfId="3" applyFont="1" applyFill="1" applyBorder="1"/>
    <xf numFmtId="3" fontId="26" fillId="0" borderId="9" xfId="3" applyNumberFormat="1" applyFont="1" applyFill="1" applyBorder="1" applyAlignment="1">
      <alignment horizontal="center"/>
    </xf>
    <xf numFmtId="164" fontId="26" fillId="0" borderId="9" xfId="3" applyNumberFormat="1" applyFont="1" applyFill="1" applyBorder="1" applyAlignment="1">
      <alignment horizontal="center"/>
    </xf>
    <xf numFmtId="3" fontId="27" fillId="0" borderId="9" xfId="3" applyNumberFormat="1" applyFont="1" applyFill="1" applyBorder="1" applyAlignment="1">
      <alignment horizontal="center"/>
    </xf>
    <xf numFmtId="164" fontId="27" fillId="0" borderId="9" xfId="3" applyNumberFormat="1" applyFont="1" applyFill="1" applyBorder="1" applyAlignment="1">
      <alignment horizontal="center"/>
    </xf>
    <xf numFmtId="0" fontId="28" fillId="0" borderId="0" xfId="3" applyFont="1" applyFill="1" applyBorder="1"/>
    <xf numFmtId="3" fontId="17" fillId="0" borderId="13" xfId="3" applyNumberFormat="1" applyFont="1" applyFill="1" applyBorder="1" applyAlignment="1">
      <alignment horizontal="center"/>
    </xf>
    <xf numFmtId="166" fontId="14" fillId="0" borderId="0" xfId="2" applyNumberFormat="1" applyFont="1" applyFill="1" applyBorder="1"/>
    <xf numFmtId="0" fontId="14" fillId="0" borderId="0" xfId="0" applyFont="1" applyFill="1" applyBorder="1"/>
    <xf numFmtId="0" fontId="28" fillId="0" borderId="0" xfId="0" applyFont="1" applyFill="1"/>
    <xf numFmtId="0" fontId="14" fillId="0" borderId="0" xfId="0" applyFont="1" applyFill="1"/>
    <xf numFmtId="3" fontId="14" fillId="0" borderId="0" xfId="0" applyNumberFormat="1" applyFont="1" applyFill="1" applyBorder="1"/>
    <xf numFmtId="3" fontId="14" fillId="0" borderId="0" xfId="0" applyNumberFormat="1" applyFont="1" applyFill="1"/>
    <xf numFmtId="0" fontId="14" fillId="0" borderId="16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18" fillId="0" borderId="22" xfId="3" applyFont="1" applyFill="1" applyBorder="1" applyAlignment="1">
      <alignment horizontal="center"/>
    </xf>
    <xf numFmtId="1" fontId="18" fillId="0" borderId="23" xfId="3" applyNumberFormat="1" applyFont="1" applyFill="1" applyBorder="1" applyAlignment="1">
      <alignment horizontal="center"/>
    </xf>
    <xf numFmtId="2" fontId="19" fillId="0" borderId="22" xfId="3" applyNumberFormat="1" applyFont="1" applyFill="1" applyBorder="1" applyAlignment="1">
      <alignment horizontal="center" wrapText="1"/>
    </xf>
    <xf numFmtId="2" fontId="19" fillId="0" borderId="23" xfId="3" applyNumberFormat="1" applyFont="1" applyFill="1" applyBorder="1" applyAlignment="1">
      <alignment horizontal="center" wrapText="1"/>
    </xf>
    <xf numFmtId="0" fontId="20" fillId="23" borderId="24" xfId="0" applyFont="1" applyFill="1" applyBorder="1"/>
    <xf numFmtId="3" fontId="18" fillId="23" borderId="25" xfId="0" applyNumberFormat="1" applyFont="1" applyFill="1" applyBorder="1" applyAlignment="1">
      <alignment horizontal="center"/>
    </xf>
    <xf numFmtId="4" fontId="18" fillId="23" borderId="25" xfId="0" applyNumberFormat="1" applyFont="1" applyFill="1" applyBorder="1" applyAlignment="1">
      <alignment horizontal="center"/>
    </xf>
    <xf numFmtId="0" fontId="18" fillId="0" borderId="26" xfId="0" applyFont="1" applyFill="1" applyBorder="1"/>
    <xf numFmtId="3" fontId="18" fillId="0" borderId="27" xfId="0" applyNumberFormat="1" applyFont="1" applyFill="1" applyBorder="1" applyAlignment="1">
      <alignment horizontal="center"/>
    </xf>
    <xf numFmtId="2" fontId="18" fillId="0" borderId="27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4" fillId="0" borderId="28" xfId="0" applyFont="1" applyFill="1" applyBorder="1"/>
    <xf numFmtId="3" fontId="21" fillId="0" borderId="29" xfId="0" applyNumberFormat="1" applyFont="1" applyFill="1" applyBorder="1" applyAlignment="1">
      <alignment horizontal="center"/>
    </xf>
    <xf numFmtId="2" fontId="21" fillId="0" borderId="29" xfId="0" applyNumberFormat="1" applyFont="1" applyFill="1" applyBorder="1" applyAlignment="1">
      <alignment horizontal="center"/>
    </xf>
    <xf numFmtId="0" fontId="14" fillId="0" borderId="28" xfId="3" applyFont="1" applyFill="1" applyBorder="1"/>
    <xf numFmtId="0" fontId="18" fillId="0" borderId="28" xfId="0" applyFont="1" applyFill="1" applyBorder="1"/>
    <xf numFmtId="3" fontId="18" fillId="0" borderId="29" xfId="0" applyNumberFormat="1" applyFont="1" applyFill="1" applyBorder="1" applyAlignment="1">
      <alignment horizontal="center"/>
    </xf>
    <xf numFmtId="2" fontId="18" fillId="0" borderId="29" xfId="0" applyNumberFormat="1" applyFont="1" applyFill="1" applyBorder="1" applyAlignment="1">
      <alignment horizontal="center"/>
    </xf>
    <xf numFmtId="0" fontId="20" fillId="23" borderId="28" xfId="0" applyFont="1" applyFill="1" applyBorder="1"/>
    <xf numFmtId="2" fontId="18" fillId="23" borderId="25" xfId="0" applyNumberFormat="1" applyFont="1" applyFill="1" applyBorder="1" applyAlignment="1">
      <alignment horizontal="center"/>
    </xf>
    <xf numFmtId="0" fontId="30" fillId="0" borderId="30" xfId="0" applyFont="1" applyFill="1" applyBorder="1"/>
    <xf numFmtId="3" fontId="21" fillId="0" borderId="31" xfId="0" applyNumberFormat="1" applyFont="1" applyFill="1" applyBorder="1" applyAlignment="1">
      <alignment horizontal="center"/>
    </xf>
    <xf numFmtId="2" fontId="21" fillId="0" borderId="31" xfId="0" applyNumberFormat="1" applyFont="1" applyFill="1" applyBorder="1" applyAlignment="1">
      <alignment horizontal="center"/>
    </xf>
    <xf numFmtId="2" fontId="21" fillId="0" borderId="32" xfId="0" applyNumberFormat="1" applyFont="1" applyFill="1" applyBorder="1" applyAlignment="1">
      <alignment horizontal="center"/>
    </xf>
    <xf numFmtId="0" fontId="29" fillId="23" borderId="30" xfId="3" applyFont="1" applyFill="1" applyBorder="1"/>
    <xf numFmtId="0" fontId="22" fillId="0" borderId="33" xfId="0" applyFont="1" applyFill="1" applyBorder="1"/>
    <xf numFmtId="3" fontId="22" fillId="0" borderId="34" xfId="0" applyNumberFormat="1" applyFont="1" applyFill="1" applyBorder="1" applyAlignment="1">
      <alignment horizontal="center"/>
    </xf>
    <xf numFmtId="2" fontId="22" fillId="0" borderId="34" xfId="0" applyNumberFormat="1" applyFont="1" applyFill="1" applyBorder="1" applyAlignment="1">
      <alignment horizontal="center"/>
    </xf>
    <xf numFmtId="1" fontId="22" fillId="0" borderId="33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2" fontId="19" fillId="0" borderId="22" xfId="0" applyNumberFormat="1" applyFont="1" applyFill="1" applyBorder="1" applyAlignment="1">
      <alignment horizontal="center" wrapText="1"/>
    </xf>
    <xf numFmtId="2" fontId="19" fillId="0" borderId="23" xfId="0" applyNumberFormat="1" applyFont="1" applyFill="1" applyBorder="1" applyAlignment="1">
      <alignment horizontal="center" wrapText="1"/>
    </xf>
    <xf numFmtId="0" fontId="28" fillId="0" borderId="30" xfId="0" applyFont="1" applyFill="1" applyBorder="1"/>
    <xf numFmtId="2" fontId="28" fillId="0" borderId="31" xfId="0" applyNumberFormat="1" applyFont="1" applyFill="1" applyBorder="1" applyAlignment="1">
      <alignment horizontal="center"/>
    </xf>
    <xf numFmtId="2" fontId="21" fillId="25" borderId="31" xfId="0" applyNumberFormat="1" applyFont="1" applyFill="1" applyBorder="1" applyAlignment="1">
      <alignment horizontal="center"/>
    </xf>
    <xf numFmtId="0" fontId="21" fillId="0" borderId="0" xfId="3" applyFont="1" applyFill="1" applyBorder="1"/>
    <xf numFmtId="43" fontId="14" fillId="0" borderId="0" xfId="1" applyFont="1" applyFill="1" applyBorder="1"/>
    <xf numFmtId="0" fontId="0" fillId="0" borderId="39" xfId="0" applyBorder="1" applyAlignment="1">
      <alignment wrapText="1"/>
    </xf>
    <xf numFmtId="0" fontId="33" fillId="0" borderId="40" xfId="0" applyFont="1" applyBorder="1" applyAlignment="1">
      <alignment wrapText="1"/>
    </xf>
    <xf numFmtId="1" fontId="19" fillId="0" borderId="22" xfId="3" applyNumberFormat="1" applyFont="1" applyFill="1" applyBorder="1" applyAlignment="1">
      <alignment horizontal="center" wrapText="1"/>
    </xf>
    <xf numFmtId="0" fontId="23" fillId="0" borderId="41" xfId="0" applyFont="1" applyBorder="1"/>
    <xf numFmtId="3" fontId="22" fillId="0" borderId="9" xfId="0" applyNumberFormat="1" applyFont="1" applyFill="1" applyBorder="1" applyAlignment="1">
      <alignment horizontal="right"/>
    </xf>
    <xf numFmtId="3" fontId="22" fillId="0" borderId="9" xfId="0" applyNumberFormat="1" applyFont="1" applyFill="1" applyBorder="1" applyAlignment="1">
      <alignment horizontal="center"/>
    </xf>
    <xf numFmtId="167" fontId="34" fillId="0" borderId="13" xfId="1" applyNumberFormat="1" applyFont="1" applyFill="1" applyBorder="1" applyAlignment="1">
      <alignment horizontal="center"/>
    </xf>
    <xf numFmtId="167" fontId="24" fillId="0" borderId="42" xfId="0" applyNumberFormat="1" applyFont="1" applyFill="1" applyBorder="1"/>
    <xf numFmtId="3" fontId="24" fillId="0" borderId="13" xfId="1" applyNumberFormat="1" applyFont="1" applyFill="1" applyBorder="1" applyAlignment="1">
      <alignment horizontal="right"/>
    </xf>
    <xf numFmtId="168" fontId="24" fillId="0" borderId="13" xfId="1" applyNumberFormat="1" applyFont="1" applyFill="1" applyBorder="1" applyAlignment="1">
      <alignment horizontal="right"/>
    </xf>
    <xf numFmtId="164" fontId="34" fillId="0" borderId="13" xfId="0" applyNumberFormat="1" applyFont="1" applyFill="1" applyBorder="1" applyAlignment="1">
      <alignment horizontal="center"/>
    </xf>
    <xf numFmtId="167" fontId="24" fillId="0" borderId="43" xfId="0" applyNumberFormat="1" applyFont="1" applyFill="1" applyBorder="1"/>
    <xf numFmtId="0" fontId="23" fillId="0" borderId="41" xfId="0" applyFont="1" applyBorder="1" applyAlignment="1">
      <alignment wrapText="1"/>
    </xf>
    <xf numFmtId="0" fontId="23" fillId="0" borderId="44" xfId="0" applyFont="1" applyBorder="1"/>
    <xf numFmtId="0" fontId="23" fillId="0" borderId="45" xfId="0" applyFont="1" applyBorder="1"/>
    <xf numFmtId="3" fontId="22" fillId="0" borderId="46" xfId="0" applyNumberFormat="1" applyFont="1" applyFill="1" applyBorder="1" applyAlignment="1">
      <alignment horizontal="right"/>
    </xf>
    <xf numFmtId="3" fontId="22" fillId="0" borderId="46" xfId="0" applyNumberFormat="1" applyFont="1" applyFill="1" applyBorder="1" applyAlignment="1">
      <alignment horizontal="center"/>
    </xf>
    <xf numFmtId="167" fontId="34" fillId="0" borderId="46" xfId="1" applyNumberFormat="1" applyFont="1" applyFill="1" applyBorder="1" applyAlignment="1">
      <alignment horizontal="center"/>
    </xf>
    <xf numFmtId="167" fontId="24" fillId="0" borderId="47" xfId="0" applyNumberFormat="1" applyFont="1" applyFill="1" applyBorder="1"/>
    <xf numFmtId="3" fontId="24" fillId="0" borderId="46" xfId="1" applyNumberFormat="1" applyFont="1" applyFill="1" applyBorder="1" applyAlignment="1">
      <alignment horizontal="right"/>
    </xf>
    <xf numFmtId="168" fontId="24" fillId="0" borderId="48" xfId="1" applyNumberFormat="1" applyFont="1" applyFill="1" applyBorder="1" applyAlignment="1">
      <alignment horizontal="right"/>
    </xf>
    <xf numFmtId="164" fontId="34" fillId="0" borderId="46" xfId="0" applyNumberFormat="1" applyFont="1" applyFill="1" applyBorder="1" applyAlignment="1">
      <alignment horizontal="center"/>
    </xf>
    <xf numFmtId="167" fontId="24" fillId="0" borderId="49" xfId="0" applyNumberFormat="1" applyFont="1" applyFill="1" applyBorder="1"/>
    <xf numFmtId="0" fontId="35" fillId="0" borderId="50" xfId="0" applyFont="1" applyBorder="1" applyAlignment="1">
      <alignment horizontal="center"/>
    </xf>
    <xf numFmtId="3" fontId="18" fillId="0" borderId="51" xfId="0" applyNumberFormat="1" applyFont="1" applyFill="1" applyBorder="1" applyAlignment="1">
      <alignment horizontal="right"/>
    </xf>
    <xf numFmtId="3" fontId="18" fillId="0" borderId="51" xfId="0" applyNumberFormat="1" applyFont="1" applyFill="1" applyBorder="1" applyAlignment="1">
      <alignment horizontal="center"/>
    </xf>
    <xf numFmtId="165" fontId="18" fillId="0" borderId="51" xfId="0" applyNumberFormat="1" applyFont="1" applyFill="1" applyBorder="1" applyAlignment="1">
      <alignment horizontal="center"/>
    </xf>
    <xf numFmtId="1" fontId="23" fillId="0" borderId="52" xfId="0" applyNumberFormat="1" applyFont="1" applyFill="1" applyBorder="1" applyAlignment="1">
      <alignment horizontal="center"/>
    </xf>
    <xf numFmtId="168" fontId="23" fillId="0" borderId="51" xfId="1" applyNumberFormat="1" applyFont="1" applyFill="1" applyBorder="1" applyAlignment="1">
      <alignment horizontal="right"/>
    </xf>
    <xf numFmtId="4" fontId="18" fillId="26" borderId="51" xfId="0" applyNumberFormat="1" applyFont="1" applyFill="1" applyBorder="1" applyAlignment="1">
      <alignment horizontal="center"/>
    </xf>
    <xf numFmtId="0" fontId="36" fillId="0" borderId="0" xfId="0" applyFont="1"/>
    <xf numFmtId="0" fontId="38" fillId="0" borderId="0" xfId="0" applyFont="1"/>
    <xf numFmtId="0" fontId="0" fillId="0" borderId="0" xfId="0" applyAlignment="1">
      <alignment horizontal="center"/>
    </xf>
    <xf numFmtId="49" fontId="39" fillId="27" borderId="9" xfId="0" applyNumberFormat="1" applyFont="1" applyFill="1" applyBorder="1" applyAlignment="1">
      <alignment horizontal="center"/>
    </xf>
    <xf numFmtId="0" fontId="39" fillId="27" borderId="9" xfId="0" applyFont="1" applyFill="1" applyBorder="1" applyAlignment="1">
      <alignment horizontal="center"/>
    </xf>
    <xf numFmtId="49" fontId="40" fillId="28" borderId="10" xfId="0" applyNumberFormat="1" applyFont="1" applyFill="1" applyBorder="1"/>
    <xf numFmtId="49" fontId="40" fillId="28" borderId="9" xfId="0" applyNumberFormat="1" applyFont="1" applyFill="1" applyBorder="1"/>
    <xf numFmtId="4" fontId="41" fillId="28" borderId="9" xfId="0" applyNumberFormat="1" applyFont="1" applyFill="1" applyBorder="1"/>
    <xf numFmtId="4" fontId="41" fillId="28" borderId="12" xfId="0" applyNumberFormat="1" applyFont="1" applyFill="1" applyBorder="1"/>
    <xf numFmtId="0" fontId="0" fillId="0" borderId="0" xfId="0" applyBorder="1"/>
    <xf numFmtId="3" fontId="36" fillId="0" borderId="0" xfId="0" applyNumberFormat="1" applyFont="1" applyBorder="1" applyAlignment="1">
      <alignment horizontal="center"/>
    </xf>
    <xf numFmtId="3" fontId="41" fillId="28" borderId="9" xfId="0" applyNumberFormat="1" applyFont="1" applyFill="1" applyBorder="1"/>
    <xf numFmtId="4" fontId="41" fillId="28" borderId="13" xfId="0" applyNumberFormat="1" applyFont="1" applyFill="1" applyBorder="1"/>
    <xf numFmtId="0" fontId="36" fillId="0" borderId="0" xfId="0" applyFont="1" applyBorder="1" applyAlignment="1">
      <alignment horizontal="center"/>
    </xf>
    <xf numFmtId="49" fontId="42" fillId="0" borderId="0" xfId="0" applyNumberFormat="1" applyFont="1" applyFill="1" applyBorder="1"/>
    <xf numFmtId="0" fontId="43" fillId="0" borderId="0" xfId="0" applyFont="1"/>
    <xf numFmtId="49" fontId="44" fillId="29" borderId="53" xfId="0" applyNumberFormat="1" applyFont="1" applyFill="1" applyBorder="1" applyAlignment="1">
      <alignment horizontal="center"/>
    </xf>
    <xf numFmtId="49" fontId="44" fillId="29" borderId="54" xfId="0" applyNumberFormat="1" applyFont="1" applyFill="1" applyBorder="1" applyAlignment="1">
      <alignment horizontal="center"/>
    </xf>
    <xf numFmtId="0" fontId="44" fillId="29" borderId="55" xfId="0" applyFont="1" applyFill="1" applyBorder="1" applyAlignment="1">
      <alignment horizontal="center"/>
    </xf>
    <xf numFmtId="0" fontId="45" fillId="0" borderId="0" xfId="0" applyFont="1"/>
    <xf numFmtId="0" fontId="46" fillId="29" borderId="56" xfId="0" applyFont="1" applyFill="1" applyBorder="1"/>
    <xf numFmtId="3" fontId="46" fillId="29" borderId="57" xfId="0" applyNumberFormat="1" applyFont="1" applyFill="1" applyBorder="1"/>
    <xf numFmtId="3" fontId="46" fillId="29" borderId="58" xfId="0" applyNumberFormat="1" applyFont="1" applyFill="1" applyBorder="1"/>
    <xf numFmtId="0" fontId="25" fillId="0" borderId="0" xfId="0" applyFont="1"/>
    <xf numFmtId="0" fontId="47" fillId="0" borderId="0" xfId="0" applyFont="1"/>
    <xf numFmtId="0" fontId="48" fillId="29" borderId="56" xfId="0" applyFont="1" applyFill="1" applyBorder="1"/>
    <xf numFmtId="3" fontId="48" fillId="29" borderId="0" xfId="0" applyNumberFormat="1" applyFont="1" applyFill="1" applyBorder="1"/>
    <xf numFmtId="3" fontId="46" fillId="29" borderId="59" xfId="0" applyNumberFormat="1" applyFont="1" applyFill="1" applyBorder="1"/>
    <xf numFmtId="3" fontId="49" fillId="29" borderId="0" xfId="0" applyNumberFormat="1" applyFont="1" applyFill="1" applyBorder="1"/>
    <xf numFmtId="3" fontId="46" fillId="29" borderId="0" xfId="0" applyNumberFormat="1" applyFont="1" applyFill="1" applyBorder="1"/>
    <xf numFmtId="0" fontId="50" fillId="0" borderId="0" xfId="0" applyFont="1"/>
    <xf numFmtId="0" fontId="51" fillId="29" borderId="60" xfId="0" applyFont="1" applyFill="1" applyBorder="1" applyAlignment="1">
      <alignment horizontal="center"/>
    </xf>
    <xf numFmtId="3" fontId="51" fillId="29" borderId="61" xfId="0" applyNumberFormat="1" applyFont="1" applyFill="1" applyBorder="1"/>
    <xf numFmtId="3" fontId="51" fillId="29" borderId="62" xfId="0" applyNumberFormat="1" applyFont="1" applyFill="1" applyBorder="1"/>
    <xf numFmtId="0" fontId="52" fillId="0" borderId="0" xfId="0" applyFont="1"/>
    <xf numFmtId="0" fontId="51" fillId="29" borderId="63" xfId="0" applyFont="1" applyFill="1" applyBorder="1" applyAlignment="1">
      <alignment horizontal="center"/>
    </xf>
    <xf numFmtId="3" fontId="51" fillId="29" borderId="64" xfId="0" applyNumberFormat="1" applyFont="1" applyFill="1" applyBorder="1"/>
    <xf numFmtId="3" fontId="51" fillId="29" borderId="65" xfId="0" applyNumberFormat="1" applyFont="1" applyFill="1" applyBorder="1"/>
    <xf numFmtId="0" fontId="29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4" fontId="18" fillId="24" borderId="9" xfId="3" applyNumberFormat="1" applyFont="1" applyFill="1" applyBorder="1" applyAlignment="1">
      <alignment horizontal="center"/>
    </xf>
    <xf numFmtId="164" fontId="25" fillId="0" borderId="9" xfId="3" applyNumberFormat="1" applyFont="1" applyFill="1" applyBorder="1" applyAlignment="1">
      <alignment horizontal="center"/>
    </xf>
    <xf numFmtId="0" fontId="16" fillId="0" borderId="9" xfId="3" applyFont="1" applyFill="1" applyBorder="1" applyAlignment="1">
      <alignment horizontal="center" vertical="center"/>
    </xf>
    <xf numFmtId="0" fontId="17" fillId="0" borderId="9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11" xfId="3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18" xfId="3" applyFont="1" applyFill="1" applyBorder="1" applyAlignment="1">
      <alignment horizontal="center" vertical="center"/>
    </xf>
    <xf numFmtId="0" fontId="17" fillId="0" borderId="19" xfId="3" applyFont="1" applyFill="1" applyBorder="1" applyAlignment="1">
      <alignment horizontal="center" vertical="center"/>
    </xf>
    <xf numFmtId="0" fontId="17" fillId="0" borderId="20" xfId="3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</cellXfs>
  <cellStyles count="171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Binlik Ayracı" xfId="1" builtinId="3"/>
    <cellStyle name="Calculation 2" xfId="97"/>
    <cellStyle name="Calculation 2 2" xfId="98"/>
    <cellStyle name="Check Cell 2" xfId="99"/>
    <cellStyle name="Check Cell 2 2" xfId="100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 2" xfId="166"/>
    <cellStyle name="Warning Text" xfId="167"/>
    <cellStyle name="Warning Text 2" xfId="168"/>
    <cellStyle name="Warning Text 2 2" xfId="169"/>
    <cellStyle name="Yüzde" xfId="2" builtinId="5"/>
    <cellStyle name="Yüzde 2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12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890922959572851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3638443935933"/>
          <c:y val="0.18672237001258191"/>
          <c:w val="0.77574370709382201"/>
          <c:h val="0.5518683380371866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8660090.2770000007</c:v>
                </c:pt>
                <c:pt idx="1">
                  <c:v>9277288.4600000009</c:v>
                </c:pt>
                <c:pt idx="2">
                  <c:v>10555404.619000001</c:v>
                </c:pt>
                <c:pt idx="3">
                  <c:v>9502578.2029999997</c:v>
                </c:pt>
                <c:pt idx="4">
                  <c:v>9819683.0899999999</c:v>
                </c:pt>
                <c:pt idx="5">
                  <c:v>9827742.9910000004</c:v>
                </c:pt>
                <c:pt idx="6">
                  <c:v>8977586.0360000003</c:v>
                </c:pt>
                <c:pt idx="7">
                  <c:v>8760767.1420000009</c:v>
                </c:pt>
                <c:pt idx="8">
                  <c:v>9310907.8239999991</c:v>
                </c:pt>
                <c:pt idx="9">
                  <c:v>9658697.7909999993</c:v>
                </c:pt>
                <c:pt idx="10">
                  <c:v>10275151.436000001</c:v>
                </c:pt>
                <c:pt idx="11">
                  <c:v>9608164.3990000002</c:v>
                </c:pt>
              </c:numCache>
            </c:numRef>
          </c:val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8874535.2589999996</c:v>
                </c:pt>
                <c:pt idx="1">
                  <c:v>9582942.4010000005</c:v>
                </c:pt>
                <c:pt idx="2">
                  <c:v>10388714.291999999</c:v>
                </c:pt>
                <c:pt idx="3">
                  <c:v>9716305.091</c:v>
                </c:pt>
                <c:pt idx="4">
                  <c:v>10409173.215</c:v>
                </c:pt>
                <c:pt idx="5">
                  <c:v>9695740.7559999991</c:v>
                </c:pt>
                <c:pt idx="6">
                  <c:v>10449288.477</c:v>
                </c:pt>
                <c:pt idx="7">
                  <c:v>8756021.2170000002</c:v>
                </c:pt>
                <c:pt idx="8">
                  <c:v>10273048.573000001</c:v>
                </c:pt>
              </c:numCache>
            </c:numRef>
          </c:val>
        </c:ser>
        <c:dLbls/>
        <c:marker val="1"/>
        <c:axId val="130000384"/>
        <c:axId val="131742336"/>
      </c:lineChart>
      <c:catAx>
        <c:axId val="13000038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742336"/>
        <c:crosses val="autoZero"/>
        <c:auto val="1"/>
        <c:lblAlgn val="ctr"/>
        <c:lblOffset val="100"/>
        <c:tickLblSkip val="1"/>
        <c:tickMarkSkip val="1"/>
      </c:catAx>
      <c:valAx>
        <c:axId val="1317423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00003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258"/>
          <c:w val="0.14144927536231894"/>
          <c:h val="0.156379041831389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106920.12300000001</c:v>
                </c:pt>
                <c:pt idx="1">
                  <c:v>109287.016</c:v>
                </c:pt>
                <c:pt idx="2">
                  <c:v>114117.94100000001</c:v>
                </c:pt>
                <c:pt idx="3">
                  <c:v>104112.96400000001</c:v>
                </c:pt>
                <c:pt idx="4">
                  <c:v>112197.63400000001</c:v>
                </c:pt>
                <c:pt idx="5">
                  <c:v>96376.611999999994</c:v>
                </c:pt>
                <c:pt idx="6">
                  <c:v>96497.504000000001</c:v>
                </c:pt>
                <c:pt idx="7">
                  <c:v>95054.491999999998</c:v>
                </c:pt>
                <c:pt idx="8">
                  <c:v>157774.77600000001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</c:ser>
        <c:dLbls/>
        <c:marker val="1"/>
        <c:axId val="129204992"/>
        <c:axId val="129206528"/>
      </c:lineChart>
      <c:catAx>
        <c:axId val="1292049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206528"/>
        <c:crosses val="autoZero"/>
        <c:auto val="1"/>
        <c:lblAlgn val="ctr"/>
        <c:lblOffset val="100"/>
        <c:tickLblSkip val="1"/>
        <c:tickMarkSkip val="1"/>
      </c:catAx>
      <c:valAx>
        <c:axId val="129206528"/>
        <c:scaling>
          <c:orientation val="minMax"/>
          <c:max val="2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204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9369525904036"/>
          <c:y val="0.18283615401293227"/>
          <c:w val="0.79032335866951131"/>
          <c:h val="0.55597116220258991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133914.242</c:v>
                </c:pt>
                <c:pt idx="2">
                  <c:v>135662.81400000001</c:v>
                </c:pt>
                <c:pt idx="3">
                  <c:v>133874.226</c:v>
                </c:pt>
                <c:pt idx="4">
                  <c:v>105347.342</c:v>
                </c:pt>
                <c:pt idx="5">
                  <c:v>106228.421</c:v>
                </c:pt>
                <c:pt idx="6">
                  <c:v>133183.84400000001</c:v>
                </c:pt>
                <c:pt idx="7">
                  <c:v>87328.365999999995</c:v>
                </c:pt>
                <c:pt idx="8">
                  <c:v>206614.01199999999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189203.166</c:v>
                </c:pt>
                <c:pt idx="9">
                  <c:v>199574.95600000001</c:v>
                </c:pt>
                <c:pt idx="10">
                  <c:v>194765.302</c:v>
                </c:pt>
                <c:pt idx="11">
                  <c:v>163890.04500000001</c:v>
                </c:pt>
              </c:numCache>
            </c:numRef>
          </c:val>
        </c:ser>
        <c:dLbls/>
        <c:marker val="1"/>
        <c:axId val="129298432"/>
        <c:axId val="129299968"/>
      </c:lineChart>
      <c:catAx>
        <c:axId val="12929843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299968"/>
        <c:crosses val="autoZero"/>
        <c:auto val="1"/>
        <c:lblAlgn val="ctr"/>
        <c:lblOffset val="100"/>
        <c:tickLblSkip val="1"/>
        <c:tickMarkSkip val="1"/>
      </c:catAx>
      <c:valAx>
        <c:axId val="129299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298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19E-2"/>
          <c:y val="0.82835977592353183"/>
          <c:w val="0.13709698586063845"/>
          <c:h val="0.16044815293610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85"/>
          <c:y val="3.71747211895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72434607645881"/>
          <c:y val="0.17843866171003725"/>
          <c:w val="0.81891348088531168"/>
          <c:h val="0.58736059479553859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62149.758999999998</c:v>
                </c:pt>
                <c:pt idx="3">
                  <c:v>38410.942999999999</c:v>
                </c:pt>
                <c:pt idx="4">
                  <c:v>38035.659</c:v>
                </c:pt>
                <c:pt idx="5">
                  <c:v>36309.536999999997</c:v>
                </c:pt>
                <c:pt idx="6">
                  <c:v>32753.293000000001</c:v>
                </c:pt>
                <c:pt idx="7">
                  <c:v>28136.83</c:v>
                </c:pt>
                <c:pt idx="8">
                  <c:v>30951.102999999999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</c:ser>
        <c:dLbls/>
        <c:marker val="1"/>
        <c:axId val="131329024"/>
        <c:axId val="131535616"/>
      </c:lineChart>
      <c:catAx>
        <c:axId val="13132902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535616"/>
        <c:crosses val="autoZero"/>
        <c:auto val="1"/>
        <c:lblAlgn val="ctr"/>
        <c:lblOffset val="100"/>
        <c:tickLblSkip val="1"/>
        <c:tickMarkSkip val="1"/>
      </c:catAx>
      <c:valAx>
        <c:axId val="131535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3290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2899628252788138"/>
          <c:w val="0.13682092555331987"/>
          <c:h val="0.159851301115241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1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75409836065574"/>
          <c:y val="0.19277184037650744"/>
          <c:w val="0.78688524590163911"/>
          <c:h val="0.5261064810275514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62176.769</c:v>
                </c:pt>
                <c:pt idx="11">
                  <c:v>65921.175000000003</c:v>
                </c:pt>
              </c:numCache>
            </c:numRef>
          </c:val>
        </c:ser>
        <c:dLbls/>
        <c:marker val="1"/>
        <c:axId val="131569536"/>
        <c:axId val="131571072"/>
      </c:lineChart>
      <c:catAx>
        <c:axId val="13156953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571072"/>
        <c:crosses val="autoZero"/>
        <c:auto val="1"/>
        <c:lblAlgn val="ctr"/>
        <c:lblOffset val="100"/>
        <c:tickLblSkip val="1"/>
        <c:tickMarkSkip val="1"/>
      </c:catAx>
      <c:valAx>
        <c:axId val="131571072"/>
        <c:scaling>
          <c:orientation val="minMax"/>
          <c:max val="1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5695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2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14754098360651"/>
          <c:y val="0.24344569288389525"/>
          <c:w val="0.83811475409836067"/>
          <c:h val="0.49438202247191021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5172.7060000000001</c:v>
                </c:pt>
                <c:pt idx="8">
                  <c:v>5367.0820000000003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</c:ser>
        <c:dLbls/>
        <c:marker val="1"/>
        <c:axId val="131638016"/>
        <c:axId val="131639552"/>
      </c:lineChart>
      <c:catAx>
        <c:axId val="13163801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639552"/>
        <c:crosses val="autoZero"/>
        <c:auto val="1"/>
        <c:lblAlgn val="ctr"/>
        <c:lblOffset val="100"/>
        <c:tickLblSkip val="1"/>
        <c:tickMarkSkip val="1"/>
      </c:catAx>
      <c:valAx>
        <c:axId val="131639552"/>
        <c:scaling>
          <c:orientation val="minMax"/>
          <c:max val="2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638016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382"/>
          <c:y val="3.74531835205992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89748088732943"/>
          <c:y val="0.24344658329889146"/>
          <c:w val="0.80698232861260788"/>
          <c:h val="0.49438383069928737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171226.712</c:v>
                </c:pt>
                <c:pt idx="1">
                  <c:v>148797.92000000001</c:v>
                </c:pt>
                <c:pt idx="2">
                  <c:v>145990.75099999999</c:v>
                </c:pt>
                <c:pt idx="3">
                  <c:v>154659.81899999999</c:v>
                </c:pt>
                <c:pt idx="4">
                  <c:v>164928.31899999999</c:v>
                </c:pt>
                <c:pt idx="5">
                  <c:v>157584.83600000001</c:v>
                </c:pt>
                <c:pt idx="6">
                  <c:v>165102.872</c:v>
                </c:pt>
                <c:pt idx="7">
                  <c:v>158807.52299999999</c:v>
                </c:pt>
                <c:pt idx="8">
                  <c:v>171451.29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</c:ser>
        <c:dLbls/>
        <c:marker val="1"/>
        <c:axId val="131719168"/>
        <c:axId val="131720704"/>
      </c:lineChart>
      <c:catAx>
        <c:axId val="13171916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720704"/>
        <c:crosses val="autoZero"/>
        <c:auto val="1"/>
        <c:lblAlgn val="ctr"/>
        <c:lblOffset val="100"/>
        <c:tickLblSkip val="1"/>
        <c:tickMarkSkip val="1"/>
      </c:catAx>
      <c:valAx>
        <c:axId val="131720704"/>
        <c:scaling>
          <c:orientation val="minMax"/>
          <c:max val="18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719168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2771850147944992"/>
          <c:w val="0.13963060572253932"/>
          <c:h val="0.161049082347852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0606313911228"/>
          <c:y val="0.17279411764705888"/>
          <c:w val="0.7942402790643468"/>
          <c:h val="0.56985294117647067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308479.25400000002</c:v>
                </c:pt>
                <c:pt idx="1">
                  <c:v>312932.94</c:v>
                </c:pt>
                <c:pt idx="2">
                  <c:v>361429.35499999998</c:v>
                </c:pt>
                <c:pt idx="3">
                  <c:v>361217.23499999999</c:v>
                </c:pt>
                <c:pt idx="4">
                  <c:v>381665.071</c:v>
                </c:pt>
                <c:pt idx="5">
                  <c:v>354569.00699999998</c:v>
                </c:pt>
                <c:pt idx="6">
                  <c:v>390818.48599999998</c:v>
                </c:pt>
                <c:pt idx="7">
                  <c:v>331388.34000000003</c:v>
                </c:pt>
                <c:pt idx="8">
                  <c:v>404338.28700000001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265835.64600000001</c:v>
                </c:pt>
                <c:pt idx="1">
                  <c:v>294466.75300000003</c:v>
                </c:pt>
                <c:pt idx="2">
                  <c:v>330262.42</c:v>
                </c:pt>
                <c:pt idx="3">
                  <c:v>306608.08199999999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313695.18699999998</c:v>
                </c:pt>
                <c:pt idx="8">
                  <c:v>325915.36300000001</c:v>
                </c:pt>
                <c:pt idx="9">
                  <c:v>322764.723</c:v>
                </c:pt>
                <c:pt idx="10">
                  <c:v>364766.71600000001</c:v>
                </c:pt>
                <c:pt idx="11">
                  <c:v>359375.74</c:v>
                </c:pt>
              </c:numCache>
            </c:numRef>
          </c:val>
        </c:ser>
        <c:dLbls/>
        <c:marker val="1"/>
        <c:axId val="131988096"/>
        <c:axId val="132223360"/>
      </c:lineChart>
      <c:catAx>
        <c:axId val="13198809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2223360"/>
        <c:crosses val="autoZero"/>
        <c:auto val="1"/>
        <c:lblAlgn val="ctr"/>
        <c:lblOffset val="100"/>
        <c:tickLblSkip val="1"/>
        <c:tickMarkSkip val="1"/>
      </c:catAx>
      <c:valAx>
        <c:axId val="132223360"/>
        <c:scaling>
          <c:orientation val="minMax"/>
          <c:max val="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1988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3088235294117663"/>
          <c:w val="0.13991791149563099"/>
          <c:h val="0.158088235294117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85"/>
          <c:y val="5.18518518518518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24"/>
          <c:y val="0.20740815758158854"/>
          <c:w val="0.7938783421141008"/>
          <c:h val="0.52592782815331363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682724.43</c:v>
                </c:pt>
                <c:pt idx="1">
                  <c:v>649695.95400000003</c:v>
                </c:pt>
                <c:pt idx="2">
                  <c:v>734264.5</c:v>
                </c:pt>
                <c:pt idx="3">
                  <c:v>701090.82</c:v>
                </c:pt>
                <c:pt idx="4">
                  <c:v>749584.07799999998</c:v>
                </c:pt>
                <c:pt idx="5">
                  <c:v>645530.772</c:v>
                </c:pt>
                <c:pt idx="6">
                  <c:v>677179.49100000004</c:v>
                </c:pt>
                <c:pt idx="7">
                  <c:v>617378.69499999995</c:v>
                </c:pt>
                <c:pt idx="8">
                  <c:v>756108.60900000005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634980.96299999999</c:v>
                </c:pt>
                <c:pt idx="2">
                  <c:v>722336.93700000003</c:v>
                </c:pt>
                <c:pt idx="3">
                  <c:v>645785.98499999999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580092.97499999998</c:v>
                </c:pt>
                <c:pt idx="7">
                  <c:v>612907.223</c:v>
                </c:pt>
                <c:pt idx="8">
                  <c:v>692198.31099999999</c:v>
                </c:pt>
                <c:pt idx="9">
                  <c:v>662004.745</c:v>
                </c:pt>
                <c:pt idx="10">
                  <c:v>764902.33100000001</c:v>
                </c:pt>
                <c:pt idx="11">
                  <c:v>622417.35600000003</c:v>
                </c:pt>
              </c:numCache>
            </c:numRef>
          </c:val>
        </c:ser>
        <c:dLbls/>
        <c:marker val="1"/>
        <c:axId val="133023616"/>
        <c:axId val="133025152"/>
      </c:lineChart>
      <c:catAx>
        <c:axId val="13302361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025152"/>
        <c:crosses val="autoZero"/>
        <c:auto val="1"/>
        <c:lblAlgn val="ctr"/>
        <c:lblOffset val="100"/>
        <c:tickLblSkip val="1"/>
        <c:tickMarkSkip val="1"/>
      </c:catAx>
      <c:valAx>
        <c:axId val="13302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02361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963274035190049"/>
          <c:w val="0.13877572446301348"/>
          <c:h val="0.159259648099543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895"/>
          <c:y val="3.70370370370370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63283405695363"/>
          <c:y val="0.19629700628257479"/>
          <c:w val="0.77142934015200504"/>
          <c:h val="0.4888906571566015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115051.40700000001</c:v>
                </c:pt>
                <c:pt idx="1">
                  <c:v>129843.255</c:v>
                </c:pt>
                <c:pt idx="2">
                  <c:v>153767.73199999999</c:v>
                </c:pt>
                <c:pt idx="3">
                  <c:v>145509.82</c:v>
                </c:pt>
                <c:pt idx="4">
                  <c:v>155685.467</c:v>
                </c:pt>
                <c:pt idx="5">
                  <c:v>146280.26300000001</c:v>
                </c:pt>
                <c:pt idx="6">
                  <c:v>183488.345</c:v>
                </c:pt>
                <c:pt idx="7">
                  <c:v>178493.35200000001</c:v>
                </c:pt>
                <c:pt idx="8">
                  <c:v>176192.26199999999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150142.88</c:v>
                </c:pt>
                <c:pt idx="3">
                  <c:v>122697.03599999999</c:v>
                </c:pt>
                <c:pt idx="4">
                  <c:v>128086.519</c:v>
                </c:pt>
                <c:pt idx="5">
                  <c:v>139253.05300000001</c:v>
                </c:pt>
                <c:pt idx="6">
                  <c:v>161803.31200000001</c:v>
                </c:pt>
                <c:pt idx="7">
                  <c:v>137048.42199999999</c:v>
                </c:pt>
                <c:pt idx="8">
                  <c:v>146787.353</c:v>
                </c:pt>
                <c:pt idx="9">
                  <c:v>134542.18299999999</c:v>
                </c:pt>
                <c:pt idx="10">
                  <c:v>157369.85399999999</c:v>
                </c:pt>
                <c:pt idx="11">
                  <c:v>162995.497</c:v>
                </c:pt>
              </c:numCache>
            </c:numRef>
          </c:val>
        </c:ser>
        <c:dLbls/>
        <c:marker val="1"/>
        <c:axId val="136667904"/>
        <c:axId val="136669440"/>
      </c:lineChart>
      <c:catAx>
        <c:axId val="13666790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69440"/>
        <c:crosses val="autoZero"/>
        <c:auto val="1"/>
        <c:lblAlgn val="ctr"/>
        <c:lblOffset val="100"/>
        <c:tickLblSkip val="1"/>
        <c:tickMarkSkip val="1"/>
      </c:catAx>
      <c:valAx>
        <c:axId val="13666944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6679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59290366481975"/>
          <c:w val="0.13877572446301348"/>
          <c:h val="0.159259648099543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823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564"/>
          <c:y val="0.19403020425862189"/>
          <c:w val="0.77142934015200504"/>
          <c:h val="0.5074636111379339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165999.60399999999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192843.427</c:v>
                </c:pt>
                <c:pt idx="5">
                  <c:v>184188.93799999999</c:v>
                </c:pt>
                <c:pt idx="6">
                  <c:v>179253.99299999999</c:v>
                </c:pt>
                <c:pt idx="7">
                  <c:v>144803.39300000001</c:v>
                </c:pt>
                <c:pt idx="8">
                  <c:v>182693.158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132530.18700000001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161426.91200000001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197338.997</c:v>
                </c:pt>
                <c:pt idx="11">
                  <c:v>188174.00700000001</c:v>
                </c:pt>
              </c:numCache>
            </c:numRef>
          </c:val>
        </c:ser>
        <c:dLbls/>
        <c:marker val="1"/>
        <c:axId val="137117056"/>
        <c:axId val="137151616"/>
      </c:lineChart>
      <c:catAx>
        <c:axId val="13711705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151616"/>
        <c:crosses val="autoZero"/>
        <c:auto val="1"/>
        <c:lblAlgn val="ctr"/>
        <c:lblOffset val="100"/>
        <c:tickLblSkip val="1"/>
        <c:tickMarkSkip val="1"/>
      </c:catAx>
      <c:valAx>
        <c:axId val="1371516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7117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835977592353183"/>
          <c:w val="0.13877572446301348"/>
          <c:h val="0.16044815293610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12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2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5"/>
          <c:h val="0.50936515890229539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508040.179</c:v>
                </c:pt>
                <c:pt idx="5">
                  <c:v>431324.84899999999</c:v>
                </c:pt>
                <c:pt idx="6">
                  <c:v>445426.97399999999</c:v>
                </c:pt>
                <c:pt idx="7">
                  <c:v>399676.83199999999</c:v>
                </c:pt>
                <c:pt idx="8">
                  <c:v>443786.55599999998</c:v>
                </c:pt>
              </c:numCache>
            </c:numRef>
          </c:val>
        </c:ser>
        <c:dLbls/>
        <c:marker val="1"/>
        <c:axId val="133329664"/>
        <c:axId val="133378432"/>
      </c:lineChart>
      <c:catAx>
        <c:axId val="13332966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378432"/>
        <c:crosses val="autoZero"/>
        <c:auto val="1"/>
        <c:lblAlgn val="ctr"/>
        <c:lblOffset val="100"/>
        <c:tickLblSkip val="1"/>
        <c:tickMarkSkip val="1"/>
      </c:catAx>
      <c:valAx>
        <c:axId val="13337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3296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001"/>
          <c:w val="0.14788990825688073"/>
          <c:h val="0.151088304973114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18"/>
          <c:y val="3.8759689922480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83985347514288"/>
          <c:y val="0.1937991831667242"/>
          <c:w val="0.77366410603159186"/>
          <c:h val="0.51162984356015184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1316057.1610000001</c:v>
                </c:pt>
                <c:pt idx="1">
                  <c:v>1429563.013</c:v>
                </c:pt>
                <c:pt idx="2">
                  <c:v>1452231.5279999999</c:v>
                </c:pt>
                <c:pt idx="3">
                  <c:v>1421272.6129999999</c:v>
                </c:pt>
                <c:pt idx="4">
                  <c:v>1569471.335</c:v>
                </c:pt>
                <c:pt idx="5">
                  <c:v>1330196.226</c:v>
                </c:pt>
                <c:pt idx="6">
                  <c:v>1533191.2690000001</c:v>
                </c:pt>
                <c:pt idx="7">
                  <c:v>1447554.7150000001</c:v>
                </c:pt>
                <c:pt idx="8">
                  <c:v>1417895.2779999999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1302960.182</c:v>
                </c:pt>
                <c:pt idx="1">
                  <c:v>1386784.155</c:v>
                </c:pt>
                <c:pt idx="2">
                  <c:v>1641891.4809999999</c:v>
                </c:pt>
                <c:pt idx="3">
                  <c:v>1482109.78</c:v>
                </c:pt>
                <c:pt idx="4">
                  <c:v>1481255.8389999999</c:v>
                </c:pt>
                <c:pt idx="5">
                  <c:v>1384441.6059999999</c:v>
                </c:pt>
                <c:pt idx="6">
                  <c:v>1293007.9469999999</c:v>
                </c:pt>
                <c:pt idx="7">
                  <c:v>1457947.912</c:v>
                </c:pt>
                <c:pt idx="8">
                  <c:v>1474631.595</c:v>
                </c:pt>
                <c:pt idx="9">
                  <c:v>1627615.7790000001</c:v>
                </c:pt>
                <c:pt idx="10">
                  <c:v>1576147.0930000001</c:v>
                </c:pt>
                <c:pt idx="11">
                  <c:v>1406200.811</c:v>
                </c:pt>
              </c:numCache>
            </c:numRef>
          </c:val>
        </c:ser>
        <c:dLbls/>
        <c:marker val="1"/>
        <c:axId val="199010560"/>
        <c:axId val="199012352"/>
      </c:lineChart>
      <c:catAx>
        <c:axId val="19901056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9012352"/>
        <c:crosses val="autoZero"/>
        <c:auto val="1"/>
        <c:lblAlgn val="ctr"/>
        <c:lblOffset val="100"/>
        <c:tickLblSkip val="1"/>
        <c:tickMarkSkip val="1"/>
      </c:catAx>
      <c:valAx>
        <c:axId val="199012352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90105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2170868176361678"/>
          <c:w val="0.13991791149563099"/>
          <c:h val="0.166667480518423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17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24"/>
          <c:y val="0.1753734538491391"/>
          <c:w val="0.78571506867333862"/>
          <c:h val="0.5634338623663828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430146.8</c:v>
                </c:pt>
                <c:pt idx="1">
                  <c:v>435759.37900000002</c:v>
                </c:pt>
                <c:pt idx="2">
                  <c:v>512189.11499999999</c:v>
                </c:pt>
                <c:pt idx="3">
                  <c:v>502105.84499999997</c:v>
                </c:pt>
                <c:pt idx="4">
                  <c:v>519063.92200000002</c:v>
                </c:pt>
                <c:pt idx="5">
                  <c:v>466529.902</c:v>
                </c:pt>
                <c:pt idx="6">
                  <c:v>510418.522</c:v>
                </c:pt>
                <c:pt idx="7">
                  <c:v>389797.576</c:v>
                </c:pt>
                <c:pt idx="8">
                  <c:v>482006.62900000002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385485.42700000003</c:v>
                </c:pt>
                <c:pt idx="1">
                  <c:v>418134.033</c:v>
                </c:pt>
                <c:pt idx="2">
                  <c:v>464782.777</c:v>
                </c:pt>
                <c:pt idx="3">
                  <c:v>449810.15</c:v>
                </c:pt>
                <c:pt idx="4">
                  <c:v>481190.35</c:v>
                </c:pt>
                <c:pt idx="5">
                  <c:v>470788.53</c:v>
                </c:pt>
                <c:pt idx="6">
                  <c:v>434096.00900000002</c:v>
                </c:pt>
                <c:pt idx="7">
                  <c:v>408024.44900000002</c:v>
                </c:pt>
                <c:pt idx="8">
                  <c:v>413458.12199999997</c:v>
                </c:pt>
                <c:pt idx="9">
                  <c:v>442315.17499999999</c:v>
                </c:pt>
                <c:pt idx="10">
                  <c:v>497142.87900000002</c:v>
                </c:pt>
                <c:pt idx="11">
                  <c:v>454243.96100000001</c:v>
                </c:pt>
              </c:numCache>
            </c:numRef>
          </c:val>
        </c:ser>
        <c:dLbls/>
        <c:marker val="1"/>
        <c:axId val="135104000"/>
        <c:axId val="135105536"/>
      </c:lineChart>
      <c:catAx>
        <c:axId val="13510400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05536"/>
        <c:crosses val="autoZero"/>
        <c:auto val="1"/>
        <c:lblAlgn val="ctr"/>
        <c:lblOffset val="100"/>
        <c:tickLblSkip val="1"/>
        <c:tickMarkSkip val="1"/>
      </c:catAx>
      <c:valAx>
        <c:axId val="135105536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10400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835977592353183"/>
          <c:w val="0.13877572446301348"/>
          <c:h val="0.16044815293610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356"/>
          <c:y val="2.496878901373282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142874225600119"/>
          <c:y val="0.22097459099437836"/>
          <c:w val="0.78367425031314852"/>
          <c:h val="0.5430731473590654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1485540.101</c:v>
                </c:pt>
                <c:pt idx="1">
                  <c:v>1784093.98</c:v>
                </c:pt>
                <c:pt idx="2">
                  <c:v>1864175.2409999999</c:v>
                </c:pt>
                <c:pt idx="3">
                  <c:v>1766654.973</c:v>
                </c:pt>
                <c:pt idx="4">
                  <c:v>1843430.585</c:v>
                </c:pt>
                <c:pt idx="5">
                  <c:v>1801147.8470000001</c:v>
                </c:pt>
                <c:pt idx="6">
                  <c:v>1958225.686</c:v>
                </c:pt>
                <c:pt idx="7">
                  <c:v>1264827.7660000001</c:v>
                </c:pt>
                <c:pt idx="8">
                  <c:v>1966207.638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1906475.3060000001</c:v>
                </c:pt>
                <c:pt idx="3">
                  <c:v>1630183.31</c:v>
                </c:pt>
                <c:pt idx="4">
                  <c:v>1653562.047</c:v>
                </c:pt>
                <c:pt idx="5">
                  <c:v>1604581.1969999999</c:v>
                </c:pt>
                <c:pt idx="6">
                  <c:v>1450911.7720000001</c:v>
                </c:pt>
                <c:pt idx="7">
                  <c:v>1068344.94</c:v>
                </c:pt>
                <c:pt idx="8">
                  <c:v>1497644.335</c:v>
                </c:pt>
                <c:pt idx="9">
                  <c:v>1631701.3089999999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</c:ser>
        <c:dLbls/>
        <c:marker val="1"/>
        <c:axId val="135467392"/>
        <c:axId val="135468928"/>
      </c:lineChart>
      <c:catAx>
        <c:axId val="1354673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468928"/>
        <c:crosses val="autoZero"/>
        <c:auto val="1"/>
        <c:lblAlgn val="ctr"/>
        <c:lblOffset val="100"/>
        <c:tickLblSkip val="1"/>
        <c:tickMarkSkip val="1"/>
      </c:catAx>
      <c:valAx>
        <c:axId val="135468928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467392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771850147944992"/>
          <c:w val="0.13877572446301348"/>
          <c:h val="0.161049082347852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836440432564131"/>
          <c:y val="0.18909090909090917"/>
          <c:w val="0.74233277082688442"/>
          <c:h val="0.53818181818181843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830174.37100000004</c:v>
                </c:pt>
                <c:pt idx="1">
                  <c:v>838529.89599999995</c:v>
                </c:pt>
                <c:pt idx="2">
                  <c:v>909536.21600000001</c:v>
                </c:pt>
                <c:pt idx="3">
                  <c:v>917003.13500000001</c:v>
                </c:pt>
                <c:pt idx="4">
                  <c:v>1027531.088</c:v>
                </c:pt>
                <c:pt idx="5">
                  <c:v>921230.15500000003</c:v>
                </c:pt>
                <c:pt idx="6">
                  <c:v>1043012.1949999999</c:v>
                </c:pt>
                <c:pt idx="7">
                  <c:v>887563.86100000003</c:v>
                </c:pt>
                <c:pt idx="8">
                  <c:v>1038661.0209999999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817775.93500000006</c:v>
                </c:pt>
                <c:pt idx="1">
                  <c:v>948619.21699999995</c:v>
                </c:pt>
                <c:pt idx="2">
                  <c:v>1131078.9439999999</c:v>
                </c:pt>
                <c:pt idx="3">
                  <c:v>1050533.7879999999</c:v>
                </c:pt>
                <c:pt idx="4">
                  <c:v>1048165.909</c:v>
                </c:pt>
                <c:pt idx="5">
                  <c:v>957640.36699999997</c:v>
                </c:pt>
                <c:pt idx="6">
                  <c:v>865371.049</c:v>
                </c:pt>
                <c:pt idx="7">
                  <c:v>952506.804</c:v>
                </c:pt>
                <c:pt idx="8">
                  <c:v>972452.799</c:v>
                </c:pt>
                <c:pt idx="9">
                  <c:v>981329.41099999996</c:v>
                </c:pt>
                <c:pt idx="10">
                  <c:v>1069165.3970000001</c:v>
                </c:pt>
                <c:pt idx="11">
                  <c:v>998763.75199999998</c:v>
                </c:pt>
              </c:numCache>
            </c:numRef>
          </c:val>
        </c:ser>
        <c:dLbls/>
        <c:marker val="1"/>
        <c:axId val="135507328"/>
        <c:axId val="135509120"/>
      </c:lineChart>
      <c:catAx>
        <c:axId val="1355073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509120"/>
        <c:crosses val="autoZero"/>
        <c:auto val="1"/>
        <c:lblAlgn val="ctr"/>
        <c:lblOffset val="100"/>
        <c:tickLblSkip val="1"/>
        <c:tickMarkSkip val="1"/>
      </c:catAx>
      <c:valAx>
        <c:axId val="13550912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550732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1E-2"/>
          <c:y val="0.83272727272727298"/>
          <c:w val="0.13905951940056568"/>
          <c:h val="0.15636363636363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56"/>
          <c:y val="2.788844621513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24"/>
          <c:y val="0.18326693227091642"/>
          <c:w val="0.7938783421141008"/>
          <c:h val="0.5019920318725099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1393487.3829999999</c:v>
                </c:pt>
                <c:pt idx="1">
                  <c:v>1390489.9480000001</c:v>
                </c:pt>
                <c:pt idx="2">
                  <c:v>1511157.8489999999</c:v>
                </c:pt>
                <c:pt idx="3">
                  <c:v>1318783.666</c:v>
                </c:pt>
                <c:pt idx="4">
                  <c:v>1366492.8060000001</c:v>
                </c:pt>
                <c:pt idx="5">
                  <c:v>1446079.882</c:v>
                </c:pt>
                <c:pt idx="6">
                  <c:v>1625285.6680000001</c:v>
                </c:pt>
                <c:pt idx="7">
                  <c:v>1401339.9809999999</c:v>
                </c:pt>
                <c:pt idx="8">
                  <c:v>1522027.615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1226435.351</c:v>
                </c:pt>
                <c:pt idx="1">
                  <c:v>1302807.132</c:v>
                </c:pt>
                <c:pt idx="2">
                  <c:v>1476257.787</c:v>
                </c:pt>
                <c:pt idx="3">
                  <c:v>1215094.2949999999</c:v>
                </c:pt>
                <c:pt idx="4">
                  <c:v>1286430.27</c:v>
                </c:pt>
                <c:pt idx="5">
                  <c:v>1395384.0349999999</c:v>
                </c:pt>
                <c:pt idx="6">
                  <c:v>1400148.953</c:v>
                </c:pt>
                <c:pt idx="7">
                  <c:v>1293696.3089999999</c:v>
                </c:pt>
                <c:pt idx="8">
                  <c:v>1361829.058</c:v>
                </c:pt>
                <c:pt idx="9">
                  <c:v>1278954.946</c:v>
                </c:pt>
                <c:pt idx="10">
                  <c:v>1433987.6059999999</c:v>
                </c:pt>
                <c:pt idx="11">
                  <c:v>1368593.625</c:v>
                </c:pt>
              </c:numCache>
            </c:numRef>
          </c:val>
        </c:ser>
        <c:dLbls/>
        <c:marker val="1"/>
        <c:axId val="138168576"/>
        <c:axId val="138174464"/>
      </c:lineChart>
      <c:catAx>
        <c:axId val="13816857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174464"/>
        <c:crosses val="autoZero"/>
        <c:auto val="1"/>
        <c:lblAlgn val="ctr"/>
        <c:lblOffset val="100"/>
        <c:tickLblSkip val="1"/>
        <c:tickMarkSkip val="1"/>
      </c:catAx>
      <c:valAx>
        <c:axId val="138174464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1685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76095617529880499"/>
          <c:w val="0.12653082650382988"/>
          <c:h val="0.15537848605577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356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62"/>
          <c:h val="0.4850755106465548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508843.538</c:v>
                </c:pt>
                <c:pt idx="1">
                  <c:v>536443.36800000002</c:v>
                </c:pt>
                <c:pt idx="2">
                  <c:v>583968.70200000005</c:v>
                </c:pt>
                <c:pt idx="3">
                  <c:v>548946.853</c:v>
                </c:pt>
                <c:pt idx="4">
                  <c:v>607671.08499999996</c:v>
                </c:pt>
                <c:pt idx="5">
                  <c:v>546785.56900000002</c:v>
                </c:pt>
                <c:pt idx="6">
                  <c:v>579223.62699999998</c:v>
                </c:pt>
                <c:pt idx="7">
                  <c:v>500857.38199999998</c:v>
                </c:pt>
                <c:pt idx="8">
                  <c:v>586126.13699999999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479260.19199999998</c:v>
                </c:pt>
                <c:pt idx="1">
                  <c:v>499889.90100000001</c:v>
                </c:pt>
                <c:pt idx="2">
                  <c:v>576619.43400000001</c:v>
                </c:pt>
                <c:pt idx="3">
                  <c:v>513051.16600000003</c:v>
                </c:pt>
                <c:pt idx="4">
                  <c:v>569967.83499999996</c:v>
                </c:pt>
                <c:pt idx="5">
                  <c:v>560661.00300000003</c:v>
                </c:pt>
                <c:pt idx="6">
                  <c:v>513600.04700000002</c:v>
                </c:pt>
                <c:pt idx="7">
                  <c:v>491376.81900000002</c:v>
                </c:pt>
                <c:pt idx="8">
                  <c:v>513297.32199999999</c:v>
                </c:pt>
                <c:pt idx="9">
                  <c:v>506641.913</c:v>
                </c:pt>
                <c:pt idx="10">
                  <c:v>599181.77800000005</c:v>
                </c:pt>
                <c:pt idx="11">
                  <c:v>533694.571</c:v>
                </c:pt>
              </c:numCache>
            </c:numRef>
          </c:val>
        </c:ser>
        <c:dLbls/>
        <c:marker val="1"/>
        <c:axId val="138212096"/>
        <c:axId val="138213632"/>
      </c:lineChart>
      <c:catAx>
        <c:axId val="13821209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213632"/>
        <c:crosses val="autoZero"/>
        <c:auto val="1"/>
        <c:lblAlgn val="ctr"/>
        <c:lblOffset val="100"/>
        <c:tickLblSkip val="1"/>
        <c:tickMarkSkip val="1"/>
      </c:catAx>
      <c:valAx>
        <c:axId val="1382136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2120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089708935636752"/>
          <c:w val="0.13877572446301348"/>
          <c:h val="0.16044815293610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11"/>
          <c:y val="1.741293532338308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23880640524138089"/>
          <c:w val="0.81020488899562437"/>
          <c:h val="0.4738814604008652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232438.55</c:v>
                </c:pt>
                <c:pt idx="1">
                  <c:v>236028.42</c:v>
                </c:pt>
                <c:pt idx="2">
                  <c:v>286681.24099999998</c:v>
                </c:pt>
                <c:pt idx="3">
                  <c:v>290711.288</c:v>
                </c:pt>
                <c:pt idx="4">
                  <c:v>299133.50199999998</c:v>
                </c:pt>
                <c:pt idx="5">
                  <c:v>264019.02799999999</c:v>
                </c:pt>
                <c:pt idx="6">
                  <c:v>278831.31400000001</c:v>
                </c:pt>
                <c:pt idx="7">
                  <c:v>250735.834</c:v>
                </c:pt>
                <c:pt idx="8">
                  <c:v>266212.40000000002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235476.37</c:v>
                </c:pt>
                <c:pt idx="2">
                  <c:v>279936.51699999999</c:v>
                </c:pt>
                <c:pt idx="3">
                  <c:v>271020.42499999999</c:v>
                </c:pt>
                <c:pt idx="4">
                  <c:v>297689.89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263127.766</c:v>
                </c:pt>
                <c:pt idx="11">
                  <c:v>237858.473</c:v>
                </c:pt>
              </c:numCache>
            </c:numRef>
          </c:val>
        </c:ser>
        <c:dLbls/>
        <c:marker val="1"/>
        <c:axId val="136892416"/>
        <c:axId val="136893952"/>
      </c:lineChart>
      <c:catAx>
        <c:axId val="13689241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893952"/>
        <c:crosses val="autoZero"/>
        <c:auto val="1"/>
        <c:lblAlgn val="ctr"/>
        <c:lblOffset val="100"/>
        <c:tickLblSkip val="1"/>
        <c:tickMarkSkip val="1"/>
      </c:catAx>
      <c:valAx>
        <c:axId val="1368939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892416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462843263995023"/>
          <c:w val="0.13877572446301348"/>
          <c:h val="0.16044815293610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193180.40100000001</c:v>
                </c:pt>
                <c:pt idx="2">
                  <c:v>191269.766</c:v>
                </c:pt>
                <c:pt idx="3">
                  <c:v>166961.27100000001</c:v>
                </c:pt>
                <c:pt idx="4">
                  <c:v>193478.734</c:v>
                </c:pt>
                <c:pt idx="5">
                  <c:v>169063.283</c:v>
                </c:pt>
                <c:pt idx="6">
                  <c:v>173582.03700000001</c:v>
                </c:pt>
                <c:pt idx="7">
                  <c:v>187402.08900000001</c:v>
                </c:pt>
                <c:pt idx="8">
                  <c:v>207256.149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135700.011</c:v>
                </c:pt>
                <c:pt idx="3">
                  <c:v>153131.56400000001</c:v>
                </c:pt>
                <c:pt idx="4">
                  <c:v>153192.611</c:v>
                </c:pt>
                <c:pt idx="5">
                  <c:v>165776.73199999999</c:v>
                </c:pt>
                <c:pt idx="6">
                  <c:v>135267.766</c:v>
                </c:pt>
                <c:pt idx="7">
                  <c:v>157073.617</c:v>
                </c:pt>
                <c:pt idx="8">
                  <c:v>179011.67499999999</c:v>
                </c:pt>
                <c:pt idx="9">
                  <c:v>179006.58300000001</c:v>
                </c:pt>
                <c:pt idx="10">
                  <c:v>250424.19</c:v>
                </c:pt>
                <c:pt idx="11">
                  <c:v>163981.372</c:v>
                </c:pt>
              </c:numCache>
            </c:numRef>
          </c:val>
        </c:ser>
        <c:dLbls/>
        <c:marker val="1"/>
        <c:axId val="138234496"/>
        <c:axId val="138248576"/>
      </c:lineChart>
      <c:catAx>
        <c:axId val="13823449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248576"/>
        <c:crosses val="autoZero"/>
        <c:auto val="1"/>
        <c:lblAlgn val="ctr"/>
        <c:lblOffset val="100"/>
        <c:tickLblSkip val="1"/>
        <c:tickMarkSkip val="1"/>
      </c:catAx>
      <c:valAx>
        <c:axId val="13824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2344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285E-2"/>
          <c:y val="0.82222533294449351"/>
          <c:w val="0.14859458832706163"/>
          <c:h val="0.166667444347234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67617107942974"/>
          <c:y val="0.22878270003801748"/>
          <c:w val="0.80651731160896112"/>
          <c:h val="0.53874635815404148"/>
        </c:manualLayout>
      </c:layout>
      <c:lineChart>
        <c:grouping val="standard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1155554.9069999999</c:v>
                </c:pt>
                <c:pt idx="1">
                  <c:v>1234177.041</c:v>
                </c:pt>
                <c:pt idx="2">
                  <c:v>1459383.3459999999</c:v>
                </c:pt>
                <c:pt idx="3">
                  <c:v>1234327.2679999999</c:v>
                </c:pt>
                <c:pt idx="4">
                  <c:v>1272698.3500000001</c:v>
                </c:pt>
                <c:pt idx="5">
                  <c:v>1121935.2720000001</c:v>
                </c:pt>
                <c:pt idx="6">
                  <c:v>1101160.6710000001</c:v>
                </c:pt>
                <c:pt idx="7">
                  <c:v>936448.22</c:v>
                </c:pt>
                <c:pt idx="8">
                  <c:v>1034958.045</c:v>
                </c:pt>
              </c:numCache>
            </c:numRef>
          </c:val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1223469.6359999999</c:v>
                </c:pt>
                <c:pt idx="1">
                  <c:v>1360029.8840000001</c:v>
                </c:pt>
                <c:pt idx="2">
                  <c:v>1328317.3019999999</c:v>
                </c:pt>
                <c:pt idx="3">
                  <c:v>1328580.9509999999</c:v>
                </c:pt>
                <c:pt idx="4">
                  <c:v>1345411.1710000001</c:v>
                </c:pt>
                <c:pt idx="5">
                  <c:v>1481500.4720000001</c:v>
                </c:pt>
                <c:pt idx="6">
                  <c:v>1247695.486</c:v>
                </c:pt>
                <c:pt idx="7">
                  <c:v>1276850.52</c:v>
                </c:pt>
                <c:pt idx="8">
                  <c:v>1197186.601</c:v>
                </c:pt>
                <c:pt idx="9">
                  <c:v>1329672.686</c:v>
                </c:pt>
                <c:pt idx="10">
                  <c:v>1179845.527</c:v>
                </c:pt>
                <c:pt idx="11">
                  <c:v>1249935.6850000001</c:v>
                </c:pt>
              </c:numCache>
            </c:numRef>
          </c:val>
        </c:ser>
        <c:dLbls/>
        <c:marker val="1"/>
        <c:axId val="138429568"/>
        <c:axId val="138431104"/>
      </c:lineChart>
      <c:catAx>
        <c:axId val="13842956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431104"/>
        <c:crosses val="autoZero"/>
        <c:auto val="1"/>
        <c:lblAlgn val="ctr"/>
        <c:lblOffset val="100"/>
        <c:tickLblSkip val="1"/>
        <c:tickMarkSkip val="1"/>
      </c:catAx>
      <c:valAx>
        <c:axId val="138431104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42956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42E-2"/>
          <c:y val="0.83025985220482179"/>
          <c:w val="0.13849287169042776"/>
          <c:h val="0.158671974121316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21"/>
          <c:h val="0.57303580376508301"/>
        </c:manualLayout>
      </c:layout>
      <c:lineChart>
        <c:grouping val="standard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508040.179</c:v>
                </c:pt>
                <c:pt idx="5">
                  <c:v>431324.84899999999</c:v>
                </c:pt>
                <c:pt idx="6">
                  <c:v>445426.97399999999</c:v>
                </c:pt>
                <c:pt idx="7">
                  <c:v>399676.83199999999</c:v>
                </c:pt>
                <c:pt idx="8">
                  <c:v>443786.55599999998</c:v>
                </c:pt>
              </c:numCache>
            </c:numRef>
          </c:val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</c:ser>
        <c:dLbls/>
        <c:marker val="1"/>
        <c:axId val="138469376"/>
        <c:axId val="138470912"/>
      </c:lineChart>
      <c:catAx>
        <c:axId val="13846937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470912"/>
        <c:crosses val="autoZero"/>
        <c:auto val="1"/>
        <c:lblAlgn val="ctr"/>
        <c:lblOffset val="100"/>
        <c:tickLblSkip val="1"/>
        <c:tickMarkSkip val="1"/>
      </c:catAx>
      <c:valAx>
        <c:axId val="138470912"/>
        <c:scaling>
          <c:orientation val="minMax"/>
          <c:max val="5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46937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4E-2"/>
          <c:y val="0.82022771291519614"/>
          <c:w val="0.14800000000000005"/>
          <c:h val="0.168540139379129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2012-2013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21967963386727"/>
          <c:y val="0.21611798920411665"/>
          <c:w val="0.75972540045766612"/>
          <c:h val="0.51648536403017697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İHR'!$C$73:$J$73</c:f>
              <c:numCache>
                <c:formatCode>#,##0</c:formatCode>
                <c:ptCount val="8"/>
                <c:pt idx="0">
                  <c:v>11484967.342</c:v>
                </c:pt>
                <c:pt idx="1">
                  <c:v>12388867.952</c:v>
                </c:pt>
                <c:pt idx="2">
                  <c:v>13128125.319</c:v>
                </c:pt>
                <c:pt idx="3">
                  <c:v>12477203.992000001</c:v>
                </c:pt>
                <c:pt idx="4">
                  <c:v>13288051.577</c:v>
                </c:pt>
                <c:pt idx="5">
                  <c:v>12401170.586999999</c:v>
                </c:pt>
                <c:pt idx="6">
                  <c:v>13082837.790999999</c:v>
                </c:pt>
                <c:pt idx="7">
                  <c:v>11174306.869000001</c:v>
                </c:pt>
              </c:numCache>
            </c:numRef>
          </c:val>
        </c:ser>
        <c:dLbls/>
        <c:marker val="1"/>
        <c:axId val="133614208"/>
        <c:axId val="133694976"/>
      </c:lineChart>
      <c:catAx>
        <c:axId val="13361420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694976"/>
        <c:crosses val="autoZero"/>
        <c:auto val="1"/>
        <c:lblAlgn val="ctr"/>
        <c:lblOffset val="100"/>
        <c:tickLblSkip val="1"/>
        <c:tickMarkSkip val="1"/>
      </c:catAx>
      <c:valAx>
        <c:axId val="133694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3614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894"/>
          <c:h val="0.138048897733937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11"/>
          <c:y val="4.24469413233458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43"/>
          <c:h val="0.57303580376508323"/>
        </c:manualLayout>
      </c:layout>
      <c:lineChart>
        <c:grouping val="standard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92887.691000000006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139242.758</c:v>
                </c:pt>
                <c:pt idx="8">
                  <c:v>130499.54</c:v>
                </c:pt>
              </c:numCache>
            </c:numRef>
          </c:val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</c:ser>
        <c:dLbls/>
        <c:marker val="1"/>
        <c:axId val="138508928"/>
        <c:axId val="138514816"/>
      </c:lineChart>
      <c:catAx>
        <c:axId val="1385089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14816"/>
        <c:crosses val="autoZero"/>
        <c:auto val="1"/>
        <c:lblAlgn val="ctr"/>
        <c:lblOffset val="100"/>
        <c:tickLblSkip val="1"/>
        <c:tickMarkSkip val="1"/>
      </c:catAx>
      <c:valAx>
        <c:axId val="138514816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0892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4E-2"/>
          <c:y val="0.82022786477532983"/>
          <c:w val="0.14800000000000005"/>
          <c:h val="0.168540112261248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3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21"/>
          <c:h val="0.57303580376508301"/>
        </c:manualLayout>
      </c:layout>
      <c:lineChart>
        <c:grouping val="standard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171695.69200000001</c:v>
                </c:pt>
                <c:pt idx="6">
                  <c:v>99208.574999999997</c:v>
                </c:pt>
                <c:pt idx="7">
                  <c:v>91030.115000000005</c:v>
                </c:pt>
                <c:pt idx="8">
                  <c:v>114601.18</c:v>
                </c:pt>
              </c:numCache>
            </c:numRef>
          </c:val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marker>
              <c:symbol val="diamond"/>
              <c:size val="7"/>
            </c:marker>
          </c:dPt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</c:ser>
        <c:dLbls/>
        <c:marker val="1"/>
        <c:axId val="138556928"/>
        <c:axId val="138558464"/>
      </c:lineChart>
      <c:catAx>
        <c:axId val="1385569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58464"/>
        <c:crosses val="autoZero"/>
        <c:auto val="1"/>
        <c:lblAlgn val="ctr"/>
        <c:lblOffset val="100"/>
        <c:tickLblSkip val="1"/>
        <c:tickMarkSkip val="1"/>
      </c:catAx>
      <c:valAx>
        <c:axId val="138558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569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4E-2"/>
          <c:y val="0.82022786477532983"/>
          <c:w val="0.13578666666666669"/>
          <c:h val="0.163744925142784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3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21"/>
          <c:h val="0.57303580376508301"/>
        </c:manualLayout>
      </c:layout>
      <c:lineChart>
        <c:grouping val="standard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275699.446</c:v>
                </c:pt>
                <c:pt idx="1">
                  <c:v>301567.48</c:v>
                </c:pt>
                <c:pt idx="2">
                  <c:v>348784.06699999998</c:v>
                </c:pt>
                <c:pt idx="3">
                  <c:v>360116.75199999998</c:v>
                </c:pt>
                <c:pt idx="4">
                  <c:v>379525.56699999998</c:v>
                </c:pt>
                <c:pt idx="5">
                  <c:v>335584.745</c:v>
                </c:pt>
                <c:pt idx="6">
                  <c:v>366502.38400000002</c:v>
                </c:pt>
                <c:pt idx="7">
                  <c:v>312148.239</c:v>
                </c:pt>
                <c:pt idx="8">
                  <c:v>382969.886</c:v>
                </c:pt>
              </c:numCache>
            </c:numRef>
          </c:val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255863.72399999999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303364.15899999999</c:v>
                </c:pt>
                <c:pt idx="7">
                  <c:v>304797.06900000002</c:v>
                </c:pt>
                <c:pt idx="8">
                  <c:v>328281.277</c:v>
                </c:pt>
                <c:pt idx="9">
                  <c:v>320875.29399999999</c:v>
                </c:pt>
                <c:pt idx="10">
                  <c:v>360764.12599999999</c:v>
                </c:pt>
                <c:pt idx="11">
                  <c:v>304709.28499999997</c:v>
                </c:pt>
              </c:numCache>
            </c:numRef>
          </c:val>
        </c:ser>
        <c:dLbls/>
        <c:marker val="1"/>
        <c:axId val="138609024"/>
        <c:axId val="138610560"/>
      </c:lineChart>
      <c:catAx>
        <c:axId val="13860902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0560"/>
        <c:crosses val="autoZero"/>
        <c:auto val="1"/>
        <c:lblAlgn val="ctr"/>
        <c:lblOffset val="100"/>
        <c:tickLblSkip val="1"/>
        <c:tickMarkSkip val="1"/>
      </c:catAx>
      <c:valAx>
        <c:axId val="138610560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0902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4E-2"/>
          <c:y val="0.82022786477532983"/>
          <c:w val="0.13578666666666669"/>
          <c:h val="0.163744925142784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12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13</a:t>
            </a:r>
          </a:p>
        </c:rich>
      </c:tx>
      <c:layout>
        <c:manualLayout>
          <c:xMode val="edge"/>
          <c:yMode val="edge"/>
          <c:x val="0.14942552870546358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390845884621701"/>
          <c:y val="0.18972368631825576"/>
          <c:w val="0.75402468126948963"/>
          <c:h val="0.54940817496328231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1506723.7509999999</c:v>
                </c:pt>
                <c:pt idx="1">
                  <c:v>1533499.9110000001</c:v>
                </c:pt>
                <c:pt idx="2">
                  <c:v>1656289.152</c:v>
                </c:pt>
                <c:pt idx="3">
                  <c:v>1491180.767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1412069.469</c:v>
                </c:pt>
                <c:pt idx="7">
                  <c:v>1344226.8859999999</c:v>
                </c:pt>
                <c:pt idx="8">
                  <c:v>1625846.057</c:v>
                </c:pt>
                <c:pt idx="9">
                  <c:v>1692938.8870000001</c:v>
                </c:pt>
                <c:pt idx="10">
                  <c:v>1975252.128</c:v>
                </c:pt>
                <c:pt idx="11">
                  <c:v>1834647.219</c:v>
                </c:pt>
              </c:numCache>
            </c:numRef>
          </c:val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1699872.838</c:v>
                </c:pt>
                <c:pt idx="1">
                  <c:v>1614077.706</c:v>
                </c:pt>
                <c:pt idx="2">
                  <c:v>1722761.4569999999</c:v>
                </c:pt>
                <c:pt idx="3">
                  <c:v>1689042.7509999999</c:v>
                </c:pt>
                <c:pt idx="4">
                  <c:v>1770786.5870000001</c:v>
                </c:pt>
                <c:pt idx="5">
                  <c:v>1651876.679</c:v>
                </c:pt>
                <c:pt idx="6">
                  <c:v>1689208.594</c:v>
                </c:pt>
                <c:pt idx="7">
                  <c:v>1412348.219</c:v>
                </c:pt>
                <c:pt idx="8">
                  <c:v>1838441.6969999999</c:v>
                </c:pt>
              </c:numCache>
            </c:numRef>
          </c:val>
        </c:ser>
        <c:dLbls/>
        <c:marker val="1"/>
        <c:axId val="136742400"/>
        <c:axId val="136743936"/>
      </c:lineChart>
      <c:catAx>
        <c:axId val="13674240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743936"/>
        <c:crosses val="autoZero"/>
        <c:auto val="1"/>
        <c:lblAlgn val="ctr"/>
        <c:lblOffset val="100"/>
        <c:tickLblSkip val="1"/>
        <c:tickMarkSkip val="1"/>
      </c:catAx>
      <c:valAx>
        <c:axId val="1367439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7424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688"/>
          <c:w val="0.14681992337164751"/>
          <c:h val="0.15704957828887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53783200215273"/>
          <c:y val="0.16477295583961599"/>
          <c:w val="0.73656010658196092"/>
          <c:h val="0.60795538878754862"/>
        </c:manualLayout>
      </c:layout>
      <c:lineChart>
        <c:grouping val="standard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İHR'!$C$73:$J$73</c:f>
              <c:numCache>
                <c:formatCode>#,##0</c:formatCode>
                <c:ptCount val="8"/>
                <c:pt idx="0">
                  <c:v>11484967.342</c:v>
                </c:pt>
                <c:pt idx="1">
                  <c:v>12388867.952</c:v>
                </c:pt>
                <c:pt idx="2">
                  <c:v>13128125.319</c:v>
                </c:pt>
                <c:pt idx="3">
                  <c:v>12477203.992000001</c:v>
                </c:pt>
                <c:pt idx="4">
                  <c:v>13288051.577</c:v>
                </c:pt>
                <c:pt idx="5">
                  <c:v>12401170.586999999</c:v>
                </c:pt>
                <c:pt idx="6">
                  <c:v>13082837.790999999</c:v>
                </c:pt>
                <c:pt idx="7">
                  <c:v>11174306.869000001</c:v>
                </c:pt>
              </c:numCache>
            </c:numRef>
          </c:val>
        </c:ser>
        <c:dLbls/>
        <c:marker val="1"/>
        <c:axId val="119197056"/>
        <c:axId val="119219328"/>
      </c:lineChart>
      <c:catAx>
        <c:axId val="119197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19328"/>
        <c:crosses val="autoZero"/>
        <c:auto val="1"/>
        <c:lblAlgn val="ctr"/>
        <c:lblOffset val="100"/>
        <c:tickLblSkip val="1"/>
        <c:tickMarkSkip val="1"/>
      </c:catAx>
      <c:valAx>
        <c:axId val="119219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65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197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526"/>
          <c:w val="8.6666666666666739E-2"/>
          <c:h val="0.40111369601527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596"/>
          <c:y val="3.29113924050633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42"/>
        </c:manualLayout>
      </c:layout>
      <c:barChart>
        <c:barDir val="col"/>
        <c:grouping val="clustered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8"/>
              <c:layout>
                <c:manualLayout>
                  <c:x val="-8.1201786439301614E-3"/>
                  <c:y val="-5.7383966244725783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4961429151442554E-3"/>
                  <c:y val="1.3502109704641357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Val val="1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111980808.25599998</c:v>
                </c:pt>
              </c:numCache>
            </c:numRef>
          </c:val>
        </c:ser>
        <c:dLbls/>
        <c:axId val="119240192"/>
        <c:axId val="119241728"/>
      </c:barChart>
      <c:catAx>
        <c:axId val="119240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41728"/>
        <c:crosses val="autoZero"/>
        <c:auto val="1"/>
        <c:lblAlgn val="ctr"/>
        <c:lblOffset val="100"/>
        <c:tickLblSkip val="1"/>
        <c:tickMarkSkip val="1"/>
      </c:catAx>
      <c:valAx>
        <c:axId val="119241728"/>
        <c:scaling>
          <c:orientation val="minMax"/>
          <c:max val="160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4019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372"/>
          <c:y val="3.9370078740157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01458855482446"/>
          <c:y val="0.2178477690288714"/>
          <c:w val="0.82208753132894641"/>
          <c:h val="0.503132246264492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500422.473</c:v>
                </c:pt>
                <c:pt idx="1">
                  <c:v>471153.27600000001</c:v>
                </c:pt>
                <c:pt idx="2">
                  <c:v>532549.20400000003</c:v>
                </c:pt>
                <c:pt idx="3">
                  <c:v>520657.82400000002</c:v>
                </c:pt>
                <c:pt idx="4">
                  <c:v>586660.01500000001</c:v>
                </c:pt>
                <c:pt idx="5">
                  <c:v>542352.73899999994</c:v>
                </c:pt>
                <c:pt idx="6">
                  <c:v>551205.84100000001</c:v>
                </c:pt>
                <c:pt idx="7">
                  <c:v>453058.17200000002</c:v>
                </c:pt>
                <c:pt idx="8">
                  <c:v>554492.12199999997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11"/>
            <c:spPr>
              <a:noFill/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449244.82400000002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</c:ser>
        <c:dLbls/>
        <c:marker val="1"/>
        <c:axId val="127652224"/>
        <c:axId val="127653760"/>
      </c:lineChart>
      <c:catAx>
        <c:axId val="127652224"/>
        <c:scaling>
          <c:orientation val="minMax"/>
        </c:scaling>
        <c:axPos val="b"/>
        <c:numFmt formatCode="#\ ?/?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653760"/>
        <c:crosses val="autoZero"/>
        <c:auto val="1"/>
        <c:lblAlgn val="ctr"/>
        <c:lblOffset val="100"/>
        <c:tickLblSkip val="1"/>
        <c:tickMarkSkip val="1"/>
      </c:catAx>
      <c:valAx>
        <c:axId val="127653760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65222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259E-2"/>
          <c:y val="0.8464566929133861"/>
          <c:w val="0.13905930470347649"/>
          <c:h val="0.14173228346456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66"/>
          <c:y val="3.77358490566037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58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181396.16800000001</c:v>
                </c:pt>
                <c:pt idx="2">
                  <c:v>172485.734</c:v>
                </c:pt>
                <c:pt idx="3">
                  <c:v>160135.041</c:v>
                </c:pt>
                <c:pt idx="4">
                  <c:v>181842.09599999999</c:v>
                </c:pt>
                <c:pt idx="5">
                  <c:v>178091.67</c:v>
                </c:pt>
                <c:pt idx="6">
                  <c:v>116162.84299999999</c:v>
                </c:pt>
                <c:pt idx="7">
                  <c:v>95961.456000000006</c:v>
                </c:pt>
                <c:pt idx="8">
                  <c:v>127469.43399999999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</c:ser>
        <c:dLbls/>
        <c:marker val="1"/>
        <c:axId val="128912384"/>
        <c:axId val="128918272"/>
      </c:lineChart>
      <c:catAx>
        <c:axId val="12891238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18272"/>
        <c:crosses val="autoZero"/>
        <c:auto val="1"/>
        <c:lblAlgn val="ctr"/>
        <c:lblOffset val="100"/>
        <c:tickLblSkip val="1"/>
        <c:tickMarkSkip val="1"/>
      </c:catAx>
      <c:valAx>
        <c:axId val="1289182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123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66E-2"/>
          <c:y val="0.82641667904719451"/>
          <c:w val="0.13673490813648298"/>
          <c:h val="0.162264547120289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93"/>
          <c:y val="3.89105058365758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087960697774267"/>
          <c:y val="0.17898832684824909"/>
          <c:w val="0.83435749448311003"/>
          <c:h val="0.57587548638132313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94908.356</c:v>
                </c:pt>
                <c:pt idx="1">
                  <c:v>94116.08</c:v>
                </c:pt>
                <c:pt idx="2">
                  <c:v>95502</c:v>
                </c:pt>
                <c:pt idx="3">
                  <c:v>100813.105</c:v>
                </c:pt>
                <c:pt idx="4">
                  <c:v>112882.94</c:v>
                </c:pt>
                <c:pt idx="5">
                  <c:v>100452.32</c:v>
                </c:pt>
                <c:pt idx="6">
                  <c:v>109595.63</c:v>
                </c:pt>
                <c:pt idx="7">
                  <c:v>108040.65</c:v>
                </c:pt>
                <c:pt idx="8">
                  <c:v>127074.802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131311.48000000001</c:v>
                </c:pt>
                <c:pt idx="11">
                  <c:v>99854.79</c:v>
                </c:pt>
              </c:numCache>
            </c:numRef>
          </c:val>
        </c:ser>
        <c:dLbls/>
        <c:marker val="1"/>
        <c:axId val="128956288"/>
        <c:axId val="128957824"/>
      </c:lineChart>
      <c:catAx>
        <c:axId val="12895628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57824"/>
        <c:crosses val="autoZero"/>
        <c:auto val="1"/>
        <c:lblAlgn val="ctr"/>
        <c:lblOffset val="100"/>
        <c:tickLblSkip val="1"/>
        <c:tickMarkSkip val="1"/>
      </c:catAx>
      <c:valAx>
        <c:axId val="1289578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56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21E-2"/>
          <c:y val="0.82101167315175094"/>
          <c:w val="0.13701452962551453"/>
          <c:h val="0.16731517509727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0</xdr:rowOff>
    </xdr:from>
    <xdr:to>
      <xdr:col>13</xdr:col>
      <xdr:colOff>9525</xdr:colOff>
      <xdr:row>46</xdr:row>
      <xdr:rowOff>38100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7</xdr:col>
      <xdr:colOff>323850</xdr:colOff>
      <xdr:row>33</xdr:row>
      <xdr:rowOff>114300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34</xdr:row>
      <xdr:rowOff>9525</xdr:rowOff>
    </xdr:from>
    <xdr:to>
      <xdr:col>7</xdr:col>
      <xdr:colOff>342900</xdr:colOff>
      <xdr:row>49</xdr:row>
      <xdr:rowOff>28575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49</xdr:row>
      <xdr:rowOff>19050</xdr:rowOff>
    </xdr:from>
    <xdr:to>
      <xdr:col>7</xdr:col>
      <xdr:colOff>400050</xdr:colOff>
      <xdr:row>63</xdr:row>
      <xdr:rowOff>57150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tabSelected="1" zoomScale="80" zoomScaleNormal="80" workbookViewId="0">
      <pane xSplit="1" ySplit="7" topLeftCell="B20" activePane="bottomRight" state="frozen"/>
      <selection activeCell="B16" sqref="B16"/>
      <selection pane="topRight" activeCell="B16" sqref="B16"/>
      <selection pane="bottomLeft" activeCell="B16" sqref="B16"/>
      <selection pane="bottomRight" activeCell="E46" sqref="E46"/>
    </sheetView>
  </sheetViews>
  <sheetFormatPr defaultColWidth="9.109375" defaultRowHeight="13.2"/>
  <cols>
    <col min="1" max="1" width="49.33203125" style="1" bestFit="1" customWidth="1"/>
    <col min="2" max="2" width="17.88671875" style="1" customWidth="1"/>
    <col min="3" max="3" width="16.88671875" style="1" bestFit="1" customWidth="1"/>
    <col min="4" max="4" width="10.33203125" style="1" customWidth="1"/>
    <col min="5" max="5" width="12.6640625" style="1" bestFit="1" customWidth="1"/>
    <col min="6" max="7" width="18.88671875" style="1" bestFit="1" customWidth="1"/>
    <col min="8" max="9" width="12.6640625" style="1" customWidth="1"/>
    <col min="10" max="11" width="18.6640625" style="1" bestFit="1" customWidth="1"/>
    <col min="12" max="12" width="9.44140625" style="1" bestFit="1" customWidth="1"/>
    <col min="13" max="13" width="13.5546875" style="1" bestFit="1" customWidth="1"/>
    <col min="14" max="16384" width="9.109375" style="1"/>
  </cols>
  <sheetData>
    <row r="1" spans="1:13" ht="24.6">
      <c r="B1" s="2" t="s">
        <v>169</v>
      </c>
      <c r="D1" s="3"/>
      <c r="J1" s="3"/>
    </row>
    <row r="2" spans="1:13">
      <c r="D2" s="3"/>
      <c r="J2" s="3"/>
    </row>
    <row r="3" spans="1:13">
      <c r="D3" s="3"/>
      <c r="J3" s="3"/>
    </row>
    <row r="4" spans="1:13">
      <c r="B4" s="3"/>
      <c r="C4" s="3"/>
      <c r="D4" s="3"/>
      <c r="E4" s="3"/>
      <c r="F4" s="3"/>
      <c r="G4" s="3"/>
      <c r="H4" s="3"/>
      <c r="I4" s="3"/>
      <c r="J4" s="3"/>
    </row>
    <row r="5" spans="1:13" ht="24.6">
      <c r="A5" s="158" t="s">
        <v>0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</row>
    <row r="6" spans="1:13" ht="17.399999999999999">
      <c r="A6" s="4"/>
      <c r="B6" s="159" t="s">
        <v>87</v>
      </c>
      <c r="C6" s="159"/>
      <c r="D6" s="159"/>
      <c r="E6" s="159"/>
      <c r="F6" s="160" t="s">
        <v>170</v>
      </c>
      <c r="G6" s="161"/>
      <c r="H6" s="161"/>
      <c r="I6" s="162"/>
      <c r="J6" s="159" t="s">
        <v>2</v>
      </c>
      <c r="K6" s="159"/>
      <c r="L6" s="159"/>
      <c r="M6" s="159"/>
    </row>
    <row r="7" spans="1:13" ht="28.2">
      <c r="A7" s="5" t="s">
        <v>3</v>
      </c>
      <c r="B7" s="6">
        <v>2012</v>
      </c>
      <c r="C7" s="7">
        <v>2013</v>
      </c>
      <c r="D7" s="8" t="s">
        <v>4</v>
      </c>
      <c r="E7" s="8" t="s">
        <v>5</v>
      </c>
      <c r="F7" s="6">
        <v>2012</v>
      </c>
      <c r="G7" s="7">
        <v>2013</v>
      </c>
      <c r="H7" s="8" t="s">
        <v>4</v>
      </c>
      <c r="I7" s="8" t="s">
        <v>5</v>
      </c>
      <c r="J7" s="6" t="s">
        <v>6</v>
      </c>
      <c r="K7" s="7" t="s">
        <v>7</v>
      </c>
      <c r="L7" s="8" t="s">
        <v>4</v>
      </c>
      <c r="M7" s="8" t="s">
        <v>5</v>
      </c>
    </row>
    <row r="8" spans="1:13" ht="16.8">
      <c r="A8" s="9" t="s">
        <v>8</v>
      </c>
      <c r="B8" s="10">
        <v>1625725.1451600001</v>
      </c>
      <c r="C8" s="10">
        <v>1838441.6971700001</v>
      </c>
      <c r="D8" s="11">
        <f t="shared" ref="D8:D44" si="0">(C8-B8)/B8*100</f>
        <v>13.084410525560575</v>
      </c>
      <c r="E8" s="11">
        <f>C8/C$44*100</f>
        <v>14.64278105937343</v>
      </c>
      <c r="F8" s="10">
        <v>13625566.709690001</v>
      </c>
      <c r="G8" s="10">
        <v>15088416.5283</v>
      </c>
      <c r="H8" s="11">
        <f t="shared" ref="H8:H45" si="1">(G8-F8)/F8*100</f>
        <v>10.736065880985887</v>
      </c>
      <c r="I8" s="11">
        <f>G8/G$46*100</f>
        <v>13.474109325775075</v>
      </c>
      <c r="J8" s="10">
        <v>18958553.955000002</v>
      </c>
      <c r="K8" s="10">
        <v>20590760.228999998</v>
      </c>
      <c r="L8" s="156">
        <f t="shared" ref="L8:L46" si="2">(K8-J8)/J8*100</f>
        <v>8.609339498540864</v>
      </c>
      <c r="M8" s="156">
        <f>K8/K$46*100</f>
        <v>13.588560513904746</v>
      </c>
    </row>
    <row r="9" spans="1:13" ht="15.6">
      <c r="A9" s="12" t="s">
        <v>9</v>
      </c>
      <c r="B9" s="10">
        <v>1152287.73707</v>
      </c>
      <c r="C9" s="10">
        <v>1262652.1205500001</v>
      </c>
      <c r="D9" s="13">
        <f t="shared" si="0"/>
        <v>9.5778493452191942</v>
      </c>
      <c r="E9" s="13">
        <f t="shared" ref="E9:E46" si="3">C9/C$44*100</f>
        <v>10.056744570049638</v>
      </c>
      <c r="F9" s="10">
        <v>9627843.9373700004</v>
      </c>
      <c r="G9" s="10">
        <v>10443028.51238</v>
      </c>
      <c r="H9" s="13">
        <f t="shared" si="1"/>
        <v>8.46694836676674</v>
      </c>
      <c r="I9" s="13">
        <f t="shared" ref="I9:I46" si="4">G9/G$46*100</f>
        <v>9.3257306095756434</v>
      </c>
      <c r="J9" s="10">
        <v>13640032.368999999</v>
      </c>
      <c r="K9" s="10">
        <v>14419567.470000001</v>
      </c>
      <c r="L9" s="13">
        <f t="shared" si="2"/>
        <v>5.7150531605164527</v>
      </c>
      <c r="M9" s="13">
        <f t="shared" ref="M9:M46" si="5">K9/K$46*100</f>
        <v>9.515975271008406</v>
      </c>
    </row>
    <row r="10" spans="1:13" ht="13.8">
      <c r="A10" s="14" t="s">
        <v>10</v>
      </c>
      <c r="B10" s="15">
        <v>499053.23444999999</v>
      </c>
      <c r="C10" s="15">
        <v>554492.12233000004</v>
      </c>
      <c r="D10" s="16">
        <f t="shared" si="0"/>
        <v>11.108812457873061</v>
      </c>
      <c r="E10" s="16">
        <f t="shared" si="3"/>
        <v>4.4164069814799838</v>
      </c>
      <c r="F10" s="15">
        <v>4296822.0086700004</v>
      </c>
      <c r="G10" s="15">
        <v>4712551.6651600003</v>
      </c>
      <c r="H10" s="16">
        <f t="shared" si="1"/>
        <v>9.6752822353626229</v>
      </c>
      <c r="I10" s="16">
        <f t="shared" si="4"/>
        <v>4.2083565376547449</v>
      </c>
      <c r="J10" s="15">
        <v>5832107.6890000002</v>
      </c>
      <c r="K10" s="15">
        <v>6298259.7860000003</v>
      </c>
      <c r="L10" s="16">
        <f t="shared" si="2"/>
        <v>7.9928581888022139</v>
      </c>
      <c r="M10" s="16">
        <f t="shared" si="5"/>
        <v>4.1564412038471978</v>
      </c>
    </row>
    <row r="11" spans="1:13" ht="13.8">
      <c r="A11" s="14" t="s">
        <v>11</v>
      </c>
      <c r="B11" s="15">
        <v>114781.42110000001</v>
      </c>
      <c r="C11" s="15">
        <v>127469.43368</v>
      </c>
      <c r="D11" s="16">
        <f t="shared" si="0"/>
        <v>11.054064724417316</v>
      </c>
      <c r="E11" s="16">
        <f t="shared" si="3"/>
        <v>1.0152658156153462</v>
      </c>
      <c r="F11" s="15">
        <v>1412668.19068</v>
      </c>
      <c r="G11" s="15">
        <v>1436681.5763600001</v>
      </c>
      <c r="H11" s="16">
        <f t="shared" si="1"/>
        <v>1.6998602954626603</v>
      </c>
      <c r="I11" s="16">
        <f t="shared" si="4"/>
        <v>1.2829712508196884</v>
      </c>
      <c r="J11" s="15">
        <v>2233214.2170000002</v>
      </c>
      <c r="K11" s="15">
        <v>2204188.892</v>
      </c>
      <c r="L11" s="16">
        <f t="shared" si="2"/>
        <v>-1.299710738855653</v>
      </c>
      <c r="M11" s="16">
        <f t="shared" si="5"/>
        <v>1.454621092660515</v>
      </c>
    </row>
    <row r="12" spans="1:13" ht="13.8">
      <c r="A12" s="14" t="s">
        <v>12</v>
      </c>
      <c r="B12" s="15">
        <v>112852.08005999999</v>
      </c>
      <c r="C12" s="15">
        <v>127074.802</v>
      </c>
      <c r="D12" s="16">
        <f t="shared" si="0"/>
        <v>12.602977217999186</v>
      </c>
      <c r="E12" s="16">
        <f t="shared" si="3"/>
        <v>1.0121226616615233</v>
      </c>
      <c r="F12" s="15">
        <v>906282.36225000001</v>
      </c>
      <c r="G12" s="15">
        <v>943385.88454</v>
      </c>
      <c r="H12" s="16">
        <f t="shared" si="1"/>
        <v>4.0940355716384236</v>
      </c>
      <c r="I12" s="16">
        <f t="shared" si="4"/>
        <v>0.84245318392712421</v>
      </c>
      <c r="J12" s="15">
        <v>1287677.8730000001</v>
      </c>
      <c r="K12" s="15">
        <v>1296813.0869999996</v>
      </c>
      <c r="L12" s="16">
        <f t="shared" si="2"/>
        <v>0.70943317358684266</v>
      </c>
      <c r="M12" s="16">
        <f t="shared" si="5"/>
        <v>0.85581216584245212</v>
      </c>
    </row>
    <row r="13" spans="1:13" ht="13.8">
      <c r="A13" s="14" t="s">
        <v>13</v>
      </c>
      <c r="B13" s="15">
        <v>162774.07209999999</v>
      </c>
      <c r="C13" s="15">
        <v>157774.77619</v>
      </c>
      <c r="D13" s="16">
        <f t="shared" si="0"/>
        <v>-3.0713097273432322</v>
      </c>
      <c r="E13" s="16">
        <f t="shared" si="3"/>
        <v>1.2566411586498003</v>
      </c>
      <c r="F13" s="15">
        <v>912930.44105999998</v>
      </c>
      <c r="G13" s="15">
        <v>992339.06119000004</v>
      </c>
      <c r="H13" s="16">
        <f t="shared" si="1"/>
        <v>8.6982114472816807</v>
      </c>
      <c r="I13" s="16">
        <f t="shared" si="4"/>
        <v>0.88616886825946795</v>
      </c>
      <c r="J13" s="15">
        <v>1355605.186</v>
      </c>
      <c r="K13" s="15">
        <v>1444058.7520000001</v>
      </c>
      <c r="L13" s="16">
        <f t="shared" si="2"/>
        <v>6.5250241673241947</v>
      </c>
      <c r="M13" s="16">
        <f t="shared" si="5"/>
        <v>0.95298471348081704</v>
      </c>
    </row>
    <row r="14" spans="1:13" ht="13.8">
      <c r="A14" s="14" t="s">
        <v>14</v>
      </c>
      <c r="B14" s="15">
        <v>189082.25445000001</v>
      </c>
      <c r="C14" s="15">
        <v>206614.01243999999</v>
      </c>
      <c r="D14" s="16">
        <f t="shared" si="0"/>
        <v>9.2720271614045071</v>
      </c>
      <c r="E14" s="16">
        <f t="shared" si="3"/>
        <v>1.6456348616410976</v>
      </c>
      <c r="F14" s="15">
        <v>1239382.78312</v>
      </c>
      <c r="G14" s="15">
        <v>1220210.7132900001</v>
      </c>
      <c r="H14" s="16">
        <f t="shared" si="1"/>
        <v>-1.5469046440790883</v>
      </c>
      <c r="I14" s="16">
        <f t="shared" si="4"/>
        <v>1.0896605697830553</v>
      </c>
      <c r="J14" s="15">
        <v>1854204.8930000002</v>
      </c>
      <c r="K14" s="15">
        <v>1778128.5669999998</v>
      </c>
      <c r="L14" s="16">
        <f t="shared" si="2"/>
        <v>-4.1029082755203543</v>
      </c>
      <c r="M14" s="16">
        <f t="shared" si="5"/>
        <v>1.1734490308013108</v>
      </c>
    </row>
    <row r="15" spans="1:13" ht="13.8">
      <c r="A15" s="14" t="s">
        <v>15</v>
      </c>
      <c r="B15" s="15">
        <v>17003.45736</v>
      </c>
      <c r="C15" s="15">
        <v>30951.102760000002</v>
      </c>
      <c r="D15" s="16">
        <f t="shared" si="0"/>
        <v>82.02829050997191</v>
      </c>
      <c r="E15" s="16">
        <f t="shared" si="3"/>
        <v>0.24651868044469213</v>
      </c>
      <c r="F15" s="15">
        <v>139213.36371999999</v>
      </c>
      <c r="G15" s="15">
        <v>363992.82523000002</v>
      </c>
      <c r="H15" s="16">
        <f t="shared" si="1"/>
        <v>161.46399706431865</v>
      </c>
      <c r="I15" s="16">
        <f t="shared" si="4"/>
        <v>0.32504929273047739</v>
      </c>
      <c r="J15" s="15">
        <v>185066.37299999999</v>
      </c>
      <c r="K15" s="15">
        <v>425930.96100000001</v>
      </c>
      <c r="L15" s="16">
        <f t="shared" si="2"/>
        <v>130.15038015577255</v>
      </c>
      <c r="M15" s="16">
        <f t="shared" si="5"/>
        <v>0.28108669004569287</v>
      </c>
    </row>
    <row r="16" spans="1:13" ht="13.8">
      <c r="A16" s="14" t="s">
        <v>16</v>
      </c>
      <c r="B16" s="15">
        <v>50528.898840000002</v>
      </c>
      <c r="C16" s="15">
        <v>52908.788740000004</v>
      </c>
      <c r="D16" s="16">
        <f t="shared" si="0"/>
        <v>4.7099579738239195</v>
      </c>
      <c r="E16" s="16">
        <f t="shared" si="3"/>
        <v>0.4214067875141449</v>
      </c>
      <c r="F16" s="15">
        <v>665516.09429000004</v>
      </c>
      <c r="G16" s="15">
        <v>714868.92905000004</v>
      </c>
      <c r="H16" s="16">
        <f t="shared" si="1"/>
        <v>7.4157237042706878</v>
      </c>
      <c r="I16" s="16">
        <f t="shared" si="4"/>
        <v>0.63838521991708963</v>
      </c>
      <c r="J16" s="15">
        <v>822909.87200000009</v>
      </c>
      <c r="K16" s="15">
        <v>895063.826</v>
      </c>
      <c r="L16" s="16">
        <f t="shared" si="2"/>
        <v>8.768147819716507</v>
      </c>
      <c r="M16" s="16">
        <f t="shared" si="5"/>
        <v>0.59068382265353547</v>
      </c>
    </row>
    <row r="17" spans="1:13" ht="13.8">
      <c r="A17" s="14" t="s">
        <v>17</v>
      </c>
      <c r="B17" s="15">
        <v>6212.3187099999996</v>
      </c>
      <c r="C17" s="15">
        <v>5367.08241</v>
      </c>
      <c r="D17" s="16">
        <f t="shared" si="0"/>
        <v>-13.605810317481277</v>
      </c>
      <c r="E17" s="16">
        <f t="shared" si="3"/>
        <v>4.2747623043047855E-2</v>
      </c>
      <c r="F17" s="15">
        <v>55028.693579999999</v>
      </c>
      <c r="G17" s="15">
        <v>58997.857559999997</v>
      </c>
      <c r="H17" s="16">
        <f t="shared" si="1"/>
        <v>7.212898802021674</v>
      </c>
      <c r="I17" s="16">
        <f t="shared" si="4"/>
        <v>5.2685686483995214E-2</v>
      </c>
      <c r="J17" s="15">
        <v>69246.263999999996</v>
      </c>
      <c r="K17" s="15">
        <v>77123.593999999997</v>
      </c>
      <c r="L17" s="16">
        <f t="shared" si="2"/>
        <v>11.375819495474879</v>
      </c>
      <c r="M17" s="16">
        <f t="shared" si="5"/>
        <v>5.0896548377209555E-2</v>
      </c>
    </row>
    <row r="18" spans="1:13" ht="15.6">
      <c r="A18" s="12" t="s">
        <v>18</v>
      </c>
      <c r="B18" s="10">
        <v>147522.04526000001</v>
      </c>
      <c r="C18" s="10">
        <v>171451.28998</v>
      </c>
      <c r="D18" s="13">
        <f t="shared" si="0"/>
        <v>16.220792409585922</v>
      </c>
      <c r="E18" s="13">
        <f t="shared" si="3"/>
        <v>1.3655715628017211</v>
      </c>
      <c r="F18" s="10">
        <v>1182904.9841799999</v>
      </c>
      <c r="G18" s="10">
        <v>1438550.0417500001</v>
      </c>
      <c r="H18" s="13">
        <f t="shared" si="1"/>
        <v>21.611630772459343</v>
      </c>
      <c r="I18" s="13">
        <f t="shared" si="4"/>
        <v>1.2846398094049492</v>
      </c>
      <c r="J18" s="10">
        <v>1589404.8020000001</v>
      </c>
      <c r="K18" s="10">
        <v>1917560.702</v>
      </c>
      <c r="L18" s="13">
        <f t="shared" si="2"/>
        <v>20.64646461285826</v>
      </c>
      <c r="M18" s="13">
        <f t="shared" si="5"/>
        <v>1.265465157595987</v>
      </c>
    </row>
    <row r="19" spans="1:13" ht="13.8">
      <c r="A19" s="14" t="s">
        <v>19</v>
      </c>
      <c r="B19" s="15">
        <v>147522.04526000001</v>
      </c>
      <c r="C19" s="15">
        <v>171451.28998</v>
      </c>
      <c r="D19" s="16">
        <f t="shared" si="0"/>
        <v>16.220792409585922</v>
      </c>
      <c r="E19" s="16">
        <f t="shared" si="3"/>
        <v>1.3655715628017211</v>
      </c>
      <c r="F19" s="15">
        <v>1182904.9841799999</v>
      </c>
      <c r="G19" s="15">
        <v>1438550.0417500001</v>
      </c>
      <c r="H19" s="16">
        <f t="shared" si="1"/>
        <v>21.611630772459343</v>
      </c>
      <c r="I19" s="16">
        <f t="shared" si="4"/>
        <v>1.2846398094049492</v>
      </c>
      <c r="J19" s="15">
        <v>1589404.8020000001</v>
      </c>
      <c r="K19" s="15">
        <v>1917560.702</v>
      </c>
      <c r="L19" s="16">
        <f t="shared" si="2"/>
        <v>20.64646461285826</v>
      </c>
      <c r="M19" s="16">
        <f t="shared" si="5"/>
        <v>1.265465157595987</v>
      </c>
    </row>
    <row r="20" spans="1:13" ht="15.6">
      <c r="A20" s="12" t="s">
        <v>20</v>
      </c>
      <c r="B20" s="10">
        <v>325915.36283</v>
      </c>
      <c r="C20" s="10">
        <v>404338.28664000001</v>
      </c>
      <c r="D20" s="13">
        <f t="shared" si="0"/>
        <v>24.062358745238413</v>
      </c>
      <c r="E20" s="13">
        <f t="shared" si="3"/>
        <v>3.2204649265220717</v>
      </c>
      <c r="F20" s="10">
        <v>2814817.7881399998</v>
      </c>
      <c r="G20" s="10">
        <v>3206837.9741699998</v>
      </c>
      <c r="H20" s="13">
        <f t="shared" si="1"/>
        <v>13.927018213461077</v>
      </c>
      <c r="I20" s="13">
        <f t="shared" si="4"/>
        <v>2.8637389067944823</v>
      </c>
      <c r="J20" s="10">
        <v>3729116.7859999998</v>
      </c>
      <c r="K20" s="10">
        <v>4253632.0579999993</v>
      </c>
      <c r="L20" s="13">
        <f t="shared" si="2"/>
        <v>14.065402134069807</v>
      </c>
      <c r="M20" s="13">
        <f t="shared" si="5"/>
        <v>2.8071200859602885</v>
      </c>
    </row>
    <row r="21" spans="1:13" ht="13.8">
      <c r="A21" s="14" t="s">
        <v>21</v>
      </c>
      <c r="B21" s="15">
        <v>325915.36283</v>
      </c>
      <c r="C21" s="15">
        <v>404338.28664000001</v>
      </c>
      <c r="D21" s="16">
        <f t="shared" si="0"/>
        <v>24.062358745238413</v>
      </c>
      <c r="E21" s="16">
        <f t="shared" si="3"/>
        <v>3.2204649265220717</v>
      </c>
      <c r="F21" s="15">
        <v>2814817.7881399998</v>
      </c>
      <c r="G21" s="15">
        <v>3206837.9741699998</v>
      </c>
      <c r="H21" s="16">
        <f t="shared" si="1"/>
        <v>13.927018213461077</v>
      </c>
      <c r="I21" s="16">
        <f t="shared" si="4"/>
        <v>2.8637389067944823</v>
      </c>
      <c r="J21" s="15">
        <v>3729116.7859999998</v>
      </c>
      <c r="K21" s="15">
        <v>4253632.0579999993</v>
      </c>
      <c r="L21" s="16">
        <f t="shared" si="2"/>
        <v>14.065402134069807</v>
      </c>
      <c r="M21" s="16">
        <f t="shared" si="5"/>
        <v>2.8071200859602885</v>
      </c>
    </row>
    <row r="22" spans="1:13" ht="16.8">
      <c r="A22" s="9" t="s">
        <v>22</v>
      </c>
      <c r="B22" s="10">
        <v>9310362.4144000001</v>
      </c>
      <c r="C22" s="10">
        <v>10273048.5734</v>
      </c>
      <c r="D22" s="11">
        <f t="shared" si="0"/>
        <v>10.33994291684122</v>
      </c>
      <c r="E22" s="11">
        <f t="shared" si="3"/>
        <v>81.822557279984778</v>
      </c>
      <c r="F22" s="10">
        <v>84688604.450279996</v>
      </c>
      <c r="G22" s="10">
        <v>88145769.281479999</v>
      </c>
      <c r="H22" s="11">
        <f t="shared" si="1"/>
        <v>4.0822078172626846</v>
      </c>
      <c r="I22" s="11">
        <f t="shared" si="4"/>
        <v>78.7150679248264</v>
      </c>
      <c r="J22" s="10">
        <v>112852282.31799999</v>
      </c>
      <c r="K22" s="10">
        <v>117685392.059</v>
      </c>
      <c r="L22" s="156">
        <f t="shared" si="2"/>
        <v>4.2826867491975644</v>
      </c>
      <c r="M22" s="156">
        <f t="shared" si="5"/>
        <v>77.664692989045179</v>
      </c>
    </row>
    <row r="23" spans="1:13" ht="15.6">
      <c r="A23" s="12" t="s">
        <v>23</v>
      </c>
      <c r="B23" s="10">
        <v>1006902.30178</v>
      </c>
      <c r="C23" s="10">
        <v>1114994.0297099999</v>
      </c>
      <c r="D23" s="13">
        <f t="shared" si="0"/>
        <v>10.73507605841357</v>
      </c>
      <c r="E23" s="13">
        <f t="shared" si="3"/>
        <v>8.8806805702266036</v>
      </c>
      <c r="F23" s="10">
        <v>8405266.44001</v>
      </c>
      <c r="G23" s="10">
        <v>9169263.0093499999</v>
      </c>
      <c r="H23" s="13">
        <f t="shared" si="1"/>
        <v>9.0894985280096723</v>
      </c>
      <c r="I23" s="13">
        <f t="shared" si="4"/>
        <v>8.1882450681978405</v>
      </c>
      <c r="J23" s="10">
        <v>11277691.274999999</v>
      </c>
      <c r="K23" s="10">
        <v>12247250.965999998</v>
      </c>
      <c r="L23" s="13">
        <f t="shared" si="2"/>
        <v>8.5971469457519785</v>
      </c>
      <c r="M23" s="13">
        <f t="shared" si="5"/>
        <v>8.0823878783300138</v>
      </c>
    </row>
    <row r="24" spans="1:13" ht="13.8">
      <c r="A24" s="14" t="s">
        <v>24</v>
      </c>
      <c r="B24" s="15">
        <v>692139.39986</v>
      </c>
      <c r="C24" s="15">
        <v>756108.60945999995</v>
      </c>
      <c r="D24" s="16">
        <f t="shared" si="0"/>
        <v>9.242243630826259</v>
      </c>
      <c r="E24" s="16">
        <f t="shared" si="3"/>
        <v>6.0222376605540449</v>
      </c>
      <c r="F24" s="15">
        <v>5790062.7860200005</v>
      </c>
      <c r="G24" s="15">
        <v>6213557.3482799996</v>
      </c>
      <c r="H24" s="16">
        <f t="shared" si="1"/>
        <v>7.3141618305507654</v>
      </c>
      <c r="I24" s="16">
        <f t="shared" si="4"/>
        <v>5.5487698696326149</v>
      </c>
      <c r="J24" s="15">
        <v>7772296.8869999992</v>
      </c>
      <c r="K24" s="15">
        <v>8262706.0190000003</v>
      </c>
      <c r="L24" s="16">
        <f t="shared" si="2"/>
        <v>6.3097066302274563</v>
      </c>
      <c r="M24" s="16">
        <f t="shared" si="5"/>
        <v>5.4528477578819023</v>
      </c>
    </row>
    <row r="25" spans="1:13" ht="13.8">
      <c r="A25" s="14" t="s">
        <v>25</v>
      </c>
      <c r="B25" s="15">
        <v>146754.25713000001</v>
      </c>
      <c r="C25" s="15">
        <v>176192.26248999999</v>
      </c>
      <c r="D25" s="16">
        <f t="shared" si="0"/>
        <v>20.059387670044064</v>
      </c>
      <c r="E25" s="16">
        <f t="shared" si="3"/>
        <v>1.4033323591213982</v>
      </c>
      <c r="F25" s="15">
        <v>1179111.9034500001</v>
      </c>
      <c r="G25" s="15">
        <v>1384311.9024799999</v>
      </c>
      <c r="H25" s="16">
        <f t="shared" si="1"/>
        <v>17.402928291165477</v>
      </c>
      <c r="I25" s="16">
        <f t="shared" si="4"/>
        <v>1.2362045997340154</v>
      </c>
      <c r="J25" s="15">
        <v>1583629.2349999999</v>
      </c>
      <c r="K25" s="15">
        <v>1839190.2289999998</v>
      </c>
      <c r="L25" s="16">
        <f t="shared" si="2"/>
        <v>16.137678463608307</v>
      </c>
      <c r="M25" s="16">
        <f t="shared" si="5"/>
        <v>1.2137457502977573</v>
      </c>
    </row>
    <row r="26" spans="1:13" ht="13.8">
      <c r="A26" s="14" t="s">
        <v>26</v>
      </c>
      <c r="B26" s="15">
        <v>168008.64478999999</v>
      </c>
      <c r="C26" s="15">
        <v>182693.15776</v>
      </c>
      <c r="D26" s="16">
        <f t="shared" si="0"/>
        <v>8.740331777781261</v>
      </c>
      <c r="E26" s="16">
        <f t="shared" si="3"/>
        <v>1.4551105505511612</v>
      </c>
      <c r="F26" s="15">
        <v>1436091.7505399999</v>
      </c>
      <c r="G26" s="15">
        <v>1571393.75859</v>
      </c>
      <c r="H26" s="16">
        <f t="shared" si="1"/>
        <v>9.4215434354471945</v>
      </c>
      <c r="I26" s="16">
        <f t="shared" si="4"/>
        <v>1.4032705988312097</v>
      </c>
      <c r="J26" s="15">
        <v>1921765.155</v>
      </c>
      <c r="K26" s="15">
        <v>2145354.7199999997</v>
      </c>
      <c r="L26" s="16">
        <f t="shared" si="2"/>
        <v>11.634593561979727</v>
      </c>
      <c r="M26" s="16">
        <f t="shared" si="5"/>
        <v>1.4157943714702255</v>
      </c>
    </row>
    <row r="27" spans="1:13" ht="15.6">
      <c r="A27" s="12" t="s">
        <v>27</v>
      </c>
      <c r="B27" s="10">
        <v>1474550.2314200001</v>
      </c>
      <c r="C27" s="10">
        <v>1417895.27816</v>
      </c>
      <c r="D27" s="13">
        <f t="shared" si="0"/>
        <v>-3.8421853696663191</v>
      </c>
      <c r="E27" s="13">
        <f t="shared" si="3"/>
        <v>11.293221947248087</v>
      </c>
      <c r="F27" s="10">
        <v>12904109.824100001</v>
      </c>
      <c r="G27" s="10">
        <v>12917433.138560001</v>
      </c>
      <c r="H27" s="13">
        <f t="shared" si="1"/>
        <v>0.10324861336128051</v>
      </c>
      <c r="I27" s="13">
        <f t="shared" si="4"/>
        <v>11.535399091806319</v>
      </c>
      <c r="J27" s="10">
        <v>16763693.905999999</v>
      </c>
      <c r="K27" s="10">
        <v>17527040.847999997</v>
      </c>
      <c r="L27" s="13">
        <f t="shared" si="2"/>
        <v>4.5535724183485815</v>
      </c>
      <c r="M27" s="13">
        <f t="shared" si="5"/>
        <v>11.566705286446581</v>
      </c>
    </row>
    <row r="28" spans="1:13" ht="15">
      <c r="A28" s="14" t="s">
        <v>28</v>
      </c>
      <c r="B28" s="15">
        <v>1474550.2314200001</v>
      </c>
      <c r="C28" s="15">
        <v>1417895.27816</v>
      </c>
      <c r="D28" s="16">
        <f t="shared" si="0"/>
        <v>-3.8421853696663191</v>
      </c>
      <c r="E28" s="16">
        <f t="shared" si="3"/>
        <v>11.293221947248087</v>
      </c>
      <c r="F28" s="15">
        <v>12904109.824100001</v>
      </c>
      <c r="G28" s="15">
        <v>12917433.138560001</v>
      </c>
      <c r="H28" s="16">
        <f t="shared" si="1"/>
        <v>0.10324861336128051</v>
      </c>
      <c r="I28" s="16">
        <f t="shared" si="4"/>
        <v>11.535399091806319</v>
      </c>
      <c r="J28" s="15">
        <v>16763693.905999999</v>
      </c>
      <c r="K28" s="17">
        <v>17527040.847999997</v>
      </c>
      <c r="L28" s="16">
        <f t="shared" si="2"/>
        <v>4.5535724183485815</v>
      </c>
      <c r="M28" s="16">
        <f t="shared" si="5"/>
        <v>11.566705286446581</v>
      </c>
    </row>
    <row r="29" spans="1:13" ht="15.6">
      <c r="A29" s="12" t="s">
        <v>29</v>
      </c>
      <c r="B29" s="10">
        <v>6828909.8811999997</v>
      </c>
      <c r="C29" s="10">
        <v>7740159.2655300004</v>
      </c>
      <c r="D29" s="13">
        <f t="shared" si="0"/>
        <v>13.34399487154856</v>
      </c>
      <c r="E29" s="13">
        <f t="shared" si="3"/>
        <v>61.648654762510077</v>
      </c>
      <c r="F29" s="10">
        <v>63379228.186169997</v>
      </c>
      <c r="G29" s="10">
        <v>66059073.133570001</v>
      </c>
      <c r="H29" s="13">
        <f t="shared" si="1"/>
        <v>4.2282700879982844</v>
      </c>
      <c r="I29" s="13">
        <f t="shared" si="4"/>
        <v>58.991423764822237</v>
      </c>
      <c r="J29" s="10">
        <v>84810897.13499999</v>
      </c>
      <c r="K29" s="10">
        <v>87911100.245999992</v>
      </c>
      <c r="L29" s="13">
        <f t="shared" si="2"/>
        <v>3.6554301578312174</v>
      </c>
      <c r="M29" s="13">
        <f t="shared" si="5"/>
        <v>58.015599824928508</v>
      </c>
    </row>
    <row r="30" spans="1:13" ht="13.8">
      <c r="A30" s="14" t="s">
        <v>30</v>
      </c>
      <c r="B30" s="15">
        <v>1361736.38047</v>
      </c>
      <c r="C30" s="15">
        <v>1522027.6148399999</v>
      </c>
      <c r="D30" s="16">
        <f t="shared" si="0"/>
        <v>11.771091429214502</v>
      </c>
      <c r="E30" s="16">
        <f t="shared" si="3"/>
        <v>12.122612952441985</v>
      </c>
      <c r="F30" s="15">
        <v>11957374.387770001</v>
      </c>
      <c r="G30" s="15">
        <v>12975144.79634</v>
      </c>
      <c r="H30" s="16">
        <f t="shared" si="1"/>
        <v>8.5116546121611307</v>
      </c>
      <c r="I30" s="16">
        <f t="shared" si="4"/>
        <v>11.586936188813214</v>
      </c>
      <c r="J30" s="15">
        <v>15753163.469000001</v>
      </c>
      <c r="K30" s="15">
        <v>17055920.941999998</v>
      </c>
      <c r="L30" s="16">
        <f t="shared" si="2"/>
        <v>8.2698149839150723</v>
      </c>
      <c r="M30" s="16">
        <f t="shared" si="5"/>
        <v>11.255796836210259</v>
      </c>
    </row>
    <row r="31" spans="1:13" ht="13.8">
      <c r="A31" s="14" t="s">
        <v>31</v>
      </c>
      <c r="B31" s="15">
        <v>1497603.93988</v>
      </c>
      <c r="C31" s="15">
        <v>1966207.6384000001</v>
      </c>
      <c r="D31" s="16">
        <f t="shared" si="0"/>
        <v>31.290228747498379</v>
      </c>
      <c r="E31" s="16">
        <f t="shared" si="3"/>
        <v>15.660408491973305</v>
      </c>
      <c r="F31" s="15">
        <v>14030191.422970001</v>
      </c>
      <c r="G31" s="15">
        <v>15734303.818499999</v>
      </c>
      <c r="H31" s="16">
        <f t="shared" si="1"/>
        <v>12.146038098525537</v>
      </c>
      <c r="I31" s="16">
        <f t="shared" si="4"/>
        <v>14.050893241036189</v>
      </c>
      <c r="J31" s="15">
        <v>19133070.198000003</v>
      </c>
      <c r="K31" s="15">
        <v>20760169.467</v>
      </c>
      <c r="L31" s="16">
        <f t="shared" si="2"/>
        <v>8.504120102847267</v>
      </c>
      <c r="M31" s="16">
        <f t="shared" si="5"/>
        <v>13.700359576036281</v>
      </c>
    </row>
    <row r="32" spans="1:13" ht="13.8">
      <c r="A32" s="14" t="s">
        <v>32</v>
      </c>
      <c r="B32" s="15">
        <v>16401.630649999999</v>
      </c>
      <c r="C32" s="15">
        <v>130499.53965000001</v>
      </c>
      <c r="D32" s="16">
        <f t="shared" si="0"/>
        <v>695.6497889433939</v>
      </c>
      <c r="E32" s="16">
        <f t="shared" si="3"/>
        <v>1.0393999387554544</v>
      </c>
      <c r="F32" s="15">
        <v>601704.06226000004</v>
      </c>
      <c r="G32" s="15">
        <v>965183.58574999997</v>
      </c>
      <c r="H32" s="16">
        <f t="shared" si="1"/>
        <v>60.408354586268054</v>
      </c>
      <c r="I32" s="16">
        <f t="shared" si="4"/>
        <v>0.86191875267008966</v>
      </c>
      <c r="J32" s="15">
        <v>790199.04900000012</v>
      </c>
      <c r="K32" s="15">
        <v>1174416.004</v>
      </c>
      <c r="L32" s="16">
        <f t="shared" si="2"/>
        <v>48.622806555668205</v>
      </c>
      <c r="M32" s="16">
        <f t="shared" si="5"/>
        <v>0.77503806374162398</v>
      </c>
    </row>
    <row r="33" spans="1:13" ht="13.8">
      <c r="A33" s="14" t="s">
        <v>33</v>
      </c>
      <c r="B33" s="15">
        <v>972286.39498999994</v>
      </c>
      <c r="C33" s="15">
        <v>1038661.02082</v>
      </c>
      <c r="D33" s="16">
        <f t="shared" si="0"/>
        <v>6.8266537690967795</v>
      </c>
      <c r="E33" s="16">
        <f t="shared" si="3"/>
        <v>8.2727050556916346</v>
      </c>
      <c r="F33" s="15">
        <v>8743772.4581099991</v>
      </c>
      <c r="G33" s="15">
        <v>8413241.9361099992</v>
      </c>
      <c r="H33" s="16">
        <f t="shared" si="1"/>
        <v>-3.7801821077060067</v>
      </c>
      <c r="I33" s="16">
        <f t="shared" si="4"/>
        <v>7.5131105652286738</v>
      </c>
      <c r="J33" s="15">
        <v>11966514.446999999</v>
      </c>
      <c r="K33" s="15">
        <v>11462400.526999999</v>
      </c>
      <c r="L33" s="16">
        <f t="shared" si="2"/>
        <v>-4.2127047289562345</v>
      </c>
      <c r="M33" s="16">
        <f t="shared" si="5"/>
        <v>7.564437712036705</v>
      </c>
    </row>
    <row r="34" spans="1:13" ht="13.8">
      <c r="A34" s="14" t="s">
        <v>34</v>
      </c>
      <c r="B34" s="15">
        <v>413453.60738</v>
      </c>
      <c r="C34" s="15">
        <v>482006.62948</v>
      </c>
      <c r="D34" s="16">
        <f t="shared" si="0"/>
        <v>16.580583861490844</v>
      </c>
      <c r="E34" s="16">
        <f t="shared" si="3"/>
        <v>3.839076080305813</v>
      </c>
      <c r="F34" s="15">
        <v>3925642.5806499999</v>
      </c>
      <c r="G34" s="15">
        <v>4248017.6905899998</v>
      </c>
      <c r="H34" s="16">
        <f t="shared" si="1"/>
        <v>8.2120341655409099</v>
      </c>
      <c r="I34" s="16">
        <f t="shared" si="4"/>
        <v>3.7935229766145113</v>
      </c>
      <c r="J34" s="15">
        <v>5245920.8</v>
      </c>
      <c r="K34" s="15">
        <v>5641469.8279999997</v>
      </c>
      <c r="L34" s="16">
        <f t="shared" si="2"/>
        <v>7.5401258059404928</v>
      </c>
      <c r="M34" s="16">
        <f t="shared" si="5"/>
        <v>3.7230026134333167</v>
      </c>
    </row>
    <row r="35" spans="1:13" ht="13.8">
      <c r="A35" s="14" t="s">
        <v>35</v>
      </c>
      <c r="B35" s="15">
        <v>513233.46795000002</v>
      </c>
      <c r="C35" s="15">
        <v>586126.13673000003</v>
      </c>
      <c r="D35" s="16">
        <f t="shared" si="0"/>
        <v>14.202633563854281</v>
      </c>
      <c r="E35" s="16">
        <f t="shared" si="3"/>
        <v>4.6683649019303894</v>
      </c>
      <c r="F35" s="15">
        <v>4717619.1903999997</v>
      </c>
      <c r="G35" s="15">
        <v>4998866.2618800001</v>
      </c>
      <c r="H35" s="16">
        <f t="shared" si="1"/>
        <v>5.9616314952321083</v>
      </c>
      <c r="I35" s="16">
        <f t="shared" si="4"/>
        <v>4.4640383827665024</v>
      </c>
      <c r="J35" s="15">
        <v>6267512.2340000011</v>
      </c>
      <c r="K35" s="15">
        <v>6638238.3680000016</v>
      </c>
      <c r="L35" s="16">
        <f t="shared" si="2"/>
        <v>5.9150444412200009</v>
      </c>
      <c r="M35" s="16">
        <f t="shared" si="5"/>
        <v>4.3808049225034909</v>
      </c>
    </row>
    <row r="36" spans="1:13" ht="13.8">
      <c r="A36" s="14" t="s">
        <v>36</v>
      </c>
      <c r="B36" s="15">
        <v>1197182.99376</v>
      </c>
      <c r="C36" s="15">
        <v>1034958.04522</v>
      </c>
      <c r="D36" s="16">
        <f t="shared" si="0"/>
        <v>-13.550555711662685</v>
      </c>
      <c r="E36" s="16">
        <f t="shared" si="3"/>
        <v>8.2432116749320112</v>
      </c>
      <c r="F36" s="15">
        <v>11788995.405230001</v>
      </c>
      <c r="G36" s="15">
        <v>10550643.120990001</v>
      </c>
      <c r="H36" s="16">
        <f t="shared" si="1"/>
        <v>-10.504307124342628</v>
      </c>
      <c r="I36" s="16">
        <f t="shared" si="4"/>
        <v>9.4218315489115891</v>
      </c>
      <c r="J36" s="15">
        <v>15623198.879999999</v>
      </c>
      <c r="K36" s="15">
        <v>14310055.545</v>
      </c>
      <c r="L36" s="16">
        <f t="shared" si="2"/>
        <v>-8.4050862124082428</v>
      </c>
      <c r="M36" s="16">
        <f t="shared" si="5"/>
        <v>9.443704533876474</v>
      </c>
    </row>
    <row r="37" spans="1:13" ht="13.8">
      <c r="A37" s="18" t="s">
        <v>37</v>
      </c>
      <c r="B37" s="15">
        <v>249354.58366</v>
      </c>
      <c r="C37" s="15">
        <v>266212.39990000002</v>
      </c>
      <c r="D37" s="16">
        <f t="shared" si="0"/>
        <v>6.7605800513320364</v>
      </c>
      <c r="E37" s="16">
        <f t="shared" si="3"/>
        <v>2.1203228217824792</v>
      </c>
      <c r="F37" s="15">
        <v>2338686.02862</v>
      </c>
      <c r="G37" s="15">
        <v>2404791.5774500002</v>
      </c>
      <c r="H37" s="16">
        <f t="shared" si="1"/>
        <v>2.8266106703090643</v>
      </c>
      <c r="I37" s="16">
        <f t="shared" si="4"/>
        <v>2.147503322133907</v>
      </c>
      <c r="J37" s="15">
        <v>3086848.031</v>
      </c>
      <c r="K37" s="15">
        <v>3163808.2589999991</v>
      </c>
      <c r="L37" s="16">
        <f t="shared" si="2"/>
        <v>2.4931654304688116</v>
      </c>
      <c r="M37" s="16">
        <f t="shared" si="5"/>
        <v>2.0879073673668347</v>
      </c>
    </row>
    <row r="38" spans="1:13" ht="13.8">
      <c r="A38" s="14" t="s">
        <v>38</v>
      </c>
      <c r="B38" s="15">
        <v>179011.67522999999</v>
      </c>
      <c r="C38" s="15">
        <v>207256.14944000001</v>
      </c>
      <c r="D38" s="16">
        <f t="shared" si="0"/>
        <v>15.778006754984334</v>
      </c>
      <c r="E38" s="16">
        <f t="shared" si="3"/>
        <v>1.6507493406673279</v>
      </c>
      <c r="F38" s="15">
        <v>1481186.4361399999</v>
      </c>
      <c r="G38" s="15">
        <v>1636456.0168300001</v>
      </c>
      <c r="H38" s="16">
        <f t="shared" si="1"/>
        <v>10.482784401849891</v>
      </c>
      <c r="I38" s="16">
        <f t="shared" si="4"/>
        <v>1.4613718567639626</v>
      </c>
      <c r="J38" s="15">
        <v>1910513.7310000001</v>
      </c>
      <c r="K38" s="15">
        <v>2229446.6370000001</v>
      </c>
      <c r="L38" s="16">
        <f t="shared" si="2"/>
        <v>16.693567851672245</v>
      </c>
      <c r="M38" s="16">
        <f t="shared" si="5"/>
        <v>1.4712895591260653</v>
      </c>
    </row>
    <row r="39" spans="1:13" ht="13.8">
      <c r="A39" s="14" t="s">
        <v>39</v>
      </c>
      <c r="B39" s="15">
        <v>94096.955440000005</v>
      </c>
      <c r="C39" s="15">
        <v>114601.1802</v>
      </c>
      <c r="D39" s="16">
        <f>(C39-B39)/B39*100</f>
        <v>21.790529421618018</v>
      </c>
      <c r="E39" s="16">
        <f t="shared" si="3"/>
        <v>0.91277302587161113</v>
      </c>
      <c r="F39" s="15">
        <v>924434.39809999999</v>
      </c>
      <c r="G39" s="15">
        <v>986863.04122999997</v>
      </c>
      <c r="H39" s="16">
        <f t="shared" si="1"/>
        <v>6.7531718051935581</v>
      </c>
      <c r="I39" s="16">
        <f t="shared" si="4"/>
        <v>0.88127872677425811</v>
      </c>
      <c r="J39" s="15">
        <v>1232764.9539999999</v>
      </c>
      <c r="K39" s="15">
        <v>1323238.6270000001</v>
      </c>
      <c r="L39" s="16">
        <f t="shared" si="2"/>
        <v>7.339085419847212</v>
      </c>
      <c r="M39" s="16">
        <f t="shared" si="5"/>
        <v>0.87325130094038217</v>
      </c>
    </row>
    <row r="40" spans="1:13" ht="13.8">
      <c r="A40" s="14" t="s">
        <v>40</v>
      </c>
      <c r="B40" s="15">
        <v>328280.69173999998</v>
      </c>
      <c r="C40" s="15">
        <v>382969.88575000002</v>
      </c>
      <c r="D40" s="16">
        <f>(C40-B40)/B40*100</f>
        <v>16.659278290212136</v>
      </c>
      <c r="E40" s="16">
        <f t="shared" si="3"/>
        <v>3.0502703447179051</v>
      </c>
      <c r="F40" s="15">
        <v>2807393.23581</v>
      </c>
      <c r="G40" s="15">
        <v>3062898.5655999999</v>
      </c>
      <c r="H40" s="16">
        <f t="shared" si="1"/>
        <v>9.1011592722699035</v>
      </c>
      <c r="I40" s="16">
        <f t="shared" si="4"/>
        <v>2.7351995518713252</v>
      </c>
      <c r="J40" s="15">
        <v>3723870.9550000001</v>
      </c>
      <c r="K40" s="15">
        <v>4049138.3160000001</v>
      </c>
      <c r="L40" s="16">
        <f t="shared" si="2"/>
        <v>8.7346571599981786</v>
      </c>
      <c r="M40" s="16">
        <f t="shared" si="5"/>
        <v>2.6721675365168647</v>
      </c>
    </row>
    <row r="41" spans="1:13" ht="13.8">
      <c r="A41" s="14" t="s">
        <v>41</v>
      </c>
      <c r="B41" s="15">
        <v>6267.56005</v>
      </c>
      <c r="C41" s="15">
        <v>8633.0251000000007</v>
      </c>
      <c r="D41" s="16">
        <f t="shared" si="0"/>
        <v>37.741402254295124</v>
      </c>
      <c r="E41" s="16">
        <f t="shared" si="3"/>
        <v>6.8760133440166529E-2</v>
      </c>
      <c r="F41" s="15">
        <v>62228.580110000003</v>
      </c>
      <c r="G41" s="15">
        <v>82662.722299999994</v>
      </c>
      <c r="H41" s="16">
        <f t="shared" si="1"/>
        <v>32.837230343162318</v>
      </c>
      <c r="I41" s="16">
        <f t="shared" si="4"/>
        <v>7.3818651238008792E-2</v>
      </c>
      <c r="J41" s="15">
        <v>77320.381000000008</v>
      </c>
      <c r="K41" s="15">
        <v>102797.72199999999</v>
      </c>
      <c r="L41" s="16">
        <f t="shared" si="2"/>
        <v>32.9503562585911</v>
      </c>
      <c r="M41" s="16">
        <f t="shared" si="5"/>
        <v>6.7839800500478997E-2</v>
      </c>
    </row>
    <row r="42" spans="1:13" ht="15.6">
      <c r="A42" s="19" t="s">
        <v>42</v>
      </c>
      <c r="B42" s="10">
        <v>364579.59165999998</v>
      </c>
      <c r="C42" s="10">
        <v>443786.55638999998</v>
      </c>
      <c r="D42" s="11">
        <f t="shared" si="0"/>
        <v>21.72556186410646</v>
      </c>
      <c r="E42" s="11">
        <f t="shared" si="3"/>
        <v>3.5346616606418046</v>
      </c>
      <c r="F42" s="10">
        <v>3015110.6115799998</v>
      </c>
      <c r="G42" s="10">
        <v>3792332.8332199999</v>
      </c>
      <c r="H42" s="11">
        <f t="shared" si="1"/>
        <v>25.777569109901233</v>
      </c>
      <c r="I42" s="11">
        <f t="shared" si="4"/>
        <v>3.3865917671806094</v>
      </c>
      <c r="J42" s="10">
        <v>4016463.7030000002</v>
      </c>
      <c r="K42" s="10">
        <v>4956755.4129999997</v>
      </c>
      <c r="L42" s="156">
        <f t="shared" si="2"/>
        <v>23.410935079474797</v>
      </c>
      <c r="M42" s="156">
        <f t="shared" si="5"/>
        <v>3.271135700337692</v>
      </c>
    </row>
    <row r="43" spans="1:13" ht="13.8">
      <c r="A43" s="14" t="s">
        <v>43</v>
      </c>
      <c r="B43" s="15">
        <v>364579.59165999998</v>
      </c>
      <c r="C43" s="15">
        <v>443786.55638999998</v>
      </c>
      <c r="D43" s="16">
        <f t="shared" si="0"/>
        <v>21.72556186410646</v>
      </c>
      <c r="E43" s="16">
        <f t="shared" si="3"/>
        <v>3.5346616606418046</v>
      </c>
      <c r="F43" s="15">
        <v>3015110.6115799998</v>
      </c>
      <c r="G43" s="15">
        <v>3792332.8332199999</v>
      </c>
      <c r="H43" s="16">
        <f t="shared" si="1"/>
        <v>25.777569109901233</v>
      </c>
      <c r="I43" s="16">
        <f t="shared" si="4"/>
        <v>3.3865917671806094</v>
      </c>
      <c r="J43" s="15">
        <v>4016463.7030000002</v>
      </c>
      <c r="K43" s="15">
        <v>4956755.4129999997</v>
      </c>
      <c r="L43" s="16">
        <f t="shared" si="2"/>
        <v>23.410935079474797</v>
      </c>
      <c r="M43" s="16">
        <f t="shared" si="5"/>
        <v>3.271135700337692</v>
      </c>
    </row>
    <row r="44" spans="1:13" ht="15.6">
      <c r="A44" s="12" t="s">
        <v>44</v>
      </c>
      <c r="B44" s="10">
        <v>11300667.151219999</v>
      </c>
      <c r="C44" s="10">
        <v>12555276.826959999</v>
      </c>
      <c r="D44" s="13">
        <f t="shared" si="0"/>
        <v>11.102085026940683</v>
      </c>
      <c r="E44" s="13">
        <f t="shared" si="3"/>
        <v>100</v>
      </c>
      <c r="F44" s="20">
        <v>101329281.77155</v>
      </c>
      <c r="G44" s="20">
        <v>107026518.64300001</v>
      </c>
      <c r="H44" s="21">
        <f t="shared" si="1"/>
        <v>5.6224980300310463</v>
      </c>
      <c r="I44" s="21">
        <f t="shared" si="4"/>
        <v>95.575769017782079</v>
      </c>
      <c r="J44" s="20">
        <v>135827299.97500002</v>
      </c>
      <c r="K44" s="20">
        <v>143232907.69999999</v>
      </c>
      <c r="L44" s="21">
        <f>(K44-J44)/J44*100</f>
        <v>5.452223320615972</v>
      </c>
      <c r="M44" s="21">
        <f t="shared" si="5"/>
        <v>94.524389202627674</v>
      </c>
    </row>
    <row r="45" spans="1:13" ht="15">
      <c r="A45" s="22" t="s">
        <v>45</v>
      </c>
      <c r="B45" s="17"/>
      <c r="C45" s="17"/>
      <c r="D45" s="23"/>
      <c r="E45" s="23"/>
      <c r="F45" s="24">
        <f>(F46-F44)</f>
        <v>9931240.2404499948</v>
      </c>
      <c r="G45" s="24">
        <f>(G46-G44)</f>
        <v>4954289.6129999906</v>
      </c>
      <c r="H45" s="25">
        <f t="shared" si="1"/>
        <v>-50.11408954924741</v>
      </c>
      <c r="I45" s="25">
        <f t="shared" si="4"/>
        <v>4.4242309822179164</v>
      </c>
      <c r="J45" s="26">
        <f>(J46-J44)</f>
        <v>10896452.356999964</v>
      </c>
      <c r="K45" s="26">
        <f>(K46-K44)</f>
        <v>8297198.8770000041</v>
      </c>
      <c r="L45" s="157">
        <f t="shared" si="2"/>
        <v>-23.854126048008453</v>
      </c>
      <c r="M45" s="157">
        <f t="shared" si="5"/>
        <v>5.4756107973723251</v>
      </c>
    </row>
    <row r="46" spans="1:13" s="32" customFormat="1" ht="22.5" customHeight="1">
      <c r="A46" s="27" t="s">
        <v>46</v>
      </c>
      <c r="B46" s="28">
        <v>11300667.151219999</v>
      </c>
      <c r="C46" s="28">
        <v>12555276.826959999</v>
      </c>
      <c r="D46" s="29">
        <f>(C46-B46)/B46*100</f>
        <v>11.102085026940683</v>
      </c>
      <c r="E46" s="29">
        <f t="shared" si="3"/>
        <v>100</v>
      </c>
      <c r="F46" s="30">
        <v>111260522.01199999</v>
      </c>
      <c r="G46" s="30">
        <v>111980808.256</v>
      </c>
      <c r="H46" s="31">
        <f>(G46-F46)/F46*100</f>
        <v>0.64738707941916396</v>
      </c>
      <c r="I46" s="31">
        <f t="shared" si="4"/>
        <v>100</v>
      </c>
      <c r="J46" s="30">
        <v>146723752.33199999</v>
      </c>
      <c r="K46" s="30">
        <v>151530106.57699999</v>
      </c>
      <c r="L46" s="31">
        <f t="shared" si="2"/>
        <v>3.2757847101159192</v>
      </c>
      <c r="M46" s="31">
        <f t="shared" si="5"/>
        <v>100</v>
      </c>
    </row>
    <row r="47" spans="1:13" ht="20.25" hidden="1" customHeight="1">
      <c r="J47" s="33">
        <v>134018670.49699998</v>
      </c>
      <c r="K47" s="33">
        <v>136770401.61351001</v>
      </c>
    </row>
    <row r="48" spans="1:13" ht="9" customHeight="1"/>
    <row r="49" spans="1:11">
      <c r="A49" s="1" t="s">
        <v>175</v>
      </c>
      <c r="K49" s="34"/>
    </row>
    <row r="50" spans="1:11">
      <c r="A50" s="1" t="s">
        <v>47</v>
      </c>
      <c r="G50" s="34"/>
      <c r="K50" s="34"/>
    </row>
    <row r="51" spans="1:11">
      <c r="G51" s="34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C66"/>
  <sheetViews>
    <sheetView topLeftCell="A27" workbookViewId="0">
      <selection activeCell="B16" sqref="B16"/>
    </sheetView>
  </sheetViews>
  <sheetFormatPr defaultRowHeight="13.2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>
      <c r="C2" s="129" t="s">
        <v>134</v>
      </c>
    </row>
    <row r="14" spans="3:3" ht="12.75" customHeight="1"/>
    <row r="16" spans="3:3" ht="12.75" customHeight="1"/>
    <row r="21" spans="3:3" ht="13.8">
      <c r="C21" s="129" t="s">
        <v>135</v>
      </c>
    </row>
    <row r="34" ht="12.75" customHeight="1"/>
    <row r="50" spans="2:2" ht="12.75" customHeight="1"/>
    <row r="51" spans="2:2">
      <c r="B51" s="115"/>
    </row>
    <row r="66" ht="12.75" customHeight="1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2"/>
  <sheetViews>
    <sheetView topLeftCell="A32" workbookViewId="0">
      <selection activeCell="B16" sqref="B16"/>
    </sheetView>
  </sheetViews>
  <sheetFormatPr defaultRowHeight="13.2"/>
  <cols>
    <col min="4" max="4" width="17.44140625" customWidth="1"/>
  </cols>
  <sheetData>
    <row r="1" spans="2:2" ht="13.8">
      <c r="B1" s="129" t="s">
        <v>22</v>
      </c>
    </row>
    <row r="2" spans="2:2" ht="13.8">
      <c r="B2" s="129" t="s">
        <v>136</v>
      </c>
    </row>
    <row r="11" spans="2:2" ht="12.75" customHeight="1"/>
    <row r="14" spans="2:2" ht="12.75" customHeight="1"/>
    <row r="25" ht="12.75" customHeight="1"/>
    <row r="31" ht="12.75" customHeight="1"/>
    <row r="40" spans="1:1" ht="12.75" customHeight="1"/>
    <row r="45" spans="1:1">
      <c r="A45" s="115"/>
    </row>
    <row r="47" spans="1:1" ht="12.75" customHeight="1"/>
    <row r="54" ht="12.75" customHeight="1"/>
    <row r="69" ht="12.75" customHeight="1"/>
    <row r="71" ht="12.75" customHeight="1"/>
    <row r="82" ht="12.75" customHeight="1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7"/>
  <sheetViews>
    <sheetView topLeftCell="A190" workbookViewId="0">
      <selection activeCell="B16" sqref="B16"/>
    </sheetView>
  </sheetViews>
  <sheetFormatPr defaultRowHeight="13.2"/>
  <cols>
    <col min="4" max="4" width="22.33203125" customWidth="1"/>
    <col min="9" max="9" width="17.88671875" customWidth="1"/>
  </cols>
  <sheetData>
    <row r="1" spans="2:2" ht="13.8">
      <c r="B1" s="129" t="s">
        <v>137</v>
      </c>
    </row>
    <row r="10" spans="2:2" ht="12.75" customHeight="1"/>
    <row r="13" spans="2:2" ht="12.75" customHeight="1"/>
    <row r="18" spans="2:2" ht="13.8">
      <c r="B18" s="129" t="s">
        <v>138</v>
      </c>
    </row>
    <row r="19" spans="2:2" ht="13.8">
      <c r="B19" s="129"/>
    </row>
    <row r="20" spans="2:2" ht="13.8">
      <c r="B20" s="129"/>
    </row>
    <row r="21" spans="2:2" ht="13.8">
      <c r="B21" s="129"/>
    </row>
    <row r="26" spans="2:2" ht="12.75" customHeight="1"/>
    <row r="29" spans="2:2" ht="12.75" customHeight="1"/>
    <row r="40" ht="12.75" customHeight="1"/>
    <row r="42" ht="12.75" customHeight="1"/>
    <row r="44" ht="12.75" customHeight="1"/>
    <row r="51" spans="1:1">
      <c r="A51" s="115"/>
    </row>
    <row r="53" spans="1:1" ht="12.75" customHeight="1"/>
    <row r="54" spans="1:1" ht="12.75" customHeight="1"/>
    <row r="57" spans="1:1" ht="12.75" customHeight="1"/>
    <row r="64" spans="1:1" ht="12.75" customHeight="1"/>
    <row r="67" ht="12.75" customHeight="1"/>
    <row r="69" ht="12.75" customHeight="1"/>
    <row r="77" ht="12.75" customHeight="1"/>
    <row r="96" ht="12.75" customHeight="1"/>
    <row r="114" ht="12.75" customHeight="1"/>
    <row r="127" ht="12.75" customHeight="1"/>
    <row r="147" ht="12.75" customHeight="1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6"/>
  <sheetViews>
    <sheetView topLeftCell="C55" zoomScaleNormal="100" workbookViewId="0">
      <selection activeCell="J73" sqref="J73"/>
    </sheetView>
  </sheetViews>
  <sheetFormatPr defaultRowHeight="13.2"/>
  <cols>
    <col min="1" max="1" width="7" customWidth="1"/>
    <col min="2" max="2" width="40.33203125" customWidth="1"/>
    <col min="3" max="3" width="10.109375" style="153" bestFit="1" customWidth="1"/>
    <col min="4" max="4" width="10.6640625" style="153" bestFit="1" customWidth="1"/>
    <col min="5" max="7" width="11.33203125" style="154" bestFit="1" customWidth="1"/>
    <col min="8" max="8" width="11.44140625" style="154" bestFit="1" customWidth="1"/>
    <col min="9" max="9" width="11" style="154" bestFit="1" customWidth="1"/>
    <col min="10" max="10" width="12.5546875" style="154" bestFit="1" customWidth="1"/>
    <col min="11" max="11" width="11.33203125" style="154" bestFit="1" customWidth="1"/>
    <col min="12" max="12" width="10.109375" style="154" bestFit="1" customWidth="1"/>
    <col min="13" max="13" width="11.33203125" style="154" bestFit="1" customWidth="1"/>
    <col min="14" max="14" width="10.109375" style="154" bestFit="1" customWidth="1"/>
    <col min="15" max="15" width="12.44140625" style="153" bestFit="1" customWidth="1"/>
  </cols>
  <sheetData>
    <row r="1" spans="1:15" ht="16.2" thickBot="1">
      <c r="B1" s="130" t="s">
        <v>139</v>
      </c>
      <c r="C1" s="131" t="s">
        <v>80</v>
      </c>
      <c r="D1" s="131" t="s">
        <v>81</v>
      </c>
      <c r="E1" s="131" t="s">
        <v>82</v>
      </c>
      <c r="F1" s="131" t="s">
        <v>83</v>
      </c>
      <c r="G1" s="131" t="s">
        <v>84</v>
      </c>
      <c r="H1" s="131" t="s">
        <v>85</v>
      </c>
      <c r="I1" s="131" t="s">
        <v>1</v>
      </c>
      <c r="J1" s="131" t="s">
        <v>140</v>
      </c>
      <c r="K1" s="131" t="s">
        <v>87</v>
      </c>
      <c r="L1" s="131" t="s">
        <v>88</v>
      </c>
      <c r="M1" s="131" t="s">
        <v>89</v>
      </c>
      <c r="N1" s="131" t="s">
        <v>90</v>
      </c>
      <c r="O1" s="132" t="s">
        <v>76</v>
      </c>
    </row>
    <row r="2" spans="1:15" s="137" customFormat="1" ht="15" thickTop="1" thickBot="1">
      <c r="A2" s="133">
        <v>2013</v>
      </c>
      <c r="B2" s="134" t="s">
        <v>8</v>
      </c>
      <c r="C2" s="135">
        <v>1699872.838</v>
      </c>
      <c r="D2" s="135">
        <v>1614077.706</v>
      </c>
      <c r="E2" s="135">
        <v>1722761.4569999999</v>
      </c>
      <c r="F2" s="135">
        <v>1689042.7509999999</v>
      </c>
      <c r="G2" s="135">
        <v>1770786.5870000001</v>
      </c>
      <c r="H2" s="135">
        <v>1651876.679</v>
      </c>
      <c r="I2" s="135">
        <v>1689208.594</v>
      </c>
      <c r="J2" s="135">
        <v>1412348.219</v>
      </c>
      <c r="K2" s="135">
        <v>1838441.6969999999</v>
      </c>
      <c r="L2" s="135"/>
      <c r="M2" s="135"/>
      <c r="N2" s="135"/>
      <c r="O2" s="136">
        <f t="shared" ref="O2:O65" si="0">SUM(C2:N2)</f>
        <v>15088416.528000001</v>
      </c>
    </row>
    <row r="3" spans="1:15" ht="15" thickTop="1" thickBot="1">
      <c r="A3" s="138">
        <v>2012</v>
      </c>
      <c r="B3" s="134" t="s">
        <v>8</v>
      </c>
      <c r="C3" s="135">
        <v>1506723.7509999999</v>
      </c>
      <c r="D3" s="135">
        <v>1533499.9110000001</v>
      </c>
      <c r="E3" s="135">
        <v>1656289.152</v>
      </c>
      <c r="F3" s="135">
        <v>1491180.767</v>
      </c>
      <c r="G3" s="135">
        <v>1536166.179</v>
      </c>
      <c r="H3" s="135">
        <v>1519760.899</v>
      </c>
      <c r="I3" s="135">
        <v>1412069.469</v>
      </c>
      <c r="J3" s="135">
        <v>1344226.8859999999</v>
      </c>
      <c r="K3" s="135">
        <v>1625846.057</v>
      </c>
      <c r="L3" s="135">
        <v>1692938.8870000001</v>
      </c>
      <c r="M3" s="135">
        <v>1975252.128</v>
      </c>
      <c r="N3" s="135">
        <v>1834647.219</v>
      </c>
      <c r="O3" s="136">
        <f t="shared" si="0"/>
        <v>19128601.305</v>
      </c>
    </row>
    <row r="4" spans="1:15" s="137" customFormat="1" ht="15" thickTop="1" thickBot="1">
      <c r="A4" s="133">
        <v>2013</v>
      </c>
      <c r="B4" s="139" t="s">
        <v>141</v>
      </c>
      <c r="C4" s="140">
        <v>500422.473</v>
      </c>
      <c r="D4" s="140">
        <v>471153.27600000001</v>
      </c>
      <c r="E4" s="140">
        <v>532549.20400000003</v>
      </c>
      <c r="F4" s="140">
        <v>520657.82400000002</v>
      </c>
      <c r="G4" s="140">
        <v>586660.01500000001</v>
      </c>
      <c r="H4" s="140">
        <v>542352.73899999994</v>
      </c>
      <c r="I4" s="140">
        <v>551205.84100000001</v>
      </c>
      <c r="J4" s="140">
        <v>453058.17200000002</v>
      </c>
      <c r="K4" s="140">
        <v>554492.12199999997</v>
      </c>
      <c r="L4" s="140"/>
      <c r="M4" s="140"/>
      <c r="N4" s="140"/>
      <c r="O4" s="136">
        <f t="shared" si="0"/>
        <v>4712551.6660000011</v>
      </c>
    </row>
    <row r="5" spans="1:15" ht="14.4" thickTop="1">
      <c r="A5" s="138">
        <v>2012</v>
      </c>
      <c r="B5" s="139" t="s">
        <v>141</v>
      </c>
      <c r="C5" s="140">
        <v>469988.837</v>
      </c>
      <c r="D5" s="140">
        <v>496619.10200000001</v>
      </c>
      <c r="E5" s="140">
        <v>525592.32299999997</v>
      </c>
      <c r="F5" s="140">
        <v>479203.86700000003</v>
      </c>
      <c r="G5" s="140">
        <v>474941.94400000002</v>
      </c>
      <c r="H5" s="140">
        <v>465917.97399999999</v>
      </c>
      <c r="I5" s="140">
        <v>449244.82400000002</v>
      </c>
      <c r="J5" s="140">
        <v>436282.18699999998</v>
      </c>
      <c r="K5" s="140">
        <v>499053.234</v>
      </c>
      <c r="L5" s="140">
        <v>487327.962</v>
      </c>
      <c r="M5" s="140">
        <v>581169.54599999997</v>
      </c>
      <c r="N5" s="140">
        <v>517210.61200000002</v>
      </c>
      <c r="O5" s="136">
        <f t="shared" si="0"/>
        <v>5882552.4120000005</v>
      </c>
    </row>
    <row r="6" spans="1:15" s="137" customFormat="1" ht="13.8">
      <c r="A6" s="133">
        <v>2013</v>
      </c>
      <c r="B6" s="139" t="s">
        <v>142</v>
      </c>
      <c r="C6" s="140">
        <v>223137.13500000001</v>
      </c>
      <c r="D6" s="140">
        <v>181396.16800000001</v>
      </c>
      <c r="E6" s="140">
        <v>172485.734</v>
      </c>
      <c r="F6" s="140">
        <v>160135.041</v>
      </c>
      <c r="G6" s="140">
        <v>181842.09599999999</v>
      </c>
      <c r="H6" s="140">
        <v>178091.67</v>
      </c>
      <c r="I6" s="140">
        <v>116162.84299999999</v>
      </c>
      <c r="J6" s="140">
        <v>95961.456000000006</v>
      </c>
      <c r="K6" s="140">
        <v>127469.43399999999</v>
      </c>
      <c r="L6" s="140"/>
      <c r="M6" s="140"/>
      <c r="N6" s="140"/>
      <c r="O6" s="141">
        <f t="shared" si="0"/>
        <v>1436681.5769999998</v>
      </c>
    </row>
    <row r="7" spans="1:15" ht="13.8">
      <c r="A7" s="138">
        <v>2012</v>
      </c>
      <c r="B7" s="139" t="s">
        <v>142</v>
      </c>
      <c r="C7" s="140">
        <v>193472.55900000001</v>
      </c>
      <c r="D7" s="140">
        <v>178518.288</v>
      </c>
      <c r="E7" s="140">
        <v>193137.79199999999</v>
      </c>
      <c r="F7" s="140">
        <v>159171.48300000001</v>
      </c>
      <c r="G7" s="140">
        <v>185763.70499999999</v>
      </c>
      <c r="H7" s="140">
        <v>183322.02799999999</v>
      </c>
      <c r="I7" s="140">
        <v>120932.27</v>
      </c>
      <c r="J7" s="140">
        <v>83568.645999999993</v>
      </c>
      <c r="K7" s="140">
        <v>114781.421</v>
      </c>
      <c r="L7" s="140">
        <v>172110.46900000001</v>
      </c>
      <c r="M7" s="140">
        <v>287397.52799999999</v>
      </c>
      <c r="N7" s="140">
        <v>307999.31800000003</v>
      </c>
      <c r="O7" s="141">
        <f t="shared" si="0"/>
        <v>2180175.5070000002</v>
      </c>
    </row>
    <row r="8" spans="1:15" s="137" customFormat="1" ht="13.8">
      <c r="A8" s="133">
        <v>2013</v>
      </c>
      <c r="B8" s="139" t="s">
        <v>143</v>
      </c>
      <c r="C8" s="140">
        <v>94908.356</v>
      </c>
      <c r="D8" s="140">
        <v>94116.08</v>
      </c>
      <c r="E8" s="140">
        <v>95502</v>
      </c>
      <c r="F8" s="140">
        <v>100813.105</v>
      </c>
      <c r="G8" s="140">
        <v>112882.94</v>
      </c>
      <c r="H8" s="140">
        <v>100452.32</v>
      </c>
      <c r="I8" s="140">
        <v>109595.63</v>
      </c>
      <c r="J8" s="140">
        <v>108040.65</v>
      </c>
      <c r="K8" s="140">
        <v>127074.802</v>
      </c>
      <c r="L8" s="140"/>
      <c r="M8" s="140"/>
      <c r="N8" s="140"/>
      <c r="O8" s="141">
        <f t="shared" si="0"/>
        <v>943385.88300000003</v>
      </c>
    </row>
    <row r="9" spans="1:15" ht="13.8">
      <c r="A9" s="138">
        <v>2012</v>
      </c>
      <c r="B9" s="139" t="s">
        <v>143</v>
      </c>
      <c r="C9" s="140">
        <v>92558.293999999994</v>
      </c>
      <c r="D9" s="140">
        <v>90908.092000000004</v>
      </c>
      <c r="E9" s="140">
        <v>102384.93399999999</v>
      </c>
      <c r="F9" s="140">
        <v>88710.051999999996</v>
      </c>
      <c r="G9" s="140">
        <v>96476.577999999994</v>
      </c>
      <c r="H9" s="140">
        <v>96041.307000000001</v>
      </c>
      <c r="I9" s="140">
        <v>106778.728</v>
      </c>
      <c r="J9" s="140">
        <v>119572.29700000001</v>
      </c>
      <c r="K9" s="140">
        <v>112852.08</v>
      </c>
      <c r="L9" s="140">
        <v>122329.925</v>
      </c>
      <c r="M9" s="140">
        <v>131311.48000000001</v>
      </c>
      <c r="N9" s="140">
        <v>99854.79</v>
      </c>
      <c r="O9" s="141">
        <f t="shared" si="0"/>
        <v>1259778.557</v>
      </c>
    </row>
    <row r="10" spans="1:15" s="137" customFormat="1" ht="13.8">
      <c r="A10" s="133">
        <v>2013</v>
      </c>
      <c r="B10" s="139" t="s">
        <v>144</v>
      </c>
      <c r="C10" s="140">
        <v>106920.12300000001</v>
      </c>
      <c r="D10" s="140">
        <v>109287.016</v>
      </c>
      <c r="E10" s="140">
        <v>114117.94100000001</v>
      </c>
      <c r="F10" s="140">
        <v>104112.96400000001</v>
      </c>
      <c r="G10" s="140">
        <v>112197.63400000001</v>
      </c>
      <c r="H10" s="140">
        <v>96376.611999999994</v>
      </c>
      <c r="I10" s="140">
        <v>96497.504000000001</v>
      </c>
      <c r="J10" s="140">
        <v>95054.491999999998</v>
      </c>
      <c r="K10" s="140">
        <v>157774.77600000001</v>
      </c>
      <c r="L10" s="140"/>
      <c r="M10" s="140"/>
      <c r="N10" s="140"/>
      <c r="O10" s="141">
        <f t="shared" si="0"/>
        <v>992339.06199999992</v>
      </c>
    </row>
    <row r="11" spans="1:15" ht="13.8">
      <c r="A11" s="138">
        <v>2012</v>
      </c>
      <c r="B11" s="139" t="s">
        <v>144</v>
      </c>
      <c r="C11" s="140">
        <v>105531.583</v>
      </c>
      <c r="D11" s="140">
        <v>96523.843999999997</v>
      </c>
      <c r="E11" s="140">
        <v>106398.08900000001</v>
      </c>
      <c r="F11" s="140">
        <v>95619.092999999993</v>
      </c>
      <c r="G11" s="140">
        <v>97437.353000000003</v>
      </c>
      <c r="H11" s="140">
        <v>86571.563999999998</v>
      </c>
      <c r="I11" s="140">
        <v>76121.244000000006</v>
      </c>
      <c r="J11" s="140">
        <v>85953.599000000002</v>
      </c>
      <c r="K11" s="140">
        <v>162774.07199999999</v>
      </c>
      <c r="L11" s="140">
        <v>175246.46599999999</v>
      </c>
      <c r="M11" s="140">
        <v>165695.76199999999</v>
      </c>
      <c r="N11" s="140">
        <v>110777.462</v>
      </c>
      <c r="O11" s="141">
        <f t="shared" si="0"/>
        <v>1364650.1310000003</v>
      </c>
    </row>
    <row r="12" spans="1:15" s="137" customFormat="1" ht="13.8">
      <c r="A12" s="133">
        <v>2013</v>
      </c>
      <c r="B12" s="139" t="s">
        <v>145</v>
      </c>
      <c r="C12" s="140">
        <v>178057.44399999999</v>
      </c>
      <c r="D12" s="140">
        <v>133914.242</v>
      </c>
      <c r="E12" s="140">
        <v>135662.81400000001</v>
      </c>
      <c r="F12" s="140">
        <v>133874.226</v>
      </c>
      <c r="G12" s="140">
        <v>105347.342</v>
      </c>
      <c r="H12" s="140">
        <v>106228.421</v>
      </c>
      <c r="I12" s="140">
        <v>133183.84400000001</v>
      </c>
      <c r="J12" s="140">
        <v>87328.365999999995</v>
      </c>
      <c r="K12" s="140">
        <v>206614.01199999999</v>
      </c>
      <c r="L12" s="140"/>
      <c r="M12" s="140"/>
      <c r="N12" s="140"/>
      <c r="O12" s="141">
        <f t="shared" si="0"/>
        <v>1220210.7110000001</v>
      </c>
    </row>
    <row r="13" spans="1:15" ht="13.8">
      <c r="A13" s="138">
        <v>2012</v>
      </c>
      <c r="B13" s="139" t="s">
        <v>145</v>
      </c>
      <c r="C13" s="140">
        <v>119913.17</v>
      </c>
      <c r="D13" s="140">
        <v>143215.25399999999</v>
      </c>
      <c r="E13" s="140">
        <v>135675.905</v>
      </c>
      <c r="F13" s="140">
        <v>132709.54</v>
      </c>
      <c r="G13" s="140">
        <v>129480.432</v>
      </c>
      <c r="H13" s="140">
        <v>128894.031</v>
      </c>
      <c r="I13" s="140">
        <v>151957.09</v>
      </c>
      <c r="J13" s="140">
        <v>108455.107</v>
      </c>
      <c r="K13" s="140">
        <v>189203.166</v>
      </c>
      <c r="L13" s="140">
        <v>199574.95600000001</v>
      </c>
      <c r="M13" s="140">
        <v>194765.302</v>
      </c>
      <c r="N13" s="140">
        <v>163890.04500000001</v>
      </c>
      <c r="O13" s="141">
        <f t="shared" si="0"/>
        <v>1797733.9979999999</v>
      </c>
    </row>
    <row r="14" spans="1:15" s="137" customFormat="1" ht="13.8">
      <c r="A14" s="133">
        <v>2013</v>
      </c>
      <c r="B14" s="139" t="s">
        <v>146</v>
      </c>
      <c r="C14" s="140">
        <v>44842.038</v>
      </c>
      <c r="D14" s="140">
        <v>52403.663</v>
      </c>
      <c r="E14" s="140">
        <v>62149.758999999998</v>
      </c>
      <c r="F14" s="140">
        <v>38410.942999999999</v>
      </c>
      <c r="G14" s="140">
        <v>38035.659</v>
      </c>
      <c r="H14" s="140">
        <v>36309.536999999997</v>
      </c>
      <c r="I14" s="140">
        <v>32753.293000000001</v>
      </c>
      <c r="J14" s="140">
        <v>28136.83</v>
      </c>
      <c r="K14" s="140">
        <v>30951.102999999999</v>
      </c>
      <c r="L14" s="140"/>
      <c r="M14" s="140"/>
      <c r="N14" s="140"/>
      <c r="O14" s="141">
        <f t="shared" si="0"/>
        <v>363992.82500000001</v>
      </c>
    </row>
    <row r="15" spans="1:15" ht="13.8">
      <c r="A15" s="138">
        <v>2012</v>
      </c>
      <c r="B15" s="139" t="s">
        <v>146</v>
      </c>
      <c r="C15" s="140">
        <v>14963.441000000001</v>
      </c>
      <c r="D15" s="140">
        <v>15339.146000000001</v>
      </c>
      <c r="E15" s="140">
        <v>19213.572</v>
      </c>
      <c r="F15" s="140">
        <v>15903.887000000001</v>
      </c>
      <c r="G15" s="140">
        <v>15565.424999999999</v>
      </c>
      <c r="H15" s="140">
        <v>15442.521000000001</v>
      </c>
      <c r="I15" s="140">
        <v>14310.64</v>
      </c>
      <c r="J15" s="140">
        <v>11471.273999999999</v>
      </c>
      <c r="K15" s="140">
        <v>17003.456999999999</v>
      </c>
      <c r="L15" s="140">
        <v>15742.656999999999</v>
      </c>
      <c r="M15" s="140">
        <v>19601.625</v>
      </c>
      <c r="N15" s="140">
        <v>26593.853999999999</v>
      </c>
      <c r="O15" s="141">
        <f t="shared" si="0"/>
        <v>201151.49900000001</v>
      </c>
    </row>
    <row r="16" spans="1:15" ht="13.8">
      <c r="A16" s="133">
        <v>2013</v>
      </c>
      <c r="B16" s="139" t="s">
        <v>147</v>
      </c>
      <c r="C16" s="140">
        <v>66631.066999999995</v>
      </c>
      <c r="D16" s="140">
        <v>101106.59600000001</v>
      </c>
      <c r="E16" s="140">
        <v>93632.384000000005</v>
      </c>
      <c r="F16" s="140">
        <v>104726.342</v>
      </c>
      <c r="G16" s="140">
        <v>80015.084000000003</v>
      </c>
      <c r="H16" s="140">
        <v>76117.297000000006</v>
      </c>
      <c r="I16" s="140">
        <v>90331.686000000002</v>
      </c>
      <c r="J16" s="140">
        <v>49399.682999999997</v>
      </c>
      <c r="K16" s="140">
        <v>52908.788999999997</v>
      </c>
      <c r="L16" s="140"/>
      <c r="M16" s="140"/>
      <c r="N16" s="140"/>
      <c r="O16" s="141">
        <f t="shared" si="0"/>
        <v>714868.92799999996</v>
      </c>
    </row>
    <row r="17" spans="1:15" ht="13.8">
      <c r="A17" s="138">
        <v>2012</v>
      </c>
      <c r="B17" s="139" t="s">
        <v>147</v>
      </c>
      <c r="C17" s="140">
        <v>92500.611000000004</v>
      </c>
      <c r="D17" s="140">
        <v>100557.644</v>
      </c>
      <c r="E17" s="140">
        <v>86358.92</v>
      </c>
      <c r="F17" s="140">
        <v>88475.812000000005</v>
      </c>
      <c r="G17" s="140">
        <v>73133.077000000005</v>
      </c>
      <c r="H17" s="140">
        <v>82236.959000000003</v>
      </c>
      <c r="I17" s="140">
        <v>41072.54</v>
      </c>
      <c r="J17" s="140">
        <v>50651.633000000002</v>
      </c>
      <c r="K17" s="140">
        <v>50528.898999999998</v>
      </c>
      <c r="L17" s="140">
        <v>52096.953999999998</v>
      </c>
      <c r="M17" s="140">
        <v>62176.769</v>
      </c>
      <c r="N17" s="140">
        <v>65921.175000000003</v>
      </c>
      <c r="O17" s="141">
        <f t="shared" si="0"/>
        <v>845710.99300000002</v>
      </c>
    </row>
    <row r="18" spans="1:15" ht="13.8">
      <c r="A18" s="133">
        <v>2013</v>
      </c>
      <c r="B18" s="139" t="s">
        <v>148</v>
      </c>
      <c r="C18" s="140">
        <v>5248.2349999999997</v>
      </c>
      <c r="D18" s="140">
        <v>8969.8040000000001</v>
      </c>
      <c r="E18" s="140">
        <v>9241.5139999999992</v>
      </c>
      <c r="F18" s="140">
        <v>10435.252</v>
      </c>
      <c r="G18" s="140">
        <v>7212.4260000000004</v>
      </c>
      <c r="H18" s="140">
        <v>3794.241</v>
      </c>
      <c r="I18" s="140">
        <v>3556.596</v>
      </c>
      <c r="J18" s="140">
        <v>5172.7060000000001</v>
      </c>
      <c r="K18" s="140">
        <v>5367.0820000000003</v>
      </c>
      <c r="L18" s="140"/>
      <c r="M18" s="140"/>
      <c r="N18" s="140"/>
      <c r="O18" s="141">
        <f t="shared" si="0"/>
        <v>58997.856</v>
      </c>
    </row>
    <row r="19" spans="1:15" ht="13.8">
      <c r="A19" s="138">
        <v>2012</v>
      </c>
      <c r="B19" s="139" t="s">
        <v>148</v>
      </c>
      <c r="C19" s="140">
        <v>4758.4459999999999</v>
      </c>
      <c r="D19" s="140">
        <v>6736.8689999999997</v>
      </c>
      <c r="E19" s="140">
        <v>10413.361000000001</v>
      </c>
      <c r="F19" s="140">
        <v>10505.583000000001</v>
      </c>
      <c r="G19" s="140">
        <v>6052.7039999999997</v>
      </c>
      <c r="H19" s="140">
        <v>2650.817</v>
      </c>
      <c r="I19" s="140">
        <v>3157.7339999999999</v>
      </c>
      <c r="J19" s="140">
        <v>4540.8599999999997</v>
      </c>
      <c r="K19" s="140">
        <v>6212.3190000000004</v>
      </c>
      <c r="L19" s="140">
        <v>5067.8599999999997</v>
      </c>
      <c r="M19" s="140">
        <v>7099.8040000000001</v>
      </c>
      <c r="N19" s="140">
        <v>5958.0739999999996</v>
      </c>
      <c r="O19" s="141">
        <f t="shared" si="0"/>
        <v>73154.430999999997</v>
      </c>
    </row>
    <row r="20" spans="1:15" ht="13.8">
      <c r="A20" s="133">
        <v>2013</v>
      </c>
      <c r="B20" s="139" t="s">
        <v>149</v>
      </c>
      <c r="C20" s="140">
        <v>171226.712</v>
      </c>
      <c r="D20" s="140">
        <v>148797.92000000001</v>
      </c>
      <c r="E20" s="140">
        <v>145990.75099999999</v>
      </c>
      <c r="F20" s="140">
        <v>154659.81899999999</v>
      </c>
      <c r="G20" s="140">
        <v>164928.31899999999</v>
      </c>
      <c r="H20" s="140">
        <v>157584.83600000001</v>
      </c>
      <c r="I20" s="140">
        <v>165102.872</v>
      </c>
      <c r="J20" s="140">
        <v>158807.52299999999</v>
      </c>
      <c r="K20" s="140">
        <v>171451.29</v>
      </c>
      <c r="L20" s="140"/>
      <c r="M20" s="140"/>
      <c r="N20" s="140"/>
      <c r="O20" s="141">
        <f t="shared" si="0"/>
        <v>1438550.0420000001</v>
      </c>
    </row>
    <row r="21" spans="1:15" ht="13.8">
      <c r="A21" s="138">
        <v>2012</v>
      </c>
      <c r="B21" s="139" t="s">
        <v>149</v>
      </c>
      <c r="C21" s="140">
        <v>147201.16500000001</v>
      </c>
      <c r="D21" s="140">
        <v>110614.91899999999</v>
      </c>
      <c r="E21" s="140">
        <v>146851.834</v>
      </c>
      <c r="F21" s="140">
        <v>114273.368</v>
      </c>
      <c r="G21" s="140">
        <v>128328.912</v>
      </c>
      <c r="H21" s="140">
        <v>130730.046</v>
      </c>
      <c r="I21" s="140">
        <v>127346.598</v>
      </c>
      <c r="J21" s="140">
        <v>130036.09699999999</v>
      </c>
      <c r="K21" s="140">
        <v>147522.04500000001</v>
      </c>
      <c r="L21" s="140">
        <v>140676.91500000001</v>
      </c>
      <c r="M21" s="140">
        <v>161267.59599999999</v>
      </c>
      <c r="N21" s="140">
        <v>177066.149</v>
      </c>
      <c r="O21" s="141">
        <f t="shared" si="0"/>
        <v>1661915.6439999999</v>
      </c>
    </row>
    <row r="22" spans="1:15" ht="13.8">
      <c r="A22" s="133">
        <v>2013</v>
      </c>
      <c r="B22" s="139" t="s">
        <v>150</v>
      </c>
      <c r="C22" s="140">
        <v>308479.25400000002</v>
      </c>
      <c r="D22" s="142">
        <v>312932.94</v>
      </c>
      <c r="E22" s="140">
        <v>361429.35499999998</v>
      </c>
      <c r="F22" s="140">
        <v>361217.23499999999</v>
      </c>
      <c r="G22" s="140">
        <v>381665.071</v>
      </c>
      <c r="H22" s="140">
        <v>354569.00699999998</v>
      </c>
      <c r="I22" s="140">
        <v>390818.48599999998</v>
      </c>
      <c r="J22" s="140">
        <v>331388.34000000003</v>
      </c>
      <c r="K22" s="140">
        <v>404338.28700000001</v>
      </c>
      <c r="L22" s="140"/>
      <c r="M22" s="140"/>
      <c r="N22" s="140"/>
      <c r="O22" s="141">
        <f t="shared" si="0"/>
        <v>3206837.9749999996</v>
      </c>
    </row>
    <row r="23" spans="1:15" ht="13.8">
      <c r="A23" s="138">
        <v>2012</v>
      </c>
      <c r="B23" s="139" t="s">
        <v>150</v>
      </c>
      <c r="C23" s="140">
        <v>265835.64600000001</v>
      </c>
      <c r="D23" s="140">
        <v>294466.75300000003</v>
      </c>
      <c r="E23" s="140">
        <v>330262.42</v>
      </c>
      <c r="F23" s="140">
        <v>306608.08199999999</v>
      </c>
      <c r="G23" s="140">
        <v>328986.049</v>
      </c>
      <c r="H23" s="140">
        <v>327953.65100000001</v>
      </c>
      <c r="I23" s="140">
        <v>321147.80300000001</v>
      </c>
      <c r="J23" s="140">
        <v>313695.18699999998</v>
      </c>
      <c r="K23" s="140">
        <v>325915.36300000001</v>
      </c>
      <c r="L23" s="140">
        <v>322764.723</v>
      </c>
      <c r="M23" s="140">
        <v>364766.71600000001</v>
      </c>
      <c r="N23" s="140">
        <v>359375.74</v>
      </c>
      <c r="O23" s="141">
        <f t="shared" si="0"/>
        <v>3861778.1329999994</v>
      </c>
    </row>
    <row r="24" spans="1:15" ht="13.8">
      <c r="A24" s="133">
        <v>2013</v>
      </c>
      <c r="B24" s="134" t="s">
        <v>22</v>
      </c>
      <c r="C24" s="143">
        <v>8874535.2589999996</v>
      </c>
      <c r="D24" s="143">
        <v>9582942.4010000005</v>
      </c>
      <c r="E24" s="143">
        <v>10388714.291999999</v>
      </c>
      <c r="F24" s="143">
        <v>9716305.091</v>
      </c>
      <c r="G24" s="143">
        <v>10409173.215</v>
      </c>
      <c r="H24" s="143">
        <v>9695740.7559999991</v>
      </c>
      <c r="I24" s="143">
        <v>10449288.477</v>
      </c>
      <c r="J24" s="143">
        <v>8756021.2170000002</v>
      </c>
      <c r="K24" s="143">
        <v>10273048.573000001</v>
      </c>
      <c r="L24" s="143"/>
      <c r="M24" s="143"/>
      <c r="N24" s="143"/>
      <c r="O24" s="141">
        <f t="shared" si="0"/>
        <v>88145769.281000003</v>
      </c>
    </row>
    <row r="25" spans="1:15" ht="13.8">
      <c r="A25" s="138">
        <v>2012</v>
      </c>
      <c r="B25" s="134" t="s">
        <v>22</v>
      </c>
      <c r="C25" s="143">
        <v>8660090.2770000007</v>
      </c>
      <c r="D25" s="143">
        <v>9277288.4600000009</v>
      </c>
      <c r="E25" s="143">
        <v>10555404.619000001</v>
      </c>
      <c r="F25" s="143">
        <v>9502578.2029999997</v>
      </c>
      <c r="G25" s="143">
        <v>9819683.0899999999</v>
      </c>
      <c r="H25" s="143">
        <v>9827742.9910000004</v>
      </c>
      <c r="I25" s="143">
        <v>8977586.0360000003</v>
      </c>
      <c r="J25" s="143">
        <v>8760767.1420000009</v>
      </c>
      <c r="K25" s="143">
        <v>9310907.8239999991</v>
      </c>
      <c r="L25" s="143">
        <v>9658697.7909999993</v>
      </c>
      <c r="M25" s="143">
        <v>10275151.436000001</v>
      </c>
      <c r="N25" s="143">
        <v>9608164.3990000002</v>
      </c>
      <c r="O25" s="141">
        <f t="shared" si="0"/>
        <v>114234062.26800001</v>
      </c>
    </row>
    <row r="26" spans="1:15" ht="13.8">
      <c r="A26" s="133">
        <v>2013</v>
      </c>
      <c r="B26" s="139" t="s">
        <v>151</v>
      </c>
      <c r="C26" s="140">
        <v>682724.43</v>
      </c>
      <c r="D26" s="140">
        <v>649695.95400000003</v>
      </c>
      <c r="E26" s="140">
        <v>734264.5</v>
      </c>
      <c r="F26" s="140">
        <v>701090.82</v>
      </c>
      <c r="G26" s="140">
        <v>749584.07799999998</v>
      </c>
      <c r="H26" s="140">
        <v>645530.772</v>
      </c>
      <c r="I26" s="140">
        <v>677179.49100000004</v>
      </c>
      <c r="J26" s="140">
        <v>617378.69499999995</v>
      </c>
      <c r="K26" s="140">
        <v>756108.60900000005</v>
      </c>
      <c r="L26" s="140"/>
      <c r="M26" s="140"/>
      <c r="N26" s="140"/>
      <c r="O26" s="141">
        <f t="shared" si="0"/>
        <v>6213557.3490000004</v>
      </c>
    </row>
    <row r="27" spans="1:15" ht="13.8">
      <c r="A27" s="138">
        <v>2012</v>
      </c>
      <c r="B27" s="139" t="s">
        <v>151</v>
      </c>
      <c r="C27" s="140">
        <v>584999.65800000005</v>
      </c>
      <c r="D27" s="140">
        <v>634980.96299999999</v>
      </c>
      <c r="E27" s="140">
        <v>722336.93700000003</v>
      </c>
      <c r="F27" s="140">
        <v>645785.98499999999</v>
      </c>
      <c r="G27" s="140">
        <v>680930.15700000001</v>
      </c>
      <c r="H27" s="140">
        <v>635964.94700000004</v>
      </c>
      <c r="I27" s="140">
        <v>580092.97499999998</v>
      </c>
      <c r="J27" s="140">
        <v>612907.223</v>
      </c>
      <c r="K27" s="140">
        <v>692198.31099999999</v>
      </c>
      <c r="L27" s="140">
        <v>662004.745</v>
      </c>
      <c r="M27" s="140">
        <v>764902.33100000001</v>
      </c>
      <c r="N27" s="140">
        <v>622417.35600000003</v>
      </c>
      <c r="O27" s="141">
        <f t="shared" si="0"/>
        <v>7839521.5880000005</v>
      </c>
    </row>
    <row r="28" spans="1:15" ht="13.8">
      <c r="A28" s="133">
        <v>2013</v>
      </c>
      <c r="B28" s="139" t="s">
        <v>152</v>
      </c>
      <c r="C28" s="140">
        <v>115051.40700000001</v>
      </c>
      <c r="D28" s="140">
        <v>129843.255</v>
      </c>
      <c r="E28" s="140">
        <v>153767.73199999999</v>
      </c>
      <c r="F28" s="140">
        <v>145509.82</v>
      </c>
      <c r="G28" s="140">
        <v>155685.467</v>
      </c>
      <c r="H28" s="140">
        <v>146280.26300000001</v>
      </c>
      <c r="I28" s="140">
        <v>183488.345</v>
      </c>
      <c r="J28" s="140">
        <v>178493.35200000001</v>
      </c>
      <c r="K28" s="140">
        <v>176192.26199999999</v>
      </c>
      <c r="L28" s="140"/>
      <c r="M28" s="140"/>
      <c r="N28" s="140"/>
      <c r="O28" s="141">
        <f t="shared" si="0"/>
        <v>1384311.9029999999</v>
      </c>
    </row>
    <row r="29" spans="1:15" ht="13.8">
      <c r="A29" s="138">
        <v>2012</v>
      </c>
      <c r="B29" s="139" t="s">
        <v>152</v>
      </c>
      <c r="C29" s="140">
        <v>89780.933999999994</v>
      </c>
      <c r="D29" s="140">
        <v>103607.844</v>
      </c>
      <c r="E29" s="140">
        <v>150142.88</v>
      </c>
      <c r="F29" s="140">
        <v>122697.03599999999</v>
      </c>
      <c r="G29" s="140">
        <v>128086.519</v>
      </c>
      <c r="H29" s="140">
        <v>139253.05300000001</v>
      </c>
      <c r="I29" s="140">
        <v>161803.31200000001</v>
      </c>
      <c r="J29" s="140">
        <v>137048.42199999999</v>
      </c>
      <c r="K29" s="140">
        <v>146787.353</v>
      </c>
      <c r="L29" s="140">
        <v>134542.18299999999</v>
      </c>
      <c r="M29" s="140">
        <v>157369.85399999999</v>
      </c>
      <c r="N29" s="140">
        <v>162995.497</v>
      </c>
      <c r="O29" s="141">
        <f t="shared" si="0"/>
        <v>1634114.8870000001</v>
      </c>
    </row>
    <row r="30" spans="1:15" s="137" customFormat="1" ht="13.8">
      <c r="A30" s="133">
        <v>2013</v>
      </c>
      <c r="B30" s="139" t="s">
        <v>153</v>
      </c>
      <c r="C30" s="140">
        <v>165999.60399999999</v>
      </c>
      <c r="D30" s="140">
        <v>161550.14600000001</v>
      </c>
      <c r="E30" s="140">
        <v>169936.27600000001</v>
      </c>
      <c r="F30" s="140">
        <v>190124.82500000001</v>
      </c>
      <c r="G30" s="140">
        <v>192843.427</v>
      </c>
      <c r="H30" s="140">
        <v>184188.93799999999</v>
      </c>
      <c r="I30" s="140">
        <v>179253.99299999999</v>
      </c>
      <c r="J30" s="140">
        <v>144803.39300000001</v>
      </c>
      <c r="K30" s="140">
        <v>182693.158</v>
      </c>
      <c r="L30" s="140"/>
      <c r="M30" s="140"/>
      <c r="N30" s="140"/>
      <c r="O30" s="141">
        <f t="shared" si="0"/>
        <v>1571393.76</v>
      </c>
    </row>
    <row r="31" spans="1:15" ht="13.8">
      <c r="A31" s="138">
        <v>2012</v>
      </c>
      <c r="B31" s="139" t="s">
        <v>153</v>
      </c>
      <c r="C31" s="140">
        <v>132530.18700000001</v>
      </c>
      <c r="D31" s="140">
        <v>148772.826</v>
      </c>
      <c r="E31" s="140">
        <v>166441.73300000001</v>
      </c>
      <c r="F31" s="140">
        <v>167710.15400000001</v>
      </c>
      <c r="G31" s="140">
        <v>171988.31200000001</v>
      </c>
      <c r="H31" s="140">
        <v>154499.71400000001</v>
      </c>
      <c r="I31" s="140">
        <v>164713.269</v>
      </c>
      <c r="J31" s="140">
        <v>161426.91200000001</v>
      </c>
      <c r="K31" s="140">
        <v>168008.64499999999</v>
      </c>
      <c r="L31" s="140">
        <v>188447.95600000001</v>
      </c>
      <c r="M31" s="140">
        <v>197338.997</v>
      </c>
      <c r="N31" s="140">
        <v>188174.00700000001</v>
      </c>
      <c r="O31" s="141">
        <f t="shared" si="0"/>
        <v>2010052.7120000001</v>
      </c>
    </row>
    <row r="32" spans="1:15" ht="13.8">
      <c r="A32" s="133">
        <v>2013</v>
      </c>
      <c r="B32" s="139" t="s">
        <v>154</v>
      </c>
      <c r="C32" s="140">
        <v>1316057.1610000001</v>
      </c>
      <c r="D32" s="140">
        <v>1429563.013</v>
      </c>
      <c r="E32" s="140">
        <v>1452231.5279999999</v>
      </c>
      <c r="F32" s="142">
        <v>1421272.6129999999</v>
      </c>
      <c r="G32" s="142">
        <v>1569471.335</v>
      </c>
      <c r="H32" s="142">
        <v>1330196.226</v>
      </c>
      <c r="I32" s="142">
        <v>1533191.2690000001</v>
      </c>
      <c r="J32" s="142">
        <v>1447554.7150000001</v>
      </c>
      <c r="K32" s="142">
        <v>1417895.2779999999</v>
      </c>
      <c r="L32" s="142"/>
      <c r="M32" s="142"/>
      <c r="N32" s="142"/>
      <c r="O32" s="141">
        <f t="shared" si="0"/>
        <v>12917433.138</v>
      </c>
    </row>
    <row r="33" spans="1:15" ht="13.8">
      <c r="A33" s="138">
        <v>2012</v>
      </c>
      <c r="B33" s="139" t="s">
        <v>154</v>
      </c>
      <c r="C33" s="140">
        <v>1302960.182</v>
      </c>
      <c r="D33" s="140">
        <v>1386784.155</v>
      </c>
      <c r="E33" s="140">
        <v>1641891.4809999999</v>
      </c>
      <c r="F33" s="142">
        <v>1482109.78</v>
      </c>
      <c r="G33" s="142">
        <v>1481255.8389999999</v>
      </c>
      <c r="H33" s="142">
        <v>1384441.6059999999</v>
      </c>
      <c r="I33" s="142">
        <v>1293007.9469999999</v>
      </c>
      <c r="J33" s="142">
        <v>1457947.912</v>
      </c>
      <c r="K33" s="142">
        <v>1474631.595</v>
      </c>
      <c r="L33" s="142">
        <v>1627615.7790000001</v>
      </c>
      <c r="M33" s="142">
        <v>1576147.0930000001</v>
      </c>
      <c r="N33" s="142">
        <v>1406200.811</v>
      </c>
      <c r="O33" s="141">
        <f t="shared" si="0"/>
        <v>17514994.18</v>
      </c>
    </row>
    <row r="34" spans="1:15" ht="13.8">
      <c r="A34" s="133">
        <v>2013</v>
      </c>
      <c r="B34" s="139" t="s">
        <v>155</v>
      </c>
      <c r="C34" s="140">
        <v>1393487.3829999999</v>
      </c>
      <c r="D34" s="140">
        <v>1390489.9480000001</v>
      </c>
      <c r="E34" s="140">
        <v>1511157.8489999999</v>
      </c>
      <c r="F34" s="140">
        <v>1318783.666</v>
      </c>
      <c r="G34" s="140">
        <v>1366492.8060000001</v>
      </c>
      <c r="H34" s="140">
        <v>1446079.882</v>
      </c>
      <c r="I34" s="140">
        <v>1625285.6680000001</v>
      </c>
      <c r="J34" s="140">
        <v>1401339.9809999999</v>
      </c>
      <c r="K34" s="140">
        <v>1522027.615</v>
      </c>
      <c r="L34" s="140"/>
      <c r="M34" s="140"/>
      <c r="N34" s="140"/>
      <c r="O34" s="141">
        <f t="shared" si="0"/>
        <v>12975144.798</v>
      </c>
    </row>
    <row r="35" spans="1:15" ht="13.8">
      <c r="A35" s="138">
        <v>2012</v>
      </c>
      <c r="B35" s="139" t="s">
        <v>155</v>
      </c>
      <c r="C35" s="140">
        <v>1226435.351</v>
      </c>
      <c r="D35" s="140">
        <v>1302807.132</v>
      </c>
      <c r="E35" s="140">
        <v>1476257.787</v>
      </c>
      <c r="F35" s="140">
        <v>1215094.2949999999</v>
      </c>
      <c r="G35" s="140">
        <v>1286430.27</v>
      </c>
      <c r="H35" s="140">
        <v>1395384.0349999999</v>
      </c>
      <c r="I35" s="140">
        <v>1400148.953</v>
      </c>
      <c r="J35" s="140">
        <v>1293696.3089999999</v>
      </c>
      <c r="K35" s="140">
        <v>1361829.058</v>
      </c>
      <c r="L35" s="140">
        <v>1278954.946</v>
      </c>
      <c r="M35" s="140">
        <v>1433987.6059999999</v>
      </c>
      <c r="N35" s="140">
        <v>1368593.625</v>
      </c>
      <c r="O35" s="141">
        <f t="shared" si="0"/>
        <v>16039619.367000001</v>
      </c>
    </row>
    <row r="36" spans="1:15" ht="13.8">
      <c r="A36" s="133">
        <v>2013</v>
      </c>
      <c r="B36" s="139" t="s">
        <v>156</v>
      </c>
      <c r="C36" s="140">
        <v>1485540.101</v>
      </c>
      <c r="D36" s="140">
        <v>1784093.98</v>
      </c>
      <c r="E36" s="140">
        <v>1864175.2409999999</v>
      </c>
      <c r="F36" s="140">
        <v>1766654.973</v>
      </c>
      <c r="G36" s="140">
        <v>1843430.585</v>
      </c>
      <c r="H36" s="140">
        <v>1801147.8470000001</v>
      </c>
      <c r="I36" s="140">
        <v>1958225.686</v>
      </c>
      <c r="J36" s="140">
        <v>1264827.7660000001</v>
      </c>
      <c r="K36" s="140">
        <v>1966207.638</v>
      </c>
      <c r="L36" s="140"/>
      <c r="M36" s="140"/>
      <c r="N36" s="140"/>
      <c r="O36" s="141">
        <f t="shared" si="0"/>
        <v>15734303.817000004</v>
      </c>
    </row>
    <row r="37" spans="1:15" ht="13.8">
      <c r="A37" s="138">
        <v>2012</v>
      </c>
      <c r="B37" s="139" t="s">
        <v>156</v>
      </c>
      <c r="C37" s="140">
        <v>1581184.1359999999</v>
      </c>
      <c r="D37" s="140">
        <v>1637526.29</v>
      </c>
      <c r="E37" s="140">
        <v>1906475.3060000001</v>
      </c>
      <c r="F37" s="140">
        <v>1630183.31</v>
      </c>
      <c r="G37" s="140">
        <v>1653562.047</v>
      </c>
      <c r="H37" s="140">
        <v>1604581.1969999999</v>
      </c>
      <c r="I37" s="140">
        <v>1450911.7720000001</v>
      </c>
      <c r="J37" s="140">
        <v>1068344.94</v>
      </c>
      <c r="K37" s="140">
        <v>1497644.335</v>
      </c>
      <c r="L37" s="140">
        <v>1631701.3089999999</v>
      </c>
      <c r="M37" s="140">
        <v>1757241.9750000001</v>
      </c>
      <c r="N37" s="140">
        <v>1636924.1159999999</v>
      </c>
      <c r="O37" s="141">
        <f t="shared" si="0"/>
        <v>19056280.733000003</v>
      </c>
    </row>
    <row r="38" spans="1:15" ht="13.8">
      <c r="A38" s="133">
        <v>2013</v>
      </c>
      <c r="B38" s="139" t="s">
        <v>157</v>
      </c>
      <c r="C38" s="140">
        <v>48952.629000000001</v>
      </c>
      <c r="D38" s="140">
        <v>162402.31299999999</v>
      </c>
      <c r="E38" s="140">
        <v>92520.589000000007</v>
      </c>
      <c r="F38" s="140">
        <v>29250.645</v>
      </c>
      <c r="G38" s="140">
        <v>92887.691000000006</v>
      </c>
      <c r="H38" s="140">
        <v>137339.94200000001</v>
      </c>
      <c r="I38" s="140">
        <v>132087.47899999999</v>
      </c>
      <c r="J38" s="140">
        <v>139242.758</v>
      </c>
      <c r="K38" s="140">
        <v>130499.54</v>
      </c>
      <c r="L38" s="140"/>
      <c r="M38" s="140"/>
      <c r="N38" s="140"/>
      <c r="O38" s="141">
        <f t="shared" si="0"/>
        <v>965183.58600000001</v>
      </c>
    </row>
    <row r="39" spans="1:15" ht="13.8">
      <c r="A39" s="138">
        <v>2012</v>
      </c>
      <c r="B39" s="139" t="s">
        <v>157</v>
      </c>
      <c r="C39" s="140">
        <v>36041.682000000001</v>
      </c>
      <c r="D39" s="140">
        <v>109678.35400000001</v>
      </c>
      <c r="E39" s="140">
        <v>97181.244999999995</v>
      </c>
      <c r="F39" s="140">
        <v>45305.629000000001</v>
      </c>
      <c r="G39" s="140">
        <v>43630.010999999999</v>
      </c>
      <c r="H39" s="140">
        <v>104286.588</v>
      </c>
      <c r="I39" s="140">
        <v>85736.846999999994</v>
      </c>
      <c r="J39" s="140">
        <v>63442.074000000001</v>
      </c>
      <c r="K39" s="140">
        <v>16401.631000000001</v>
      </c>
      <c r="L39" s="140">
        <v>34284.199000000001</v>
      </c>
      <c r="M39" s="140">
        <v>75369.153000000006</v>
      </c>
      <c r="N39" s="140">
        <v>99579.066000000006</v>
      </c>
      <c r="O39" s="141">
        <f t="shared" si="0"/>
        <v>810936.47900000017</v>
      </c>
    </row>
    <row r="40" spans="1:15" ht="13.8">
      <c r="A40" s="133">
        <v>2013</v>
      </c>
      <c r="B40" s="139" t="s">
        <v>158</v>
      </c>
      <c r="C40" s="140">
        <v>830174.37100000004</v>
      </c>
      <c r="D40" s="140">
        <v>838529.89599999995</v>
      </c>
      <c r="E40" s="140">
        <v>909536.21600000001</v>
      </c>
      <c r="F40" s="140">
        <v>917003.13500000001</v>
      </c>
      <c r="G40" s="140">
        <v>1027531.088</v>
      </c>
      <c r="H40" s="140">
        <v>921230.15500000003</v>
      </c>
      <c r="I40" s="140">
        <v>1043012.1949999999</v>
      </c>
      <c r="J40" s="140">
        <v>887563.86100000003</v>
      </c>
      <c r="K40" s="140">
        <v>1038661.0209999999</v>
      </c>
      <c r="L40" s="140"/>
      <c r="M40" s="140"/>
      <c r="N40" s="140"/>
      <c r="O40" s="141">
        <f t="shared" si="0"/>
        <v>8413241.938000001</v>
      </c>
    </row>
    <row r="41" spans="1:15" ht="13.8">
      <c r="A41" s="138">
        <v>2012</v>
      </c>
      <c r="B41" s="139" t="s">
        <v>158</v>
      </c>
      <c r="C41" s="140">
        <v>817775.93500000006</v>
      </c>
      <c r="D41" s="140">
        <v>948619.21699999995</v>
      </c>
      <c r="E41" s="140">
        <v>1131078.9439999999</v>
      </c>
      <c r="F41" s="140">
        <v>1050533.7879999999</v>
      </c>
      <c r="G41" s="140">
        <v>1048165.909</v>
      </c>
      <c r="H41" s="140">
        <v>957640.36699999997</v>
      </c>
      <c r="I41" s="140">
        <v>865371.049</v>
      </c>
      <c r="J41" s="140">
        <v>952506.804</v>
      </c>
      <c r="K41" s="140">
        <v>972452.799</v>
      </c>
      <c r="L41" s="140">
        <v>981329.41099999996</v>
      </c>
      <c r="M41" s="140">
        <v>1069165.3970000001</v>
      </c>
      <c r="N41" s="140">
        <v>998763.75199999998</v>
      </c>
      <c r="O41" s="141">
        <f t="shared" si="0"/>
        <v>11793403.372</v>
      </c>
    </row>
    <row r="42" spans="1:15" ht="13.8">
      <c r="A42" s="133">
        <v>2013</v>
      </c>
      <c r="B42" s="139" t="s">
        <v>159</v>
      </c>
      <c r="C42" s="140">
        <v>430146.8</v>
      </c>
      <c r="D42" s="140">
        <v>435759.37900000002</v>
      </c>
      <c r="E42" s="140">
        <v>512189.11499999999</v>
      </c>
      <c r="F42" s="140">
        <v>502105.84499999997</v>
      </c>
      <c r="G42" s="140">
        <v>519063.92200000002</v>
      </c>
      <c r="H42" s="140">
        <v>466529.902</v>
      </c>
      <c r="I42" s="140">
        <v>510418.522</v>
      </c>
      <c r="J42" s="140">
        <v>389797.576</v>
      </c>
      <c r="K42" s="140">
        <v>482006.62900000002</v>
      </c>
      <c r="L42" s="140"/>
      <c r="M42" s="140"/>
      <c r="N42" s="140"/>
      <c r="O42" s="141">
        <f t="shared" si="0"/>
        <v>4248017.6899999995</v>
      </c>
    </row>
    <row r="43" spans="1:15" ht="13.8">
      <c r="A43" s="138">
        <v>2012</v>
      </c>
      <c r="B43" s="139" t="s">
        <v>159</v>
      </c>
      <c r="C43" s="140">
        <v>385485.42700000003</v>
      </c>
      <c r="D43" s="140">
        <v>418134.033</v>
      </c>
      <c r="E43" s="140">
        <v>464782.777</v>
      </c>
      <c r="F43" s="140">
        <v>449810.15</v>
      </c>
      <c r="G43" s="140">
        <v>481190.35</v>
      </c>
      <c r="H43" s="140">
        <v>470788.53</v>
      </c>
      <c r="I43" s="140">
        <v>434096.00900000002</v>
      </c>
      <c r="J43" s="140">
        <v>408024.44900000002</v>
      </c>
      <c r="K43" s="140">
        <v>413458.12199999997</v>
      </c>
      <c r="L43" s="140">
        <v>442315.17499999999</v>
      </c>
      <c r="M43" s="140">
        <v>497142.87900000002</v>
      </c>
      <c r="N43" s="140">
        <v>454243.96100000001</v>
      </c>
      <c r="O43" s="141">
        <f t="shared" si="0"/>
        <v>5319471.8619999997</v>
      </c>
    </row>
    <row r="44" spans="1:15" ht="13.8">
      <c r="A44" s="133">
        <v>2013</v>
      </c>
      <c r="B44" s="139" t="s">
        <v>160</v>
      </c>
      <c r="C44" s="140">
        <v>508843.538</v>
      </c>
      <c r="D44" s="140">
        <v>536443.36800000002</v>
      </c>
      <c r="E44" s="140">
        <v>583968.70200000005</v>
      </c>
      <c r="F44" s="140">
        <v>548946.853</v>
      </c>
      <c r="G44" s="140">
        <v>607671.08499999996</v>
      </c>
      <c r="H44" s="140">
        <v>546785.56900000002</v>
      </c>
      <c r="I44" s="140">
        <v>579223.62699999998</v>
      </c>
      <c r="J44" s="140">
        <v>500857.38199999998</v>
      </c>
      <c r="K44" s="140">
        <v>586126.13699999999</v>
      </c>
      <c r="L44" s="140"/>
      <c r="M44" s="140"/>
      <c r="N44" s="140"/>
      <c r="O44" s="141">
        <f t="shared" si="0"/>
        <v>4998866.2609999999</v>
      </c>
    </row>
    <row r="45" spans="1:15" ht="13.8">
      <c r="A45" s="138">
        <v>2012</v>
      </c>
      <c r="B45" s="139" t="s">
        <v>160</v>
      </c>
      <c r="C45" s="140">
        <v>479260.19199999998</v>
      </c>
      <c r="D45" s="140">
        <v>499889.90100000001</v>
      </c>
      <c r="E45" s="140">
        <v>576619.43400000001</v>
      </c>
      <c r="F45" s="140">
        <v>513051.16600000003</v>
      </c>
      <c r="G45" s="140">
        <v>569967.83499999996</v>
      </c>
      <c r="H45" s="140">
        <v>560661.00300000003</v>
      </c>
      <c r="I45" s="140">
        <v>513600.04700000002</v>
      </c>
      <c r="J45" s="140">
        <v>491376.81900000002</v>
      </c>
      <c r="K45" s="140">
        <v>513297.32199999999</v>
      </c>
      <c r="L45" s="140">
        <v>506641.913</v>
      </c>
      <c r="M45" s="140">
        <v>599181.77800000005</v>
      </c>
      <c r="N45" s="140">
        <v>533694.571</v>
      </c>
      <c r="O45" s="141">
        <f t="shared" si="0"/>
        <v>6357241.9809999987</v>
      </c>
    </row>
    <row r="46" spans="1:15" ht="13.8">
      <c r="A46" s="133">
        <v>2013</v>
      </c>
      <c r="B46" s="139" t="s">
        <v>161</v>
      </c>
      <c r="C46" s="140">
        <v>1155554.9069999999</v>
      </c>
      <c r="D46" s="140">
        <v>1234177.041</v>
      </c>
      <c r="E46" s="140">
        <v>1459383.3459999999</v>
      </c>
      <c r="F46" s="140">
        <v>1234327.2679999999</v>
      </c>
      <c r="G46" s="140">
        <v>1272698.3500000001</v>
      </c>
      <c r="H46" s="140">
        <v>1121935.2720000001</v>
      </c>
      <c r="I46" s="140">
        <v>1101160.6710000001</v>
      </c>
      <c r="J46" s="140">
        <v>936448.22</v>
      </c>
      <c r="K46" s="140">
        <v>1034958.045</v>
      </c>
      <c r="L46" s="140"/>
      <c r="M46" s="140"/>
      <c r="N46" s="140"/>
      <c r="O46" s="141">
        <f t="shared" si="0"/>
        <v>10550643.120000001</v>
      </c>
    </row>
    <row r="47" spans="1:15" ht="13.8">
      <c r="A47" s="138">
        <v>2012</v>
      </c>
      <c r="B47" s="139" t="s">
        <v>161</v>
      </c>
      <c r="C47" s="140">
        <v>1223469.6359999999</v>
      </c>
      <c r="D47" s="140">
        <v>1360029.8840000001</v>
      </c>
      <c r="E47" s="140">
        <v>1328317.3019999999</v>
      </c>
      <c r="F47" s="140">
        <v>1328580.9509999999</v>
      </c>
      <c r="G47" s="140">
        <v>1345411.1710000001</v>
      </c>
      <c r="H47" s="140">
        <v>1481500.4720000001</v>
      </c>
      <c r="I47" s="140">
        <v>1247695.486</v>
      </c>
      <c r="J47" s="140">
        <v>1276850.52</v>
      </c>
      <c r="K47" s="140">
        <v>1197186.601</v>
      </c>
      <c r="L47" s="140">
        <v>1329672.686</v>
      </c>
      <c r="M47" s="140">
        <v>1179845.527</v>
      </c>
      <c r="N47" s="140">
        <v>1249935.6850000001</v>
      </c>
      <c r="O47" s="141">
        <f t="shared" si="0"/>
        <v>15548495.921000002</v>
      </c>
    </row>
    <row r="48" spans="1:15" ht="13.8">
      <c r="A48" s="133">
        <v>2013</v>
      </c>
      <c r="B48" s="139" t="s">
        <v>162</v>
      </c>
      <c r="C48" s="140">
        <v>232438.55</v>
      </c>
      <c r="D48" s="140">
        <v>236028.42</v>
      </c>
      <c r="E48" s="140">
        <v>286681.24099999998</v>
      </c>
      <c r="F48" s="140">
        <v>290711.288</v>
      </c>
      <c r="G48" s="140">
        <v>299133.50199999998</v>
      </c>
      <c r="H48" s="140">
        <v>264019.02799999999</v>
      </c>
      <c r="I48" s="140">
        <v>278831.31400000001</v>
      </c>
      <c r="J48" s="140">
        <v>250735.834</v>
      </c>
      <c r="K48" s="140">
        <v>266212.40000000002</v>
      </c>
      <c r="L48" s="140"/>
      <c r="M48" s="140"/>
      <c r="N48" s="140"/>
      <c r="O48" s="141">
        <f t="shared" si="0"/>
        <v>2404791.5769999996</v>
      </c>
    </row>
    <row r="49" spans="1:15" ht="13.8">
      <c r="A49" s="138">
        <v>2012</v>
      </c>
      <c r="B49" s="139" t="s">
        <v>162</v>
      </c>
      <c r="C49" s="140">
        <v>207853.90400000001</v>
      </c>
      <c r="D49" s="140">
        <v>235476.37</v>
      </c>
      <c r="E49" s="140">
        <v>279936.51699999999</v>
      </c>
      <c r="F49" s="140">
        <v>271020.42499999999</v>
      </c>
      <c r="G49" s="140">
        <v>297689.89</v>
      </c>
      <c r="H49" s="140">
        <v>285897.22200000001</v>
      </c>
      <c r="I49" s="140">
        <v>256485.649</v>
      </c>
      <c r="J49" s="140">
        <v>254993.12100000001</v>
      </c>
      <c r="K49" s="140">
        <v>249354.584</v>
      </c>
      <c r="L49" s="140">
        <v>258030.61300000001</v>
      </c>
      <c r="M49" s="140">
        <v>263127.766</v>
      </c>
      <c r="N49" s="140">
        <v>237858.473</v>
      </c>
      <c r="O49" s="141">
        <f t="shared" si="0"/>
        <v>3097724.534</v>
      </c>
    </row>
    <row r="50" spans="1:15" ht="13.8">
      <c r="A50" s="133">
        <v>2013</v>
      </c>
      <c r="B50" s="139" t="s">
        <v>163</v>
      </c>
      <c r="C50" s="140">
        <v>154262.28700000001</v>
      </c>
      <c r="D50" s="140">
        <v>193180.40100000001</v>
      </c>
      <c r="E50" s="140">
        <v>191269.766</v>
      </c>
      <c r="F50" s="140">
        <v>166961.27100000001</v>
      </c>
      <c r="G50" s="140">
        <v>193478.734</v>
      </c>
      <c r="H50" s="140">
        <v>169063.283</v>
      </c>
      <c r="I50" s="140">
        <v>173582.03700000001</v>
      </c>
      <c r="J50" s="140">
        <v>187402.08900000001</v>
      </c>
      <c r="K50" s="140">
        <v>207256.149</v>
      </c>
      <c r="L50" s="140"/>
      <c r="M50" s="140"/>
      <c r="N50" s="140"/>
      <c r="O50" s="141">
        <f t="shared" si="0"/>
        <v>1636456.017</v>
      </c>
    </row>
    <row r="51" spans="1:15" ht="13.8">
      <c r="A51" s="138">
        <v>2012</v>
      </c>
      <c r="B51" s="139" t="s">
        <v>163</v>
      </c>
      <c r="C51" s="140">
        <v>270948.38799999998</v>
      </c>
      <c r="D51" s="140">
        <v>131767.024</v>
      </c>
      <c r="E51" s="140">
        <v>135700.011</v>
      </c>
      <c r="F51" s="140">
        <v>153131.56400000001</v>
      </c>
      <c r="G51" s="140">
        <v>153192.611</v>
      </c>
      <c r="H51" s="140">
        <v>165776.73199999999</v>
      </c>
      <c r="I51" s="140">
        <v>135267.766</v>
      </c>
      <c r="J51" s="140">
        <v>157073.617</v>
      </c>
      <c r="K51" s="140">
        <v>179011.67499999999</v>
      </c>
      <c r="L51" s="140">
        <v>179006.58300000001</v>
      </c>
      <c r="M51" s="140">
        <v>250424.19</v>
      </c>
      <c r="N51" s="140">
        <v>163981.372</v>
      </c>
      <c r="O51" s="141">
        <f t="shared" si="0"/>
        <v>2075281.5330000001</v>
      </c>
    </row>
    <row r="52" spans="1:15" ht="13.8">
      <c r="A52" s="133">
        <v>2013</v>
      </c>
      <c r="B52" s="139" t="s">
        <v>164</v>
      </c>
      <c r="C52" s="140">
        <v>72558.025999999998</v>
      </c>
      <c r="D52" s="140">
        <v>90844.455000000002</v>
      </c>
      <c r="E52" s="140">
        <v>106723.235</v>
      </c>
      <c r="F52" s="140">
        <v>113262.235</v>
      </c>
      <c r="G52" s="140">
        <v>126939.52800000001</v>
      </c>
      <c r="H52" s="140">
        <v>171695.69200000001</v>
      </c>
      <c r="I52" s="140">
        <v>99208.574999999997</v>
      </c>
      <c r="J52" s="140">
        <v>91030.115000000005</v>
      </c>
      <c r="K52" s="140">
        <v>114601.18</v>
      </c>
      <c r="L52" s="140"/>
      <c r="M52" s="140"/>
      <c r="N52" s="140"/>
      <c r="O52" s="141">
        <f t="shared" si="0"/>
        <v>986863.04099999997</v>
      </c>
    </row>
    <row r="53" spans="1:15" ht="13.8">
      <c r="A53" s="138">
        <v>2012</v>
      </c>
      <c r="B53" s="139" t="s">
        <v>164</v>
      </c>
      <c r="C53" s="140">
        <v>59875.495999999999</v>
      </c>
      <c r="D53" s="140">
        <v>63926.321000000004</v>
      </c>
      <c r="E53" s="140">
        <v>120374.85799999999</v>
      </c>
      <c r="F53" s="140">
        <v>101378.409</v>
      </c>
      <c r="G53" s="140">
        <v>129529.72199999999</v>
      </c>
      <c r="H53" s="140">
        <v>162023.815</v>
      </c>
      <c r="I53" s="140">
        <v>79016.184999999998</v>
      </c>
      <c r="J53" s="140">
        <v>114212.63499999999</v>
      </c>
      <c r="K53" s="140">
        <v>94096.955000000002</v>
      </c>
      <c r="L53" s="140">
        <v>77603.506999999998</v>
      </c>
      <c r="M53" s="140">
        <v>86489.982000000004</v>
      </c>
      <c r="N53" s="140">
        <v>172282.09700000001</v>
      </c>
      <c r="O53" s="141">
        <f t="shared" si="0"/>
        <v>1260809.9820000001</v>
      </c>
    </row>
    <row r="54" spans="1:15" ht="13.8">
      <c r="A54" s="133">
        <v>2013</v>
      </c>
      <c r="B54" s="139" t="s">
        <v>165</v>
      </c>
      <c r="C54" s="140">
        <v>275699.446</v>
      </c>
      <c r="D54" s="140">
        <v>301567.48</v>
      </c>
      <c r="E54" s="140">
        <v>348784.06699999998</v>
      </c>
      <c r="F54" s="140">
        <v>360116.75199999998</v>
      </c>
      <c r="G54" s="140">
        <v>379525.56699999998</v>
      </c>
      <c r="H54" s="140">
        <v>335584.745</v>
      </c>
      <c r="I54" s="140">
        <v>366502.38400000002</v>
      </c>
      <c r="J54" s="140">
        <v>312148.239</v>
      </c>
      <c r="K54" s="140">
        <v>382969.886</v>
      </c>
      <c r="L54" s="140"/>
      <c r="M54" s="140"/>
      <c r="N54" s="140"/>
      <c r="O54" s="141">
        <f t="shared" si="0"/>
        <v>3062898.5660000001</v>
      </c>
    </row>
    <row r="55" spans="1:15" ht="13.8">
      <c r="A55" s="138">
        <v>2012</v>
      </c>
      <c r="B55" s="139" t="s">
        <v>165</v>
      </c>
      <c r="C55" s="140">
        <v>255863.72399999999</v>
      </c>
      <c r="D55" s="140">
        <v>289889.33199999999</v>
      </c>
      <c r="E55" s="140">
        <v>349871.283</v>
      </c>
      <c r="F55" s="140">
        <v>318162.55200000003</v>
      </c>
      <c r="G55" s="140">
        <v>339242.83799999999</v>
      </c>
      <c r="H55" s="140">
        <v>317928.61499999999</v>
      </c>
      <c r="I55" s="140">
        <v>303364.15899999999</v>
      </c>
      <c r="J55" s="140">
        <v>304797.06900000002</v>
      </c>
      <c r="K55" s="140">
        <v>328281.277</v>
      </c>
      <c r="L55" s="140">
        <v>320875.29399999999</v>
      </c>
      <c r="M55" s="140">
        <v>360764.12599999999</v>
      </c>
      <c r="N55" s="140">
        <v>304709.28499999997</v>
      </c>
      <c r="O55" s="141">
        <f t="shared" si="0"/>
        <v>3793749.5539999995</v>
      </c>
    </row>
    <row r="56" spans="1:15" ht="13.8">
      <c r="A56" s="133">
        <v>2013</v>
      </c>
      <c r="B56" s="139" t="s">
        <v>166</v>
      </c>
      <c r="C56" s="140">
        <v>7044.6189999999997</v>
      </c>
      <c r="D56" s="140">
        <v>8773.3520000000008</v>
      </c>
      <c r="E56" s="140">
        <v>12124.888999999999</v>
      </c>
      <c r="F56" s="140">
        <v>10183.082</v>
      </c>
      <c r="G56" s="140">
        <v>12736.05</v>
      </c>
      <c r="H56" s="140">
        <v>8133.2420000000002</v>
      </c>
      <c r="I56" s="140">
        <v>8637.2199999999993</v>
      </c>
      <c r="J56" s="140">
        <v>6397.2420000000002</v>
      </c>
      <c r="K56" s="140">
        <v>8633.0249999999996</v>
      </c>
      <c r="L56" s="140"/>
      <c r="M56" s="140"/>
      <c r="N56" s="140"/>
      <c r="O56" s="141">
        <f t="shared" si="0"/>
        <v>82662.72099999999</v>
      </c>
    </row>
    <row r="57" spans="1:15" ht="13.8">
      <c r="A57" s="138">
        <v>2012</v>
      </c>
      <c r="B57" s="139" t="s">
        <v>166</v>
      </c>
      <c r="C57" s="140">
        <v>5625.4430000000002</v>
      </c>
      <c r="D57" s="140">
        <v>5398.8140000000003</v>
      </c>
      <c r="E57" s="140">
        <v>7996.1239999999998</v>
      </c>
      <c r="F57" s="140">
        <v>8023.009</v>
      </c>
      <c r="G57" s="140">
        <v>9409.6090000000004</v>
      </c>
      <c r="H57" s="140">
        <v>7115.0940000000001</v>
      </c>
      <c r="I57" s="140">
        <v>6274.61</v>
      </c>
      <c r="J57" s="140">
        <v>6118.3159999999998</v>
      </c>
      <c r="K57" s="140">
        <v>6267.56</v>
      </c>
      <c r="L57" s="140">
        <v>5671.4920000000002</v>
      </c>
      <c r="M57" s="140">
        <v>6652.7830000000004</v>
      </c>
      <c r="N57" s="140">
        <v>7810.7259999999997</v>
      </c>
      <c r="O57" s="141">
        <f t="shared" si="0"/>
        <v>82363.579999999987</v>
      </c>
    </row>
    <row r="58" spans="1:15" ht="13.8">
      <c r="A58" s="133">
        <v>2013</v>
      </c>
      <c r="B58" s="134" t="s">
        <v>42</v>
      </c>
      <c r="C58" s="143">
        <v>394546.73300000001</v>
      </c>
      <c r="D58" s="143">
        <v>398684.74200000003</v>
      </c>
      <c r="E58" s="143">
        <v>369674.46299999999</v>
      </c>
      <c r="F58" s="143">
        <v>401171.50599999999</v>
      </c>
      <c r="G58" s="143">
        <v>508040.179</v>
      </c>
      <c r="H58" s="143">
        <v>431324.84899999999</v>
      </c>
      <c r="I58" s="143">
        <v>445426.97399999999</v>
      </c>
      <c r="J58" s="143">
        <v>399676.83199999999</v>
      </c>
      <c r="K58" s="143">
        <v>443786.55599999998</v>
      </c>
      <c r="L58" s="143"/>
      <c r="M58" s="143"/>
      <c r="N58" s="143"/>
      <c r="O58" s="141">
        <f t="shared" si="0"/>
        <v>3792332.8339999998</v>
      </c>
    </row>
    <row r="59" spans="1:15" ht="13.8">
      <c r="A59" s="138">
        <v>2012</v>
      </c>
      <c r="B59" s="134" t="s">
        <v>42</v>
      </c>
      <c r="C59" s="143">
        <v>271584.26299999998</v>
      </c>
      <c r="D59" s="143">
        <v>256897.50399999999</v>
      </c>
      <c r="E59" s="143">
        <v>305975.66899999999</v>
      </c>
      <c r="F59" s="143">
        <v>321790.63799999998</v>
      </c>
      <c r="G59" s="143">
        <v>360715.07400000002</v>
      </c>
      <c r="H59" s="143">
        <v>411667.26299999998</v>
      </c>
      <c r="I59" s="143">
        <v>378979.18599999999</v>
      </c>
      <c r="J59" s="143">
        <v>342966.435</v>
      </c>
      <c r="K59" s="143">
        <v>364579.592</v>
      </c>
      <c r="L59" s="143">
        <v>339744.978</v>
      </c>
      <c r="M59" s="143">
        <v>427520.86099999998</v>
      </c>
      <c r="N59" s="143">
        <v>397238.79399999999</v>
      </c>
      <c r="O59" s="141">
        <f t="shared" si="0"/>
        <v>4179660.2570000002</v>
      </c>
    </row>
    <row r="60" spans="1:15" ht="13.8">
      <c r="A60" s="133">
        <v>2013</v>
      </c>
      <c r="B60" s="139" t="s">
        <v>167</v>
      </c>
      <c r="C60" s="140">
        <v>394546.73300000001</v>
      </c>
      <c r="D60" s="140">
        <v>398684.74200000003</v>
      </c>
      <c r="E60" s="140">
        <v>369674.46299999999</v>
      </c>
      <c r="F60" s="140">
        <v>401171.50599999999</v>
      </c>
      <c r="G60" s="140">
        <v>508040.179</v>
      </c>
      <c r="H60" s="140">
        <v>431324.84899999999</v>
      </c>
      <c r="I60" s="140">
        <v>445426.97399999999</v>
      </c>
      <c r="J60" s="140">
        <v>399676.83199999999</v>
      </c>
      <c r="K60" s="140">
        <v>443786.55599999998</v>
      </c>
      <c r="L60" s="140"/>
      <c r="M60" s="140"/>
      <c r="N60" s="140"/>
      <c r="O60" s="141">
        <f t="shared" si="0"/>
        <v>3792332.8339999998</v>
      </c>
    </row>
    <row r="61" spans="1:15" ht="14.4" thickBot="1">
      <c r="A61" s="138">
        <v>2012</v>
      </c>
      <c r="B61" s="139" t="s">
        <v>167</v>
      </c>
      <c r="C61" s="140">
        <v>271584.26299999998</v>
      </c>
      <c r="D61" s="140">
        <v>256897.50399999999</v>
      </c>
      <c r="E61" s="140">
        <v>305975.66899999999</v>
      </c>
      <c r="F61" s="140">
        <v>321790.63799999998</v>
      </c>
      <c r="G61" s="140">
        <v>360715.07400000002</v>
      </c>
      <c r="H61" s="140">
        <v>411667.26299999998</v>
      </c>
      <c r="I61" s="140">
        <v>378979.18599999999</v>
      </c>
      <c r="J61" s="140">
        <v>342966.435</v>
      </c>
      <c r="K61" s="140">
        <v>364579.592</v>
      </c>
      <c r="L61" s="140">
        <v>339744.978</v>
      </c>
      <c r="M61" s="140">
        <v>427520.86099999998</v>
      </c>
      <c r="N61" s="140">
        <v>397238.79399999999</v>
      </c>
      <c r="O61" s="141">
        <f t="shared" si="0"/>
        <v>4179660.2570000002</v>
      </c>
    </row>
    <row r="62" spans="1:15" s="148" customFormat="1" ht="15" customHeight="1" thickBot="1">
      <c r="A62" s="144">
        <v>2002</v>
      </c>
      <c r="B62" s="145" t="s">
        <v>57</v>
      </c>
      <c r="C62" s="146">
        <v>2607319.6610000003</v>
      </c>
      <c r="D62" s="146">
        <v>2383772.9540000013</v>
      </c>
      <c r="E62" s="146">
        <v>2918943.5210000011</v>
      </c>
      <c r="F62" s="146">
        <v>2742857.9220000007</v>
      </c>
      <c r="G62" s="146">
        <v>3000325.2429999989</v>
      </c>
      <c r="H62" s="146">
        <v>2770693.8810000005</v>
      </c>
      <c r="I62" s="146">
        <v>3103851.8620000011</v>
      </c>
      <c r="J62" s="146">
        <v>2975888.9740000009</v>
      </c>
      <c r="K62" s="146">
        <v>3218206.861000001</v>
      </c>
      <c r="L62" s="146">
        <v>3501128.02</v>
      </c>
      <c r="M62" s="146">
        <v>3593604.8959999993</v>
      </c>
      <c r="N62" s="146">
        <v>3242495.2339999988</v>
      </c>
      <c r="O62" s="147">
        <f t="shared" si="0"/>
        <v>36059089.028999999</v>
      </c>
    </row>
    <row r="63" spans="1:15" s="148" customFormat="1" ht="15" customHeight="1" thickBot="1">
      <c r="A63" s="144">
        <v>2003</v>
      </c>
      <c r="B63" s="145" t="s">
        <v>57</v>
      </c>
      <c r="C63" s="146">
        <v>3533705.5820000004</v>
      </c>
      <c r="D63" s="146">
        <v>2923460.39</v>
      </c>
      <c r="E63" s="146">
        <v>3908255.9910000004</v>
      </c>
      <c r="F63" s="146">
        <v>3662183.4490000019</v>
      </c>
      <c r="G63" s="146">
        <v>3860471.3</v>
      </c>
      <c r="H63" s="146">
        <v>3796113.5220000003</v>
      </c>
      <c r="I63" s="146">
        <v>4236114.2640000004</v>
      </c>
      <c r="J63" s="146">
        <v>3828726.17</v>
      </c>
      <c r="K63" s="146">
        <v>4114677.5230000005</v>
      </c>
      <c r="L63" s="146">
        <v>4824388.2590000024</v>
      </c>
      <c r="M63" s="146">
        <v>3969697.458000001</v>
      </c>
      <c r="N63" s="146">
        <v>4595042.3939999985</v>
      </c>
      <c r="O63" s="147">
        <f t="shared" si="0"/>
        <v>47252836.302000016</v>
      </c>
    </row>
    <row r="64" spans="1:15" s="148" customFormat="1" ht="15" customHeight="1" thickBot="1">
      <c r="A64" s="144">
        <v>2004</v>
      </c>
      <c r="B64" s="145" t="s">
        <v>57</v>
      </c>
      <c r="C64" s="146">
        <v>4619660.84</v>
      </c>
      <c r="D64" s="146">
        <v>3664503.0430000005</v>
      </c>
      <c r="E64" s="146">
        <v>5218042.1769999983</v>
      </c>
      <c r="F64" s="146">
        <v>5072462.9939999972</v>
      </c>
      <c r="G64" s="146">
        <v>5170061.6049999986</v>
      </c>
      <c r="H64" s="146">
        <v>5284383.2859999994</v>
      </c>
      <c r="I64" s="146">
        <v>5632138.7980000004</v>
      </c>
      <c r="J64" s="146">
        <v>4707491.2839999991</v>
      </c>
      <c r="K64" s="146">
        <v>5656283.5209999988</v>
      </c>
      <c r="L64" s="146">
        <v>5867342.1210000003</v>
      </c>
      <c r="M64" s="146">
        <v>5733908.9759999998</v>
      </c>
      <c r="N64" s="146">
        <v>6540874.1749999989</v>
      </c>
      <c r="O64" s="147">
        <f t="shared" si="0"/>
        <v>63167152.819999993</v>
      </c>
    </row>
    <row r="65" spans="1:15" s="148" customFormat="1" ht="15" customHeight="1" thickBot="1">
      <c r="A65" s="144">
        <v>2005</v>
      </c>
      <c r="B65" s="145" t="s">
        <v>57</v>
      </c>
      <c r="C65" s="146">
        <v>4997279.7240000004</v>
      </c>
      <c r="D65" s="146">
        <v>5651741.2519999975</v>
      </c>
      <c r="E65" s="146">
        <v>6591859.2179999994</v>
      </c>
      <c r="F65" s="146">
        <v>6128131.8779999986</v>
      </c>
      <c r="G65" s="146">
        <v>5977226.2170000002</v>
      </c>
      <c r="H65" s="146">
        <v>6038534.3669999996</v>
      </c>
      <c r="I65" s="146">
        <v>5763466.3530000011</v>
      </c>
      <c r="J65" s="146">
        <v>5552867.2119999984</v>
      </c>
      <c r="K65" s="146">
        <v>6814268.9409999987</v>
      </c>
      <c r="L65" s="146">
        <v>6772178.5690000001</v>
      </c>
      <c r="M65" s="146">
        <v>5942575.7820000006</v>
      </c>
      <c r="N65" s="146">
        <v>7246278.6300000018</v>
      </c>
      <c r="O65" s="147">
        <f t="shared" si="0"/>
        <v>73476408.142999992</v>
      </c>
    </row>
    <row r="66" spans="1:15" s="148" customFormat="1" ht="15" customHeight="1" thickBot="1">
      <c r="A66" s="144">
        <v>2006</v>
      </c>
      <c r="B66" s="145" t="s">
        <v>57</v>
      </c>
      <c r="C66" s="146">
        <v>5133048.8809999982</v>
      </c>
      <c r="D66" s="146">
        <v>6058251.2790000001</v>
      </c>
      <c r="E66" s="146">
        <v>7411101.6589999972</v>
      </c>
      <c r="F66" s="146">
        <v>6456090.2610000009</v>
      </c>
      <c r="G66" s="146">
        <v>7041543.2469999986</v>
      </c>
      <c r="H66" s="146">
        <v>7815434.6219999995</v>
      </c>
      <c r="I66" s="146">
        <v>7067411.4789999994</v>
      </c>
      <c r="J66" s="146">
        <v>6811202.4100000011</v>
      </c>
      <c r="K66" s="146">
        <v>7606551.0949999997</v>
      </c>
      <c r="L66" s="146">
        <v>6888812.5490000006</v>
      </c>
      <c r="M66" s="146">
        <v>8641474.5560000036</v>
      </c>
      <c r="N66" s="146">
        <v>8603753.4799999986</v>
      </c>
      <c r="O66" s="147">
        <f t="shared" ref="O66:O69" si="1">SUM(C66:N66)</f>
        <v>85534675.518000007</v>
      </c>
    </row>
    <row r="67" spans="1:15" s="148" customFormat="1" ht="15" customHeight="1" thickBot="1">
      <c r="A67" s="144">
        <v>2007</v>
      </c>
      <c r="B67" s="145" t="s">
        <v>57</v>
      </c>
      <c r="C67" s="146">
        <v>6564559.7930000005</v>
      </c>
      <c r="D67" s="146">
        <v>7656951.608</v>
      </c>
      <c r="E67" s="146">
        <v>8957851.6210000049</v>
      </c>
      <c r="F67" s="146">
        <v>8313312.004999998</v>
      </c>
      <c r="G67" s="146">
        <v>9147620.0420000013</v>
      </c>
      <c r="H67" s="146">
        <v>8980247.4370000008</v>
      </c>
      <c r="I67" s="146">
        <v>8937741.5910000019</v>
      </c>
      <c r="J67" s="146">
        <v>8736689.092000002</v>
      </c>
      <c r="K67" s="146">
        <v>9038743.8959999997</v>
      </c>
      <c r="L67" s="146">
        <v>9895216.6219999995</v>
      </c>
      <c r="M67" s="146">
        <v>11318798.219999997</v>
      </c>
      <c r="N67" s="146">
        <v>9724017.9770000037</v>
      </c>
      <c r="O67" s="147">
        <f t="shared" si="1"/>
        <v>107271749.904</v>
      </c>
    </row>
    <row r="68" spans="1:15" s="148" customFormat="1" ht="15" customHeight="1" thickBot="1">
      <c r="A68" s="144">
        <v>2008</v>
      </c>
      <c r="B68" s="145" t="s">
        <v>57</v>
      </c>
      <c r="C68" s="146">
        <v>10632207.040999999</v>
      </c>
      <c r="D68" s="146">
        <v>11077899.120000005</v>
      </c>
      <c r="E68" s="146">
        <v>11428587.234000001</v>
      </c>
      <c r="F68" s="146">
        <v>11363963.502999999</v>
      </c>
      <c r="G68" s="146">
        <v>12477968.699999999</v>
      </c>
      <c r="H68" s="146">
        <v>11770634.384000003</v>
      </c>
      <c r="I68" s="146">
        <v>12595426.862999996</v>
      </c>
      <c r="J68" s="146">
        <v>11046830.085999999</v>
      </c>
      <c r="K68" s="146">
        <v>12793148.033999996</v>
      </c>
      <c r="L68" s="146">
        <v>9722708.7899999991</v>
      </c>
      <c r="M68" s="146">
        <v>9395872.8970000036</v>
      </c>
      <c r="N68" s="146">
        <v>7721948.9740000013</v>
      </c>
      <c r="O68" s="147">
        <f t="shared" si="1"/>
        <v>132027195.626</v>
      </c>
    </row>
    <row r="69" spans="1:15" s="148" customFormat="1" ht="15" customHeight="1" thickBot="1">
      <c r="A69" s="144">
        <v>2009</v>
      </c>
      <c r="B69" s="145" t="s">
        <v>57</v>
      </c>
      <c r="C69" s="146">
        <v>7884493.5240000021</v>
      </c>
      <c r="D69" s="146">
        <v>8435115.8340000007</v>
      </c>
      <c r="E69" s="146">
        <v>8155485.0810000002</v>
      </c>
      <c r="F69" s="146">
        <v>7561696.282999998</v>
      </c>
      <c r="G69" s="146">
        <v>7346407.5280000027</v>
      </c>
      <c r="H69" s="146">
        <v>8329692.782999998</v>
      </c>
      <c r="I69" s="146">
        <v>9055733.6709999945</v>
      </c>
      <c r="J69" s="146">
        <v>7839908.8419999983</v>
      </c>
      <c r="K69" s="146">
        <v>8480708.3870000001</v>
      </c>
      <c r="L69" s="146">
        <v>10095768.030000005</v>
      </c>
      <c r="M69" s="146">
        <v>8903010.773</v>
      </c>
      <c r="N69" s="146">
        <v>10054591.867000001</v>
      </c>
      <c r="O69" s="147">
        <f t="shared" si="1"/>
        <v>102142612.603</v>
      </c>
    </row>
    <row r="70" spans="1:15" s="148" customFormat="1" ht="15" customHeight="1" thickBot="1">
      <c r="A70" s="144">
        <v>2010</v>
      </c>
      <c r="B70" s="145" t="s">
        <v>57</v>
      </c>
      <c r="C70" s="146">
        <v>7828748.0580000002</v>
      </c>
      <c r="D70" s="146">
        <v>8263237.8140000002</v>
      </c>
      <c r="E70" s="146">
        <v>9886488.1710000001</v>
      </c>
      <c r="F70" s="146">
        <v>9396006.6539999992</v>
      </c>
      <c r="G70" s="146">
        <v>9799958.1170000006</v>
      </c>
      <c r="H70" s="146">
        <v>9542907.6439999994</v>
      </c>
      <c r="I70" s="146">
        <v>9564682.5449999999</v>
      </c>
      <c r="J70" s="146">
        <v>8523451.9729999993</v>
      </c>
      <c r="K70" s="146">
        <v>8909230.5209999997</v>
      </c>
      <c r="L70" s="146">
        <v>10963586.27</v>
      </c>
      <c r="M70" s="146">
        <v>9382369.7180000003</v>
      </c>
      <c r="N70" s="146">
        <v>11822551.698999999</v>
      </c>
      <c r="O70" s="147">
        <f>SUM(C70:N70)</f>
        <v>113883219.18399999</v>
      </c>
    </row>
    <row r="71" spans="1:15" s="148" customFormat="1" ht="15" customHeight="1" thickBot="1">
      <c r="A71" s="144">
        <v>2011</v>
      </c>
      <c r="B71" s="145" t="s">
        <v>57</v>
      </c>
      <c r="C71" s="146">
        <v>9551084.6390000004</v>
      </c>
      <c r="D71" s="146">
        <v>10059126.307</v>
      </c>
      <c r="E71" s="146">
        <v>11811085.16</v>
      </c>
      <c r="F71" s="146">
        <v>11873269.447000001</v>
      </c>
      <c r="G71" s="146">
        <v>10943364.372</v>
      </c>
      <c r="H71" s="146">
        <v>11349953.558</v>
      </c>
      <c r="I71" s="146">
        <v>11860004.271</v>
      </c>
      <c r="J71" s="146">
        <v>11245124.657</v>
      </c>
      <c r="K71" s="146">
        <v>10750626.098999999</v>
      </c>
      <c r="L71" s="146">
        <v>11907219.297</v>
      </c>
      <c r="M71" s="146">
        <v>11078524.743000001</v>
      </c>
      <c r="N71" s="146">
        <v>12477486.279999999</v>
      </c>
      <c r="O71" s="147">
        <f>SUM(C71:N71)</f>
        <v>134906868.83000001</v>
      </c>
    </row>
    <row r="72" spans="1:15" ht="13.8" thickBot="1">
      <c r="A72" s="144">
        <v>2012</v>
      </c>
      <c r="B72" s="145" t="s">
        <v>57</v>
      </c>
      <c r="C72" s="146">
        <v>10348187.165999999</v>
      </c>
      <c r="D72" s="146">
        <v>11748000.124</v>
      </c>
      <c r="E72" s="146">
        <v>13208572.977</v>
      </c>
      <c r="F72" s="146">
        <v>12630226.718</v>
      </c>
      <c r="G72" s="146">
        <v>13131530.960999999</v>
      </c>
      <c r="H72" s="146">
        <v>13231198.687999999</v>
      </c>
      <c r="I72" s="146">
        <v>12830675.307</v>
      </c>
      <c r="J72" s="146">
        <v>12831394.572000001</v>
      </c>
      <c r="K72" s="146">
        <v>12952651.721999999</v>
      </c>
      <c r="L72" s="146">
        <v>13190769.654999999</v>
      </c>
      <c r="M72" s="146">
        <v>13753052.493000001</v>
      </c>
      <c r="N72" s="146">
        <v>12605476.173</v>
      </c>
      <c r="O72" s="147">
        <f>SUM(C72:N72)</f>
        <v>152461736.55599999</v>
      </c>
    </row>
    <row r="73" spans="1:15" ht="13.8" thickBot="1">
      <c r="A73" s="144">
        <v>2013</v>
      </c>
      <c r="B73" s="149" t="s">
        <v>57</v>
      </c>
      <c r="C73" s="146">
        <v>11484967.342</v>
      </c>
      <c r="D73" s="146">
        <v>12388867.952</v>
      </c>
      <c r="E73" s="146">
        <v>13128125.319</v>
      </c>
      <c r="F73" s="146">
        <v>12477203.992000001</v>
      </c>
      <c r="G73" s="146">
        <v>13288051.577</v>
      </c>
      <c r="H73" s="146">
        <v>12401170.586999999</v>
      </c>
      <c r="I73" s="146">
        <v>13082837.790999999</v>
      </c>
      <c r="J73" s="146">
        <v>11174306.869000001</v>
      </c>
      <c r="K73" s="146">
        <v>12555276.827</v>
      </c>
      <c r="L73" s="150"/>
      <c r="M73" s="150"/>
      <c r="N73" s="150"/>
      <c r="O73" s="151">
        <f>SUM(C73:N73)</f>
        <v>111980808.25599998</v>
      </c>
    </row>
    <row r="74" spans="1:15">
      <c r="B74" s="152" t="s">
        <v>168</v>
      </c>
    </row>
    <row r="76" spans="1:15">
      <c r="C76" s="15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topLeftCell="A15" zoomScale="70" workbookViewId="0">
      <selection activeCell="K26" sqref="K26"/>
    </sheetView>
  </sheetViews>
  <sheetFormatPr defaultColWidth="9.109375" defaultRowHeight="13.2"/>
  <cols>
    <col min="1" max="1" width="44.6640625" style="35" customWidth="1"/>
    <col min="2" max="2" width="16" style="38" customWidth="1"/>
    <col min="3" max="3" width="16" style="35" customWidth="1"/>
    <col min="4" max="4" width="10.33203125" style="35" customWidth="1"/>
    <col min="5" max="5" width="13.88671875" style="35" bestFit="1" customWidth="1"/>
    <col min="6" max="7" width="14.88671875" style="35" bestFit="1" customWidth="1"/>
    <col min="8" max="8" width="9.5546875" style="35" bestFit="1" customWidth="1"/>
    <col min="9" max="9" width="13.88671875" style="35" bestFit="1" customWidth="1"/>
    <col min="10" max="11" width="17.33203125" style="35" customWidth="1"/>
    <col min="12" max="13" width="9.5546875" style="35" customWidth="1"/>
    <col min="14" max="16384" width="9.109375" style="35"/>
  </cols>
  <sheetData>
    <row r="1" spans="1:13" ht="24.6">
      <c r="B1" s="2" t="s">
        <v>171</v>
      </c>
      <c r="C1" s="36"/>
      <c r="D1" s="37"/>
      <c r="J1" s="37"/>
    </row>
    <row r="2" spans="1:13">
      <c r="D2" s="37"/>
      <c r="J2" s="37"/>
    </row>
    <row r="3" spans="1:13">
      <c r="D3" s="37"/>
      <c r="J3" s="37"/>
    </row>
    <row r="4" spans="1:13" ht="13.8" thickBot="1">
      <c r="B4" s="39"/>
      <c r="C4" s="37"/>
      <c r="D4" s="37"/>
      <c r="E4" s="37"/>
      <c r="F4" s="37"/>
      <c r="G4" s="37"/>
      <c r="H4" s="37"/>
      <c r="I4" s="37"/>
      <c r="J4" s="37"/>
    </row>
    <row r="5" spans="1:13" ht="25.2" thickBot="1">
      <c r="A5" s="163" t="s">
        <v>48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 ht="18.600000000000001" thickTop="1" thickBot="1">
      <c r="A6" s="40"/>
      <c r="B6" s="165" t="s">
        <v>87</v>
      </c>
      <c r="C6" s="166"/>
      <c r="D6" s="166"/>
      <c r="E6" s="167"/>
      <c r="F6" s="165" t="s">
        <v>170</v>
      </c>
      <c r="G6" s="166"/>
      <c r="H6" s="166"/>
      <c r="I6" s="167"/>
      <c r="J6" s="165" t="s">
        <v>49</v>
      </c>
      <c r="K6" s="166"/>
      <c r="L6" s="166"/>
      <c r="M6" s="168"/>
    </row>
    <row r="7" spans="1:13" ht="29.4" thickTop="1" thickBot="1">
      <c r="A7" s="41" t="s">
        <v>3</v>
      </c>
      <c r="B7" s="42">
        <v>2012</v>
      </c>
      <c r="C7" s="43">
        <v>2013</v>
      </c>
      <c r="D7" s="44" t="s">
        <v>4</v>
      </c>
      <c r="E7" s="45" t="s">
        <v>5</v>
      </c>
      <c r="F7" s="42">
        <v>2012</v>
      </c>
      <c r="G7" s="43">
        <v>2013</v>
      </c>
      <c r="H7" s="44" t="s">
        <v>4</v>
      </c>
      <c r="I7" s="45" t="s">
        <v>5</v>
      </c>
      <c r="J7" s="6" t="s">
        <v>6</v>
      </c>
      <c r="K7" s="7" t="s">
        <v>7</v>
      </c>
      <c r="L7" s="44" t="s">
        <v>4</v>
      </c>
      <c r="M7" s="45" t="s">
        <v>5</v>
      </c>
    </row>
    <row r="8" spans="1:13" ht="18" thickTop="1" thickBot="1">
      <c r="A8" s="46" t="s">
        <v>8</v>
      </c>
      <c r="B8" s="47">
        <f>'SEKTÖR (U S D)'!B8*1.7948</f>
        <v>2917851.490533168</v>
      </c>
      <c r="C8" s="47">
        <f>'SEKTÖR (U S D)'!C8*2.0171</f>
        <v>3708320.7473616074</v>
      </c>
      <c r="D8" s="48">
        <f t="shared" ref="D8:D43" si="0">(C8-B8)/B8*100</f>
        <v>27.090798122970956</v>
      </c>
      <c r="E8" s="48">
        <f t="shared" ref="E8:E43" si="1">C8/C$46*100</f>
        <v>14.642781059373428</v>
      </c>
      <c r="F8" s="47">
        <f>'SEKTÖR (U S D)'!F8*1.7945</f>
        <v>24451079.460538708</v>
      </c>
      <c r="G8" s="47">
        <f>'SEKTÖR (U S D)'!G8*1.8609</f>
        <v>28078034.31751347</v>
      </c>
      <c r="H8" s="48">
        <f t="shared" ref="H8:H43" si="2">(G8-F8)/F8*100</f>
        <v>14.833516298649553</v>
      </c>
      <c r="I8" s="48">
        <f t="shared" ref="I8:I46" si="3">G8/G$46*100</f>
        <v>13.474109325775075</v>
      </c>
      <c r="J8" s="47">
        <f>'SEKTÖR (U S D)'!J8*1.8036</f>
        <v>34193647.913238004</v>
      </c>
      <c r="K8" s="47">
        <f>'SEKTÖR (U S D)'!K8*1.8421</f>
        <v>37930239.417840898</v>
      </c>
      <c r="L8" s="48">
        <f t="shared" ref="L8:L46" si="4">(K8-J8)/J8*100</f>
        <v>10.927735800766317</v>
      </c>
      <c r="M8" s="48">
        <f t="shared" ref="M8:M46" si="5">K8/K$46*100</f>
        <v>13.588560513904746</v>
      </c>
    </row>
    <row r="9" spans="1:13" s="52" customFormat="1" ht="15.6">
      <c r="A9" s="49" t="s">
        <v>9</v>
      </c>
      <c r="B9" s="50">
        <f>'SEKTÖR (U S D)'!B9*1.7948</f>
        <v>2068126.0304932359</v>
      </c>
      <c r="C9" s="50">
        <f>'SEKTÖR (U S D)'!C9*2.0171</f>
        <v>2546895.5923614055</v>
      </c>
      <c r="D9" s="51">
        <f t="shared" si="0"/>
        <v>23.149921949098324</v>
      </c>
      <c r="E9" s="51">
        <f t="shared" si="1"/>
        <v>10.056744570049638</v>
      </c>
      <c r="F9" s="50">
        <f>'SEKTÖR (U S D)'!F9*1.7945</f>
        <v>17277165.945610467</v>
      </c>
      <c r="G9" s="50">
        <f>'SEKTÖR (U S D)'!G9*1.8609</f>
        <v>19433431.758687943</v>
      </c>
      <c r="H9" s="51">
        <f t="shared" si="2"/>
        <v>12.480437010708394</v>
      </c>
      <c r="I9" s="51">
        <f t="shared" si="3"/>
        <v>9.3257306095756434</v>
      </c>
      <c r="J9" s="50">
        <f>'SEKTÖR (U S D)'!J9*1.8036</f>
        <v>24601162.380728401</v>
      </c>
      <c r="K9" s="50">
        <f>'SEKTÖR (U S D)'!K9*1.8421</f>
        <v>26562285.236487001</v>
      </c>
      <c r="L9" s="51">
        <f t="shared" si="4"/>
        <v>7.9716674578550304</v>
      </c>
      <c r="M9" s="51">
        <f t="shared" si="5"/>
        <v>9.515975271008406</v>
      </c>
    </row>
    <row r="10" spans="1:13" ht="13.8">
      <c r="A10" s="53" t="s">
        <v>50</v>
      </c>
      <c r="B10" s="54">
        <f>'SEKTÖR (U S D)'!B10*1.7948</f>
        <v>895700.74519086001</v>
      </c>
      <c r="C10" s="54">
        <f>'SEKTÖR (U S D)'!C10*2.0171</f>
        <v>1118466.0599518432</v>
      </c>
      <c r="D10" s="55">
        <f t="shared" si="0"/>
        <v>24.870506802304309</v>
      </c>
      <c r="E10" s="55">
        <f t="shared" si="1"/>
        <v>4.4164069814799847</v>
      </c>
      <c r="F10" s="54">
        <f>'SEKTÖR (U S D)'!F10*1.7945</f>
        <v>7710647.0945583154</v>
      </c>
      <c r="G10" s="54">
        <f>'SEKTÖR (U S D)'!G10*1.8609</f>
        <v>8769587.3936962448</v>
      </c>
      <c r="H10" s="55">
        <f t="shared" si="2"/>
        <v>13.733481589181565</v>
      </c>
      <c r="I10" s="55">
        <f t="shared" si="3"/>
        <v>4.2083565376547449</v>
      </c>
      <c r="J10" s="54">
        <f>'SEKTÖR (U S D)'!J10*1.8036</f>
        <v>10518789.427880401</v>
      </c>
      <c r="K10" s="54">
        <f>'SEKTÖR (U S D)'!K10*1.8421</f>
        <v>11602024.351790601</v>
      </c>
      <c r="L10" s="55">
        <f t="shared" si="4"/>
        <v>10.298094959853939</v>
      </c>
      <c r="M10" s="55">
        <f t="shared" si="5"/>
        <v>4.1564412038471987</v>
      </c>
    </row>
    <row r="11" spans="1:13" ht="13.8">
      <c r="A11" s="53" t="s">
        <v>11</v>
      </c>
      <c r="B11" s="54">
        <f>'SEKTÖR (U S D)'!B11*1.7948</f>
        <v>206009.69459028001</v>
      </c>
      <c r="C11" s="54">
        <f>'SEKTÖR (U S D)'!C11*2.0171</f>
        <v>257118.59467592801</v>
      </c>
      <c r="D11" s="55">
        <f t="shared" si="0"/>
        <v>24.80897813440059</v>
      </c>
      <c r="E11" s="55">
        <f t="shared" si="1"/>
        <v>1.0152658156153462</v>
      </c>
      <c r="F11" s="54">
        <f>'SEKTÖR (U S D)'!F11*1.7945</f>
        <v>2535033.06817526</v>
      </c>
      <c r="G11" s="54">
        <f>'SEKTÖR (U S D)'!G11*1.8609</f>
        <v>2673520.7454483239</v>
      </c>
      <c r="H11" s="55">
        <f t="shared" si="2"/>
        <v>5.4629534822103372</v>
      </c>
      <c r="I11" s="55">
        <f t="shared" si="3"/>
        <v>1.2829712508196884</v>
      </c>
      <c r="J11" s="54">
        <f>'SEKTÖR (U S D)'!J11*1.8036</f>
        <v>4027825.1617812007</v>
      </c>
      <c r="K11" s="54">
        <f>'SEKTÖR (U S D)'!K11*1.8421</f>
        <v>4060336.3579532001</v>
      </c>
      <c r="L11" s="55">
        <f t="shared" si="4"/>
        <v>0.8071650299146107</v>
      </c>
      <c r="M11" s="55">
        <f t="shared" si="5"/>
        <v>1.454621092660515</v>
      </c>
    </row>
    <row r="12" spans="1:13" ht="13.8">
      <c r="A12" s="53" t="s">
        <v>12</v>
      </c>
      <c r="B12" s="54">
        <f>'SEKTÖR (U S D)'!B12*1.7948</f>
        <v>202546.91329168799</v>
      </c>
      <c r="C12" s="54">
        <f>'SEKTÖR (U S D)'!C12*2.0171</f>
        <v>256322.58311420001</v>
      </c>
      <c r="D12" s="55">
        <f t="shared" si="0"/>
        <v>26.549735539573309</v>
      </c>
      <c r="E12" s="55">
        <f t="shared" si="1"/>
        <v>1.0121226616615233</v>
      </c>
      <c r="F12" s="54">
        <f>'SEKTÖR (U S D)'!F12*1.7945</f>
        <v>1626323.6990576249</v>
      </c>
      <c r="G12" s="54">
        <f>'SEKTÖR (U S D)'!G12*1.8609</f>
        <v>1755546.792540486</v>
      </c>
      <c r="H12" s="55">
        <f t="shared" si="2"/>
        <v>7.9457179132136817</v>
      </c>
      <c r="I12" s="55">
        <f t="shared" si="3"/>
        <v>0.84245318392712432</v>
      </c>
      <c r="J12" s="54">
        <f>'SEKTÖR (U S D)'!J12*1.8036</f>
        <v>2322455.8117428003</v>
      </c>
      <c r="K12" s="54">
        <f>'SEKTÖR (U S D)'!K12*1.8421</f>
        <v>2388859.3875626992</v>
      </c>
      <c r="L12" s="55">
        <f t="shared" si="4"/>
        <v>2.8591965231006387</v>
      </c>
      <c r="M12" s="55">
        <f t="shared" si="5"/>
        <v>0.85581216584245212</v>
      </c>
    </row>
    <row r="13" spans="1:13" ht="13.8">
      <c r="A13" s="53" t="s">
        <v>13</v>
      </c>
      <c r="B13" s="54">
        <f>'SEKTÖR (U S D)'!B13*1.7948</f>
        <v>292146.90460507997</v>
      </c>
      <c r="C13" s="54">
        <f>'SEKTÖR (U S D)'!C13*2.0171</f>
        <v>318247.50105284905</v>
      </c>
      <c r="D13" s="55">
        <f t="shared" si="0"/>
        <v>8.9340657170581714</v>
      </c>
      <c r="E13" s="55">
        <f t="shared" si="1"/>
        <v>1.2566411586498003</v>
      </c>
      <c r="F13" s="54">
        <f>'SEKTÖR (U S D)'!F13*1.7945</f>
        <v>1638253.6764821699</v>
      </c>
      <c r="G13" s="54">
        <f>'SEKTÖR (U S D)'!G13*1.8609</f>
        <v>1846643.7589684711</v>
      </c>
      <c r="H13" s="55">
        <f t="shared" si="2"/>
        <v>12.720257276258842</v>
      </c>
      <c r="I13" s="55">
        <f t="shared" si="3"/>
        <v>0.88616886825946795</v>
      </c>
      <c r="J13" s="54">
        <f>'SEKTÖR (U S D)'!J13*1.8036</f>
        <v>2444969.5134696001</v>
      </c>
      <c r="K13" s="54">
        <f>'SEKTÖR (U S D)'!K13*1.8421</f>
        <v>2660100.6270592003</v>
      </c>
      <c r="L13" s="55">
        <f t="shared" si="4"/>
        <v>8.7989282649300833</v>
      </c>
      <c r="M13" s="55">
        <f t="shared" si="5"/>
        <v>0.95298471348081704</v>
      </c>
    </row>
    <row r="14" spans="1:13" ht="13.8">
      <c r="A14" s="53" t="s">
        <v>14</v>
      </c>
      <c r="B14" s="54">
        <f>'SEKTÖR (U S D)'!B14*1.7948</f>
        <v>339364.83028686</v>
      </c>
      <c r="C14" s="54">
        <f>'SEKTÖR (U S D)'!C14*2.0171</f>
        <v>416761.12449272402</v>
      </c>
      <c r="D14" s="55">
        <f t="shared" si="0"/>
        <v>22.80622129890186</v>
      </c>
      <c r="E14" s="55">
        <f t="shared" si="1"/>
        <v>1.6456348616410976</v>
      </c>
      <c r="F14" s="54">
        <f>'SEKTÖR (U S D)'!F14*1.7945</f>
        <v>2224072.4043088402</v>
      </c>
      <c r="G14" s="54">
        <f>'SEKTÖR (U S D)'!G14*1.8609</f>
        <v>2270690.116361361</v>
      </c>
      <c r="H14" s="55">
        <f t="shared" si="2"/>
        <v>2.0960519074021735</v>
      </c>
      <c r="I14" s="55">
        <f t="shared" si="3"/>
        <v>1.0896605697830553</v>
      </c>
      <c r="J14" s="54">
        <f>'SEKTÖR (U S D)'!J14*1.8036</f>
        <v>3344243.9450148004</v>
      </c>
      <c r="K14" s="54">
        <f>'SEKTÖR (U S D)'!K14*1.8421</f>
        <v>3275490.6332707</v>
      </c>
      <c r="L14" s="55">
        <f t="shared" si="4"/>
        <v>-2.0558701121845386</v>
      </c>
      <c r="M14" s="55">
        <f t="shared" si="5"/>
        <v>1.173449030801311</v>
      </c>
    </row>
    <row r="15" spans="1:13" ht="13.8">
      <c r="A15" s="53" t="s">
        <v>15</v>
      </c>
      <c r="B15" s="54">
        <f>'SEKTÖR (U S D)'!B15*1.7948</f>
        <v>30517.805269728</v>
      </c>
      <c r="C15" s="54">
        <f>'SEKTÖR (U S D)'!C15*2.0171</f>
        <v>62431.469377196008</v>
      </c>
      <c r="D15" s="55">
        <f t="shared" si="0"/>
        <v>104.57391619548942</v>
      </c>
      <c r="E15" s="55">
        <f t="shared" si="1"/>
        <v>0.24651868044469213</v>
      </c>
      <c r="F15" s="54">
        <f>'SEKTÖR (U S D)'!F15*1.7945</f>
        <v>249818.38119553999</v>
      </c>
      <c r="G15" s="54">
        <f>'SEKTÖR (U S D)'!G15*1.8609</f>
        <v>677354.24847050698</v>
      </c>
      <c r="H15" s="55">
        <f t="shared" si="2"/>
        <v>171.13867491612734</v>
      </c>
      <c r="I15" s="55">
        <f t="shared" si="3"/>
        <v>0.32504929273047733</v>
      </c>
      <c r="J15" s="54">
        <f>'SEKTÖR (U S D)'!J15*1.8036</f>
        <v>333785.71034280001</v>
      </c>
      <c r="K15" s="54">
        <f>'SEKTÖR (U S D)'!K15*1.8421</f>
        <v>784607.42325810005</v>
      </c>
      <c r="L15" s="55">
        <f t="shared" si="4"/>
        <v>135.06321539418309</v>
      </c>
      <c r="M15" s="55">
        <f t="shared" si="5"/>
        <v>0.28108669004569292</v>
      </c>
    </row>
    <row r="16" spans="1:13" ht="13.8">
      <c r="A16" s="53" t="s">
        <v>16</v>
      </c>
      <c r="B16" s="54">
        <f>'SEKTÖR (U S D)'!B16*1.7948</f>
        <v>90689.267638032004</v>
      </c>
      <c r="C16" s="54">
        <f>'SEKTÖR (U S D)'!C16*2.0171</f>
        <v>106722.31776745402</v>
      </c>
      <c r="D16" s="55">
        <f t="shared" si="0"/>
        <v>17.67910420603981</v>
      </c>
      <c r="E16" s="55">
        <f t="shared" si="1"/>
        <v>0.4214067875141449</v>
      </c>
      <c r="F16" s="54">
        <f>'SEKTÖR (U S D)'!F16*1.7945</f>
        <v>1194268.6312034051</v>
      </c>
      <c r="G16" s="54">
        <f>'SEKTÖR (U S D)'!G16*1.8609</f>
        <v>1330299.590069145</v>
      </c>
      <c r="H16" s="55">
        <f t="shared" si="2"/>
        <v>11.390314985387185</v>
      </c>
      <c r="I16" s="55">
        <f t="shared" si="3"/>
        <v>0.63838521991708952</v>
      </c>
      <c r="J16" s="54">
        <f>'SEKTÖR (U S D)'!J16*1.8036</f>
        <v>1484200.2451392002</v>
      </c>
      <c r="K16" s="54">
        <f>'SEKTÖR (U S D)'!K16*1.8421</f>
        <v>1648797.0738746</v>
      </c>
      <c r="L16" s="55">
        <f t="shared" si="4"/>
        <v>11.089934075570952</v>
      </c>
      <c r="M16" s="55">
        <f t="shared" si="5"/>
        <v>0.59068382265353558</v>
      </c>
    </row>
    <row r="17" spans="1:13" ht="13.8">
      <c r="A17" s="56" t="s">
        <v>17</v>
      </c>
      <c r="B17" s="54">
        <f>'SEKTÖR (U S D)'!B17*1.7948</f>
        <v>11149.869620707999</v>
      </c>
      <c r="C17" s="54">
        <f>'SEKTÖR (U S D)'!C17*2.0171</f>
        <v>10825.941929211001</v>
      </c>
      <c r="D17" s="55">
        <f t="shared" si="0"/>
        <v>-2.9052150609491063</v>
      </c>
      <c r="E17" s="55">
        <f t="shared" si="1"/>
        <v>4.2747623043047855E-2</v>
      </c>
      <c r="F17" s="54">
        <f>'SEKTÖR (U S D)'!F17*1.7945</f>
        <v>98748.990629309992</v>
      </c>
      <c r="G17" s="54">
        <f>'SEKTÖR (U S D)'!G17*1.8609</f>
        <v>109789.113133404</v>
      </c>
      <c r="H17" s="55">
        <f t="shared" si="2"/>
        <v>11.179985166164474</v>
      </c>
      <c r="I17" s="55">
        <f t="shared" si="3"/>
        <v>5.2685686483995228E-2</v>
      </c>
      <c r="J17" s="54">
        <f>'SEKTÖR (U S D)'!J17*1.8036</f>
        <v>124892.5617504</v>
      </c>
      <c r="K17" s="54">
        <f>'SEKTÖR (U S D)'!K17*1.8421</f>
        <v>142069.3725074</v>
      </c>
      <c r="L17" s="55">
        <f t="shared" si="4"/>
        <v>13.753269623316847</v>
      </c>
      <c r="M17" s="55">
        <f t="shared" si="5"/>
        <v>5.0896548377209562E-2</v>
      </c>
    </row>
    <row r="18" spans="1:13" s="52" customFormat="1" ht="15.6">
      <c r="A18" s="57" t="s">
        <v>18</v>
      </c>
      <c r="B18" s="58">
        <f>'SEKTÖR (U S D)'!B18*1.7948</f>
        <v>264772.56683264801</v>
      </c>
      <c r="C18" s="58">
        <f>'SEKTÖR (U S D)'!C18*2.0171</f>
        <v>345834.397018658</v>
      </c>
      <c r="D18" s="59">
        <f t="shared" si="0"/>
        <v>30.615645403039764</v>
      </c>
      <c r="E18" s="59">
        <f t="shared" si="1"/>
        <v>1.3655715628017209</v>
      </c>
      <c r="F18" s="58">
        <f>'SEKTÖR (U S D)'!F18*1.7945</f>
        <v>2122722.9941110099</v>
      </c>
      <c r="G18" s="58">
        <f>'SEKTÖR (U S D)'!G18*1.8609</f>
        <v>2676997.7726925751</v>
      </c>
      <c r="H18" s="59">
        <f t="shared" si="2"/>
        <v>26.111498302852929</v>
      </c>
      <c r="I18" s="59">
        <f t="shared" si="3"/>
        <v>1.2846398094049492</v>
      </c>
      <c r="J18" s="58">
        <f>'SEKTÖR (U S D)'!J18*1.8036</f>
        <v>2866650.5008872002</v>
      </c>
      <c r="K18" s="58">
        <f>'SEKTÖR (U S D)'!K18*1.8421</f>
        <v>3532338.5691542001</v>
      </c>
      <c r="L18" s="59">
        <f t="shared" si="4"/>
        <v>23.221807753019629</v>
      </c>
      <c r="M18" s="59">
        <f t="shared" si="5"/>
        <v>1.2654651575959872</v>
      </c>
    </row>
    <row r="19" spans="1:13" ht="13.8">
      <c r="A19" s="53" t="s">
        <v>19</v>
      </c>
      <c r="B19" s="54">
        <f>'SEKTÖR (U S D)'!B19*1.7948</f>
        <v>264772.56683264801</v>
      </c>
      <c r="C19" s="54">
        <f>'SEKTÖR (U S D)'!C19*2.0171</f>
        <v>345834.397018658</v>
      </c>
      <c r="D19" s="55">
        <f t="shared" si="0"/>
        <v>30.615645403039764</v>
      </c>
      <c r="E19" s="55">
        <f t="shared" si="1"/>
        <v>1.3655715628017209</v>
      </c>
      <c r="F19" s="54">
        <f>'SEKTÖR (U S D)'!F19*1.7945</f>
        <v>2122722.9941110099</v>
      </c>
      <c r="G19" s="54">
        <f>'SEKTÖR (U S D)'!G19*1.8609</f>
        <v>2676997.7726925751</v>
      </c>
      <c r="H19" s="55">
        <f t="shared" si="2"/>
        <v>26.111498302852929</v>
      </c>
      <c r="I19" s="55">
        <f t="shared" si="3"/>
        <v>1.2846398094049492</v>
      </c>
      <c r="J19" s="54">
        <f>'SEKTÖR (U S D)'!J19*1.8036</f>
        <v>2866650.5008872002</v>
      </c>
      <c r="K19" s="54">
        <f>'SEKTÖR (U S D)'!K19*1.8421</f>
        <v>3532338.5691542001</v>
      </c>
      <c r="L19" s="55">
        <f t="shared" si="4"/>
        <v>23.221807753019629</v>
      </c>
      <c r="M19" s="55">
        <f t="shared" si="5"/>
        <v>1.2654651575959872</v>
      </c>
    </row>
    <row r="20" spans="1:13" s="52" customFormat="1" ht="15.6">
      <c r="A20" s="57" t="s">
        <v>20</v>
      </c>
      <c r="B20" s="58">
        <f>'SEKTÖR (U S D)'!B20*1.7948</f>
        <v>584952.89320728392</v>
      </c>
      <c r="C20" s="58">
        <f>'SEKTÖR (U S D)'!C20*2.0171</f>
        <v>815590.75798154401</v>
      </c>
      <c r="D20" s="59">
        <f t="shared" si="0"/>
        <v>39.428450983407863</v>
      </c>
      <c r="E20" s="59">
        <f t="shared" si="1"/>
        <v>3.2204649265220708</v>
      </c>
      <c r="F20" s="58">
        <f>'SEKTÖR (U S D)'!F20*1.7945</f>
        <v>5051190.5208172295</v>
      </c>
      <c r="G20" s="58">
        <f>'SEKTÖR (U S D)'!G20*1.8609</f>
        <v>5967604.7861329531</v>
      </c>
      <c r="H20" s="59">
        <f t="shared" si="2"/>
        <v>18.142540091072579</v>
      </c>
      <c r="I20" s="59">
        <f t="shared" si="3"/>
        <v>2.8637389067944827</v>
      </c>
      <c r="J20" s="58">
        <f>'SEKTÖR (U S D)'!J20*1.8036</f>
        <v>6725835.0352296</v>
      </c>
      <c r="K20" s="58">
        <f>'SEKTÖR (U S D)'!K20*1.8421</f>
        <v>7835615.6140417987</v>
      </c>
      <c r="L20" s="59">
        <f t="shared" si="4"/>
        <v>16.50026462140718</v>
      </c>
      <c r="M20" s="59">
        <f t="shared" si="5"/>
        <v>2.8071200859602889</v>
      </c>
    </row>
    <row r="21" spans="1:13" ht="14.4" thickBot="1">
      <c r="A21" s="53" t="s">
        <v>21</v>
      </c>
      <c r="B21" s="54">
        <f>'SEKTÖR (U S D)'!B21*1.7948</f>
        <v>584952.89320728392</v>
      </c>
      <c r="C21" s="54">
        <f>'SEKTÖR (U S D)'!C21*2.0171</f>
        <v>815590.75798154401</v>
      </c>
      <c r="D21" s="55">
        <f t="shared" si="0"/>
        <v>39.428450983407863</v>
      </c>
      <c r="E21" s="55">
        <f t="shared" si="1"/>
        <v>3.2204649265220708</v>
      </c>
      <c r="F21" s="54">
        <f>'SEKTÖR (U S D)'!F21*1.7945</f>
        <v>5051190.5208172295</v>
      </c>
      <c r="G21" s="54">
        <f>'SEKTÖR (U S D)'!G21*1.8609</f>
        <v>5967604.7861329531</v>
      </c>
      <c r="H21" s="55">
        <f t="shared" si="2"/>
        <v>18.142540091072579</v>
      </c>
      <c r="I21" s="55">
        <f t="shared" si="3"/>
        <v>2.8637389067944827</v>
      </c>
      <c r="J21" s="54">
        <f>'SEKTÖR (U S D)'!J21*1.8036</f>
        <v>6725835.0352296</v>
      </c>
      <c r="K21" s="54">
        <f>'SEKTÖR (U S D)'!K21*1.8421</f>
        <v>7835615.6140417987</v>
      </c>
      <c r="L21" s="55">
        <f t="shared" si="4"/>
        <v>16.50026462140718</v>
      </c>
      <c r="M21" s="55">
        <f t="shared" si="5"/>
        <v>2.8071200859602889</v>
      </c>
    </row>
    <row r="22" spans="1:13" ht="18" thickTop="1" thickBot="1">
      <c r="A22" s="60" t="s">
        <v>22</v>
      </c>
      <c r="B22" s="47">
        <f>'SEKTÖR (U S D)'!B22*1.7948</f>
        <v>16710238.46136512</v>
      </c>
      <c r="C22" s="47">
        <f>'SEKTÖR (U S D)'!C22*2.0171</f>
        <v>20721766.277405143</v>
      </c>
      <c r="D22" s="61">
        <f t="shared" si="0"/>
        <v>24.006406762625613</v>
      </c>
      <c r="E22" s="61">
        <f t="shared" si="1"/>
        <v>81.822557279984778</v>
      </c>
      <c r="F22" s="47">
        <f>'SEKTÖR (U S D)'!F22*1.7945</f>
        <v>151973700.68602744</v>
      </c>
      <c r="G22" s="47">
        <f>'SEKTÖR (U S D)'!G22*1.8609</f>
        <v>164030462.05590612</v>
      </c>
      <c r="H22" s="61">
        <f t="shared" si="2"/>
        <v>7.9334525088571359</v>
      </c>
      <c r="I22" s="61">
        <f t="shared" si="3"/>
        <v>78.715067924826386</v>
      </c>
      <c r="J22" s="47">
        <f>'SEKTÖR (U S D)'!J22*1.8036</f>
        <v>203540376.3887448</v>
      </c>
      <c r="K22" s="47">
        <f>'SEKTÖR (U S D)'!K22*1.8421</f>
        <v>216788260.7118839</v>
      </c>
      <c r="L22" s="61">
        <f t="shared" si="4"/>
        <v>6.5087254716660086</v>
      </c>
      <c r="M22" s="61">
        <f t="shared" si="5"/>
        <v>77.664692989045179</v>
      </c>
    </row>
    <row r="23" spans="1:13" s="52" customFormat="1" ht="15.6">
      <c r="A23" s="57" t="s">
        <v>23</v>
      </c>
      <c r="B23" s="58">
        <f>'SEKTÖR (U S D)'!B23*1.7948</f>
        <v>1807188.251234744</v>
      </c>
      <c r="C23" s="58">
        <f>'SEKTÖR (U S D)'!C23*2.0171</f>
        <v>2249054.4573280411</v>
      </c>
      <c r="D23" s="59">
        <f t="shared" si="0"/>
        <v>24.450480230346578</v>
      </c>
      <c r="E23" s="59">
        <f t="shared" si="1"/>
        <v>8.8806805702266036</v>
      </c>
      <c r="F23" s="58">
        <f>'SEKTÖR (U S D)'!F23*1.7945</f>
        <v>15083250.626597945</v>
      </c>
      <c r="G23" s="58">
        <f>'SEKTÖR (U S D)'!G23*1.8609</f>
        <v>17063081.534099415</v>
      </c>
      <c r="H23" s="59">
        <f t="shared" si="2"/>
        <v>13.126022742141657</v>
      </c>
      <c r="I23" s="59">
        <f t="shared" si="3"/>
        <v>8.1882450681978405</v>
      </c>
      <c r="J23" s="58">
        <f>'SEKTÖR (U S D)'!J23*1.8036</f>
        <v>20340443.983589999</v>
      </c>
      <c r="K23" s="58">
        <f>'SEKTÖR (U S D)'!K23*1.8421</f>
        <v>22560661.004468597</v>
      </c>
      <c r="L23" s="59">
        <f t="shared" si="4"/>
        <v>10.915282983349805</v>
      </c>
      <c r="M23" s="59">
        <f t="shared" si="5"/>
        <v>8.0823878783300156</v>
      </c>
    </row>
    <row r="24" spans="1:13" ht="13.8">
      <c r="A24" s="53" t="s">
        <v>24</v>
      </c>
      <c r="B24" s="54">
        <f>'SEKTÖR (U S D)'!B24*1.7948</f>
        <v>1242251.7948687279</v>
      </c>
      <c r="C24" s="54">
        <f>'SEKTÖR (U S D)'!C24*2.0171</f>
        <v>1525146.6761417659</v>
      </c>
      <c r="D24" s="55">
        <f t="shared" si="0"/>
        <v>22.772748845408771</v>
      </c>
      <c r="E24" s="55">
        <f t="shared" si="1"/>
        <v>6.022237660554044</v>
      </c>
      <c r="F24" s="54">
        <f>'SEKTÖR (U S D)'!F24*1.7945</f>
        <v>10390267.66951289</v>
      </c>
      <c r="G24" s="54">
        <f>'SEKTÖR (U S D)'!G24*1.8609</f>
        <v>11562808.869414251</v>
      </c>
      <c r="H24" s="55">
        <f t="shared" si="2"/>
        <v>11.284995124252957</v>
      </c>
      <c r="I24" s="55">
        <f t="shared" si="3"/>
        <v>5.5487698696326149</v>
      </c>
      <c r="J24" s="54">
        <f>'SEKTÖR (U S D)'!J24*1.8036</f>
        <v>14018114.6653932</v>
      </c>
      <c r="K24" s="54">
        <f>'SEKTÖR (U S D)'!K24*1.8421</f>
        <v>15220730.757599901</v>
      </c>
      <c r="L24" s="55">
        <f t="shared" si="4"/>
        <v>8.5790145173774626</v>
      </c>
      <c r="M24" s="55">
        <f t="shared" si="5"/>
        <v>5.4528477578819023</v>
      </c>
    </row>
    <row r="25" spans="1:13" ht="13.8">
      <c r="A25" s="53" t="s">
        <v>25</v>
      </c>
      <c r="B25" s="54">
        <f>'SEKTÖR (U S D)'!B25*1.7948</f>
        <v>263394.54069692403</v>
      </c>
      <c r="C25" s="54">
        <f>'SEKTÖR (U S D)'!C25*2.0171</f>
        <v>355397.41266857903</v>
      </c>
      <c r="D25" s="55">
        <f t="shared" si="0"/>
        <v>34.929680671520998</v>
      </c>
      <c r="E25" s="55">
        <f t="shared" si="1"/>
        <v>1.4033323591213982</v>
      </c>
      <c r="F25" s="54">
        <f>'SEKTÖR (U S D)'!F25*1.7945</f>
        <v>2115916.310741025</v>
      </c>
      <c r="G25" s="54">
        <f>'SEKTÖR (U S D)'!G25*1.8609</f>
        <v>2576066.0193250319</v>
      </c>
      <c r="H25" s="55">
        <f t="shared" si="2"/>
        <v>21.747065621080999</v>
      </c>
      <c r="I25" s="55">
        <f t="shared" si="3"/>
        <v>1.2362045997340154</v>
      </c>
      <c r="J25" s="54">
        <f>'SEKTÖR (U S D)'!J25*1.8036</f>
        <v>2856233.6882460001</v>
      </c>
      <c r="K25" s="54">
        <f>'SEKTÖR (U S D)'!K25*1.8421</f>
        <v>3387972.3208408998</v>
      </c>
      <c r="L25" s="55">
        <f t="shared" si="4"/>
        <v>18.616776168669798</v>
      </c>
      <c r="M25" s="55">
        <f t="shared" si="5"/>
        <v>1.2137457502977573</v>
      </c>
    </row>
    <row r="26" spans="1:13" ht="13.8">
      <c r="A26" s="53" t="s">
        <v>26</v>
      </c>
      <c r="B26" s="54">
        <f>'SEKTÖR (U S D)'!B26*1.7948</f>
        <v>301541.91566909198</v>
      </c>
      <c r="C26" s="54">
        <f>'SEKTÖR (U S D)'!C26*2.0171</f>
        <v>368510.36851769604</v>
      </c>
      <c r="D26" s="55">
        <f t="shared" si="0"/>
        <v>22.208671288702146</v>
      </c>
      <c r="E26" s="55">
        <f t="shared" si="1"/>
        <v>1.4551105505511612</v>
      </c>
      <c r="F26" s="54">
        <f>'SEKTÖR (U S D)'!F26*1.7945</f>
        <v>2577066.6463440298</v>
      </c>
      <c r="G26" s="54">
        <f>'SEKTÖR (U S D)'!G26*1.8609</f>
        <v>2924206.6453601308</v>
      </c>
      <c r="H26" s="55">
        <f t="shared" si="2"/>
        <v>13.470353958776082</v>
      </c>
      <c r="I26" s="55">
        <f t="shared" si="3"/>
        <v>1.4032705988312097</v>
      </c>
      <c r="J26" s="54">
        <f>'SEKTÖR (U S D)'!J26*1.8036</f>
        <v>3466095.6335580004</v>
      </c>
      <c r="K26" s="54">
        <f>'SEKTÖR (U S D)'!K26*1.8421</f>
        <v>3951957.9297119998</v>
      </c>
      <c r="L26" s="55">
        <f t="shared" si="4"/>
        <v>14.017567531893352</v>
      </c>
      <c r="M26" s="55">
        <f t="shared" si="5"/>
        <v>1.4157943714702257</v>
      </c>
    </row>
    <row r="27" spans="1:13" s="52" customFormat="1" ht="15.6">
      <c r="A27" s="57" t="s">
        <v>27</v>
      </c>
      <c r="B27" s="58">
        <f>'SEKTÖR (U S D)'!B27*1.7948</f>
        <v>2646522.7553526163</v>
      </c>
      <c r="C27" s="58">
        <f>'SEKTÖR (U S D)'!C27*2.0171</f>
        <v>2860036.5655765361</v>
      </c>
      <c r="D27" s="59">
        <f t="shared" si="0"/>
        <v>8.0677111047727124</v>
      </c>
      <c r="E27" s="59">
        <f t="shared" si="1"/>
        <v>11.293221947248087</v>
      </c>
      <c r="F27" s="58">
        <f>'SEKTÖR (U S D)'!F27*1.7945</f>
        <v>23156425.07934745</v>
      </c>
      <c r="G27" s="58">
        <f>'SEKTÖR (U S D)'!G27*1.8609</f>
        <v>24038051.327546306</v>
      </c>
      <c r="H27" s="59">
        <f t="shared" si="2"/>
        <v>3.8072640538333902</v>
      </c>
      <c r="I27" s="59">
        <f t="shared" si="3"/>
        <v>11.535399091806321</v>
      </c>
      <c r="J27" s="58">
        <f>'SEKTÖR (U S D)'!J27*1.8036</f>
        <v>30234998.328861602</v>
      </c>
      <c r="K27" s="58">
        <f>'SEKTÖR (U S D)'!K27*1.8421</f>
        <v>32286561.946100798</v>
      </c>
      <c r="L27" s="59">
        <f t="shared" si="4"/>
        <v>6.7853935195386557</v>
      </c>
      <c r="M27" s="59">
        <f t="shared" si="5"/>
        <v>11.566705286446584</v>
      </c>
    </row>
    <row r="28" spans="1:13" ht="13.8">
      <c r="A28" s="53" t="s">
        <v>28</v>
      </c>
      <c r="B28" s="54">
        <f>'SEKTÖR (U S D)'!B28*1.7948</f>
        <v>2646522.7553526163</v>
      </c>
      <c r="C28" s="54">
        <f>'SEKTÖR (U S D)'!C28*2.0171</f>
        <v>2860036.5655765361</v>
      </c>
      <c r="D28" s="55">
        <f t="shared" si="0"/>
        <v>8.0677111047727124</v>
      </c>
      <c r="E28" s="55">
        <f t="shared" si="1"/>
        <v>11.293221947248087</v>
      </c>
      <c r="F28" s="54">
        <f>'SEKTÖR (U S D)'!F28*1.7945</f>
        <v>23156425.07934745</v>
      </c>
      <c r="G28" s="54">
        <f>'SEKTÖR (U S D)'!G28*1.8609</f>
        <v>24038051.327546306</v>
      </c>
      <c r="H28" s="55">
        <f t="shared" si="2"/>
        <v>3.8072640538333902</v>
      </c>
      <c r="I28" s="55">
        <f t="shared" si="3"/>
        <v>11.535399091806321</v>
      </c>
      <c r="J28" s="54">
        <f>'SEKTÖR (U S D)'!J28*1.8036</f>
        <v>30234998.328861602</v>
      </c>
      <c r="K28" s="54">
        <f>'SEKTÖR (U S D)'!K28*1.8421</f>
        <v>32286561.946100798</v>
      </c>
      <c r="L28" s="55">
        <f t="shared" si="4"/>
        <v>6.7853935195386557</v>
      </c>
      <c r="M28" s="55">
        <f t="shared" si="5"/>
        <v>11.566705286446584</v>
      </c>
    </row>
    <row r="29" spans="1:13" s="52" customFormat="1" ht="15.6">
      <c r="A29" s="57" t="s">
        <v>29</v>
      </c>
      <c r="B29" s="58">
        <f>'SEKTÖR (U S D)'!B29*1.7948</f>
        <v>12256527.454777759</v>
      </c>
      <c r="C29" s="58">
        <f>'SEKTÖR (U S D)'!C29*2.0171</f>
        <v>15612675.254500564</v>
      </c>
      <c r="D29" s="59">
        <f t="shared" si="0"/>
        <v>27.382534017941062</v>
      </c>
      <c r="E29" s="59">
        <f t="shared" si="1"/>
        <v>61.648654762510077</v>
      </c>
      <c r="F29" s="58">
        <f>'SEKTÖR (U S D)'!F29*1.7945</f>
        <v>113734024.98008206</v>
      </c>
      <c r="G29" s="58">
        <f>'SEKTÖR (U S D)'!G29*1.8609</f>
        <v>122929329.19426042</v>
      </c>
      <c r="H29" s="59">
        <f t="shared" si="2"/>
        <v>8.0849193684903895</v>
      </c>
      <c r="I29" s="59">
        <f t="shared" si="3"/>
        <v>58.991423764822237</v>
      </c>
      <c r="J29" s="58">
        <f>'SEKTÖR (U S D)'!J29*1.8036</f>
        <v>152964934.07268599</v>
      </c>
      <c r="K29" s="58">
        <f>'SEKTÖR (U S D)'!K29*1.8421</f>
        <v>161941037.76315659</v>
      </c>
      <c r="L29" s="59">
        <f t="shared" si="4"/>
        <v>5.8680793378470222</v>
      </c>
      <c r="M29" s="59">
        <f t="shared" si="5"/>
        <v>58.015599824928522</v>
      </c>
    </row>
    <row r="30" spans="1:13" ht="13.8">
      <c r="A30" s="53" t="s">
        <v>30</v>
      </c>
      <c r="B30" s="54">
        <f>'SEKTÖR (U S D)'!B30*1.7948</f>
        <v>2444044.4556675558</v>
      </c>
      <c r="C30" s="54">
        <f>'SEKTÖR (U S D)'!C30*2.0171</f>
        <v>3070081.9018937643</v>
      </c>
      <c r="D30" s="55">
        <f t="shared" si="0"/>
        <v>25.614814197608993</v>
      </c>
      <c r="E30" s="55">
        <f t="shared" si="1"/>
        <v>12.122612952441985</v>
      </c>
      <c r="F30" s="54">
        <f>'SEKTÖR (U S D)'!F30*1.7945</f>
        <v>21457508.338853266</v>
      </c>
      <c r="G30" s="54">
        <f>'SEKTÖR (U S D)'!G30*1.8609</f>
        <v>24145446.951509107</v>
      </c>
      <c r="H30" s="55">
        <f t="shared" si="2"/>
        <v>12.526797474377632</v>
      </c>
      <c r="I30" s="55">
        <f t="shared" si="3"/>
        <v>11.586936188813215</v>
      </c>
      <c r="J30" s="54">
        <f>'SEKTÖR (U S D)'!J30*1.8036</f>
        <v>28412405.632688403</v>
      </c>
      <c r="K30" s="54">
        <f>'SEKTÖR (U S D)'!K30*1.8421</f>
        <v>31418711.967258196</v>
      </c>
      <c r="L30" s="55">
        <f t="shared" si="4"/>
        <v>10.580963729136139</v>
      </c>
      <c r="M30" s="55">
        <f t="shared" si="5"/>
        <v>11.255796836210259</v>
      </c>
    </row>
    <row r="31" spans="1:13" ht="13.8">
      <c r="A31" s="53" t="s">
        <v>31</v>
      </c>
      <c r="B31" s="54">
        <f>'SEKTÖR (U S D)'!B31*1.7948</f>
        <v>2687899.5512966239</v>
      </c>
      <c r="C31" s="54">
        <f>'SEKTÖR (U S D)'!C31*2.0171</f>
        <v>3966037.4274166403</v>
      </c>
      <c r="D31" s="55">
        <f t="shared" si="0"/>
        <v>47.55154914563127</v>
      </c>
      <c r="E31" s="55">
        <f t="shared" si="1"/>
        <v>15.660408491973302</v>
      </c>
      <c r="F31" s="54">
        <f>'SEKTÖR (U S D)'!F31*1.7945</f>
        <v>25177178.508519664</v>
      </c>
      <c r="G31" s="54">
        <f>'SEKTÖR (U S D)'!G31*1.8609</f>
        <v>29279965.975846648</v>
      </c>
      <c r="H31" s="55">
        <f t="shared" si="2"/>
        <v>16.295660238253657</v>
      </c>
      <c r="I31" s="55">
        <f t="shared" si="3"/>
        <v>14.050893241036192</v>
      </c>
      <c r="J31" s="54">
        <f>'SEKTÖR (U S D)'!J31*1.8036</f>
        <v>34508405.409112804</v>
      </c>
      <c r="K31" s="54">
        <f>'SEKTÖR (U S D)'!K31*1.8421</f>
        <v>38242308.175160699</v>
      </c>
      <c r="L31" s="55">
        <f t="shared" si="4"/>
        <v>10.820270371177061</v>
      </c>
      <c r="M31" s="55">
        <f t="shared" si="5"/>
        <v>13.700359576036281</v>
      </c>
    </row>
    <row r="32" spans="1:13" ht="13.8">
      <c r="A32" s="53" t="s">
        <v>32</v>
      </c>
      <c r="B32" s="54">
        <f>'SEKTÖR (U S D)'!B32*1.7948</f>
        <v>29437.646690619997</v>
      </c>
      <c r="C32" s="54">
        <f>'SEKTÖR (U S D)'!C32*2.0171</f>
        <v>263230.621428015</v>
      </c>
      <c r="D32" s="55">
        <f t="shared" si="0"/>
        <v>794.19723048680635</v>
      </c>
      <c r="E32" s="55">
        <f t="shared" si="1"/>
        <v>1.0393999387554542</v>
      </c>
      <c r="F32" s="54">
        <f>'SEKTÖR (U S D)'!F32*1.7945</f>
        <v>1079757.9397255701</v>
      </c>
      <c r="G32" s="54">
        <f>'SEKTÖR (U S D)'!G32*1.8609</f>
        <v>1796110.1347221748</v>
      </c>
      <c r="H32" s="55">
        <f t="shared" si="2"/>
        <v>66.343776567058327</v>
      </c>
      <c r="I32" s="55">
        <f t="shared" si="3"/>
        <v>0.86191875267008966</v>
      </c>
      <c r="J32" s="54">
        <f>'SEKTÖR (U S D)'!J32*1.8036</f>
        <v>1425203.0047764003</v>
      </c>
      <c r="K32" s="54">
        <f>'SEKTÖR (U S D)'!K32*1.8421</f>
        <v>2163391.7209684001</v>
      </c>
      <c r="L32" s="55">
        <f t="shared" si="4"/>
        <v>51.795338188177212</v>
      </c>
      <c r="M32" s="55">
        <f t="shared" si="5"/>
        <v>0.77503806374162409</v>
      </c>
    </row>
    <row r="33" spans="1:13" ht="13.8">
      <c r="A33" s="53" t="s">
        <v>51</v>
      </c>
      <c r="B33" s="54">
        <f>'SEKTÖR (U S D)'!B33*1.7948</f>
        <v>1745059.6217280519</v>
      </c>
      <c r="C33" s="54">
        <f>'SEKTÖR (U S D)'!C33*2.0171</f>
        <v>2095083.1450960222</v>
      </c>
      <c r="D33" s="55">
        <f t="shared" si="0"/>
        <v>20.057969310031833</v>
      </c>
      <c r="E33" s="55">
        <f t="shared" si="1"/>
        <v>8.2727050556916328</v>
      </c>
      <c r="F33" s="54">
        <f>'SEKTÖR (U S D)'!F33*1.7945</f>
        <v>15690699.676078394</v>
      </c>
      <c r="G33" s="54">
        <f>'SEKTÖR (U S D)'!G33*1.8609</f>
        <v>15656201.918907097</v>
      </c>
      <c r="H33" s="55">
        <f t="shared" si="2"/>
        <v>-0.21986117817226319</v>
      </c>
      <c r="I33" s="55">
        <f t="shared" si="3"/>
        <v>7.5131105652286738</v>
      </c>
      <c r="J33" s="54">
        <f>'SEKTÖR (U S D)'!J33*1.8036</f>
        <v>21582805.456609201</v>
      </c>
      <c r="K33" s="54">
        <f>'SEKTÖR (U S D)'!K33*1.8421</f>
        <v>21114888.010786697</v>
      </c>
      <c r="L33" s="55">
        <f t="shared" si="4"/>
        <v>-2.1680103022900354</v>
      </c>
      <c r="M33" s="55">
        <f t="shared" si="5"/>
        <v>7.564437712036705</v>
      </c>
    </row>
    <row r="34" spans="1:13" ht="13.8">
      <c r="A34" s="53" t="s">
        <v>34</v>
      </c>
      <c r="B34" s="54">
        <f>'SEKTÖR (U S D)'!B34*1.7948</f>
        <v>742066.53452562401</v>
      </c>
      <c r="C34" s="54">
        <f>'SEKTÖR (U S D)'!C34*2.0171</f>
        <v>972255.5723241081</v>
      </c>
      <c r="D34" s="55">
        <f t="shared" si="0"/>
        <v>31.019999836757972</v>
      </c>
      <c r="E34" s="55">
        <f t="shared" si="1"/>
        <v>3.839076080305813</v>
      </c>
      <c r="F34" s="54">
        <f>'SEKTÖR (U S D)'!F34*1.7945</f>
        <v>7044565.610976425</v>
      </c>
      <c r="G34" s="54">
        <f>'SEKTÖR (U S D)'!G34*1.8609</f>
        <v>7905136.1204189304</v>
      </c>
      <c r="H34" s="55">
        <f t="shared" si="2"/>
        <v>12.216090486851531</v>
      </c>
      <c r="I34" s="55">
        <f t="shared" si="3"/>
        <v>3.7935229766145113</v>
      </c>
      <c r="J34" s="54">
        <f>'SEKTÖR (U S D)'!J34*1.8036</f>
        <v>9461542.7548799999</v>
      </c>
      <c r="K34" s="54">
        <f>'SEKTÖR (U S D)'!K34*1.8421</f>
        <v>10392151.5701588</v>
      </c>
      <c r="L34" s="55">
        <f t="shared" si="4"/>
        <v>9.8356984625875956</v>
      </c>
      <c r="M34" s="55">
        <f t="shared" si="5"/>
        <v>3.7230026134333167</v>
      </c>
    </row>
    <row r="35" spans="1:13" ht="13.8">
      <c r="A35" s="53" t="s">
        <v>35</v>
      </c>
      <c r="B35" s="54">
        <f>'SEKTÖR (U S D)'!B35*1.7948</f>
        <v>921151.42827666004</v>
      </c>
      <c r="C35" s="54">
        <f>'SEKTÖR (U S D)'!C35*2.0171</f>
        <v>1182275.0303980832</v>
      </c>
      <c r="D35" s="55">
        <f t="shared" si="0"/>
        <v>28.347521819506621</v>
      </c>
      <c r="E35" s="55">
        <f t="shared" si="1"/>
        <v>4.6683649019303886</v>
      </c>
      <c r="F35" s="54">
        <f>'SEKTÖR (U S D)'!F35*1.7945</f>
        <v>8465767.6371727996</v>
      </c>
      <c r="G35" s="54">
        <f>'SEKTÖR (U S D)'!G35*1.8609</f>
        <v>9302390.2267324924</v>
      </c>
      <c r="H35" s="55">
        <f t="shared" si="2"/>
        <v>9.8824185285469124</v>
      </c>
      <c r="I35" s="55">
        <f t="shared" si="3"/>
        <v>4.4640383827665024</v>
      </c>
      <c r="J35" s="54">
        <f>'SEKTÖR (U S D)'!J35*1.8036</f>
        <v>11304085.065242402</v>
      </c>
      <c r="K35" s="54">
        <f>'SEKTÖR (U S D)'!K35*1.8421</f>
        <v>12228298.897692803</v>
      </c>
      <c r="L35" s="55">
        <f t="shared" si="4"/>
        <v>8.1759277917339563</v>
      </c>
      <c r="M35" s="55">
        <f t="shared" si="5"/>
        <v>4.3808049225034917</v>
      </c>
    </row>
    <row r="36" spans="1:13" ht="13.8">
      <c r="A36" s="53" t="s">
        <v>36</v>
      </c>
      <c r="B36" s="54">
        <f>'SEKTÖR (U S D)'!B36*1.7948</f>
        <v>2148704.0372004481</v>
      </c>
      <c r="C36" s="54">
        <f>'SEKTÖR (U S D)'!C36*2.0171</f>
        <v>2087613.8730132622</v>
      </c>
      <c r="D36" s="55">
        <f t="shared" si="0"/>
        <v>-2.8431167405810092</v>
      </c>
      <c r="E36" s="55">
        <f t="shared" si="1"/>
        <v>8.2432116749320112</v>
      </c>
      <c r="F36" s="54">
        <f>'SEKTÖR (U S D)'!F36*1.7945</f>
        <v>21155352.254685234</v>
      </c>
      <c r="G36" s="54">
        <f>'SEKTÖR (U S D)'!G36*1.8609</f>
        <v>19633691.783850294</v>
      </c>
      <c r="H36" s="55">
        <f t="shared" si="2"/>
        <v>-7.1927919351848253</v>
      </c>
      <c r="I36" s="55">
        <f t="shared" si="3"/>
        <v>9.4218315489115891</v>
      </c>
      <c r="J36" s="54">
        <f>'SEKTÖR (U S D)'!J36*1.8036</f>
        <v>28178001.499968</v>
      </c>
      <c r="K36" s="54">
        <f>'SEKTÖR (U S D)'!K36*1.8421</f>
        <v>26360553.3194445</v>
      </c>
      <c r="L36" s="55">
        <f t="shared" si="4"/>
        <v>-6.4498831846735607</v>
      </c>
      <c r="M36" s="55">
        <f t="shared" si="5"/>
        <v>9.443704533876474</v>
      </c>
    </row>
    <row r="37" spans="1:13" ht="13.8">
      <c r="A37" s="53" t="s">
        <v>37</v>
      </c>
      <c r="B37" s="54">
        <f>'SEKTÖR (U S D)'!B37*1.7948</f>
        <v>447541.60675296799</v>
      </c>
      <c r="C37" s="54">
        <f>'SEKTÖR (U S D)'!C37*2.0171</f>
        <v>536977.03183829004</v>
      </c>
      <c r="D37" s="55">
        <f t="shared" si="0"/>
        <v>19.98371184619003</v>
      </c>
      <c r="E37" s="55">
        <f t="shared" si="1"/>
        <v>2.1203228217824792</v>
      </c>
      <c r="F37" s="54">
        <f>'SEKTÖR (U S D)'!F37*1.7945</f>
        <v>4196772.0783585897</v>
      </c>
      <c r="G37" s="54">
        <f>'SEKTÖR (U S D)'!G37*1.8609</f>
        <v>4475076.6464767056</v>
      </c>
      <c r="H37" s="55">
        <f t="shared" si="2"/>
        <v>6.6313958185445303</v>
      </c>
      <c r="I37" s="55">
        <f t="shared" si="3"/>
        <v>2.147503322133907</v>
      </c>
      <c r="J37" s="54">
        <f>'SEKTÖR (U S D)'!J37*1.8036</f>
        <v>5567439.1087116003</v>
      </c>
      <c r="K37" s="54">
        <f>'SEKTÖR (U S D)'!K37*1.8421</f>
        <v>5828051.1939038988</v>
      </c>
      <c r="L37" s="55">
        <f t="shared" si="4"/>
        <v>4.6810046792340865</v>
      </c>
      <c r="M37" s="55">
        <f t="shared" si="5"/>
        <v>2.0879073673668347</v>
      </c>
    </row>
    <row r="38" spans="1:13" ht="13.8">
      <c r="A38" s="53" t="s">
        <v>38</v>
      </c>
      <c r="B38" s="54">
        <f>'SEKTÖR (U S D)'!B38*1.7948</f>
        <v>321290.15470280399</v>
      </c>
      <c r="C38" s="54">
        <f>'SEKTÖR (U S D)'!C38*2.0171</f>
        <v>418056.37903542403</v>
      </c>
      <c r="D38" s="55">
        <f t="shared" si="0"/>
        <v>30.118017286315414</v>
      </c>
      <c r="E38" s="55">
        <f t="shared" si="1"/>
        <v>1.6507493406673279</v>
      </c>
      <c r="F38" s="54">
        <f>'SEKTÖR (U S D)'!F38*1.7945</f>
        <v>2657989.0596532295</v>
      </c>
      <c r="G38" s="54">
        <f>'SEKTÖR (U S D)'!G38*1.8609</f>
        <v>3045281.0017189472</v>
      </c>
      <c r="H38" s="55">
        <f t="shared" si="2"/>
        <v>14.570862910784331</v>
      </c>
      <c r="I38" s="55">
        <f t="shared" si="3"/>
        <v>1.4613718567639629</v>
      </c>
      <c r="J38" s="54">
        <f>'SEKTÖR (U S D)'!J38*1.8036</f>
        <v>3445802.5652316003</v>
      </c>
      <c r="K38" s="54">
        <f>'SEKTÖR (U S D)'!K38*1.8421</f>
        <v>4106863.6500177002</v>
      </c>
      <c r="L38" s="55">
        <f t="shared" si="4"/>
        <v>19.184531680841339</v>
      </c>
      <c r="M38" s="55">
        <f t="shared" si="5"/>
        <v>1.4712895591260653</v>
      </c>
    </row>
    <row r="39" spans="1:13" ht="13.8">
      <c r="A39" s="53" t="s">
        <v>39</v>
      </c>
      <c r="B39" s="54">
        <f>'SEKTÖR (U S D)'!B39*1.7948</f>
        <v>168885.21562371199</v>
      </c>
      <c r="C39" s="54">
        <f>'SEKTÖR (U S D)'!C39*2.0171</f>
        <v>231162.04058142001</v>
      </c>
      <c r="D39" s="55">
        <f t="shared" si="0"/>
        <v>36.875237851763835</v>
      </c>
      <c r="E39" s="55">
        <f t="shared" si="1"/>
        <v>0.91277302587161113</v>
      </c>
      <c r="F39" s="54">
        <f>'SEKTÖR (U S D)'!F39*1.7945</f>
        <v>1658897.52739045</v>
      </c>
      <c r="G39" s="54">
        <f>'SEKTÖR (U S D)'!G39*1.8609</f>
        <v>1836453.433424907</v>
      </c>
      <c r="H39" s="55">
        <f t="shared" si="2"/>
        <v>10.703247373800336</v>
      </c>
      <c r="I39" s="55">
        <f t="shared" si="3"/>
        <v>0.88127872677425811</v>
      </c>
      <c r="J39" s="54">
        <f>'SEKTÖR (U S D)'!J39*1.8036</f>
        <v>2223414.8710344001</v>
      </c>
      <c r="K39" s="54">
        <f>'SEKTÖR (U S D)'!K39*1.8421</f>
        <v>2437537.8747967002</v>
      </c>
      <c r="L39" s="55">
        <f t="shared" si="4"/>
        <v>9.6303666289091421</v>
      </c>
      <c r="M39" s="55">
        <f t="shared" si="5"/>
        <v>0.87325130094038217</v>
      </c>
    </row>
    <row r="40" spans="1:13" ht="13.8">
      <c r="A40" s="56" t="s">
        <v>40</v>
      </c>
      <c r="B40" s="54">
        <f>'SEKTÖR (U S D)'!B40*1.7948</f>
        <v>589198.18553495198</v>
      </c>
      <c r="C40" s="54">
        <f>'SEKTÖR (U S D)'!C40*2.0171</f>
        <v>772488.5565463251</v>
      </c>
      <c r="D40" s="55">
        <f t="shared" si="0"/>
        <v>31.108441185194401</v>
      </c>
      <c r="E40" s="55">
        <f t="shared" si="1"/>
        <v>3.0502703447179051</v>
      </c>
      <c r="F40" s="54">
        <f>'SEKTÖR (U S D)'!F40*1.7945</f>
        <v>5037867.1616610447</v>
      </c>
      <c r="G40" s="54">
        <f>'SEKTÖR (U S D)'!G40*1.8609</f>
        <v>5699747.9407250397</v>
      </c>
      <c r="H40" s="55">
        <f t="shared" si="2"/>
        <v>13.138114956682681</v>
      </c>
      <c r="I40" s="55">
        <f t="shared" si="3"/>
        <v>2.7351995518713252</v>
      </c>
      <c r="J40" s="54">
        <f>'SEKTÖR (U S D)'!J40*1.8036</f>
        <v>6716373.6544380002</v>
      </c>
      <c r="K40" s="54">
        <f>'SEKTÖR (U S D)'!K40*1.8421</f>
        <v>7458917.6919036005</v>
      </c>
      <c r="L40" s="55">
        <f t="shared" si="4"/>
        <v>11.055728517649506</v>
      </c>
      <c r="M40" s="55">
        <f t="shared" si="5"/>
        <v>2.6721675365168651</v>
      </c>
    </row>
    <row r="41" spans="1:13" ht="14.4" thickBot="1">
      <c r="A41" s="53" t="s">
        <v>41</v>
      </c>
      <c r="B41" s="54">
        <f>'SEKTÖR (U S D)'!B41*1.7948</f>
        <v>11249.01677774</v>
      </c>
      <c r="C41" s="54">
        <f>'SEKTÖR (U S D)'!C41*2.0171</f>
        <v>17413.674929210003</v>
      </c>
      <c r="D41" s="55">
        <f t="shared" si="0"/>
        <v>54.801750884298372</v>
      </c>
      <c r="E41" s="55">
        <f t="shared" si="1"/>
        <v>6.8760133440166529E-2</v>
      </c>
      <c r="F41" s="54">
        <f>'SEKTÖR (U S D)'!F41*1.7945</f>
        <v>111669.187007395</v>
      </c>
      <c r="G41" s="54">
        <f>'SEKTÖR (U S D)'!G41*1.8609</f>
        <v>153827.05992807</v>
      </c>
      <c r="H41" s="55">
        <f t="shared" si="2"/>
        <v>37.752466952126376</v>
      </c>
      <c r="I41" s="55">
        <f t="shared" si="3"/>
        <v>7.3818651238008792E-2</v>
      </c>
      <c r="J41" s="54">
        <f>'SEKTÖR (U S D)'!J41*1.8036</f>
        <v>139455.03917160002</v>
      </c>
      <c r="K41" s="54">
        <f>'SEKTÖR (U S D)'!K41*1.8421</f>
        <v>189363.68369619999</v>
      </c>
      <c r="L41" s="55">
        <f t="shared" si="4"/>
        <v>35.78834068748651</v>
      </c>
      <c r="M41" s="55">
        <f t="shared" si="5"/>
        <v>6.7839800500478997E-2</v>
      </c>
    </row>
    <row r="42" spans="1:13" ht="18" thickTop="1" thickBot="1">
      <c r="A42" s="60" t="s">
        <v>42</v>
      </c>
      <c r="B42" s="47">
        <f>'SEKTÖR (U S D)'!B42*1.7948</f>
        <v>654347.4511113679</v>
      </c>
      <c r="C42" s="47">
        <f>'SEKTÖR (U S D)'!C42*2.0171</f>
        <v>895161.86289426906</v>
      </c>
      <c r="D42" s="61">
        <f t="shared" si="0"/>
        <v>36.802223554763309</v>
      </c>
      <c r="E42" s="61">
        <f t="shared" si="1"/>
        <v>3.5346616606418046</v>
      </c>
      <c r="F42" s="47">
        <f>'SEKTÖR (U S D)'!F42*1.7945</f>
        <v>5410615.9924803097</v>
      </c>
      <c r="G42" s="47">
        <f>'SEKTÖR (U S D)'!G42*1.8609</f>
        <v>7057152.169339098</v>
      </c>
      <c r="H42" s="61">
        <f t="shared" si="2"/>
        <v>30.431584484043022</v>
      </c>
      <c r="I42" s="61">
        <f t="shared" si="3"/>
        <v>3.3865917671806094</v>
      </c>
      <c r="J42" s="47">
        <f>'SEKTÖR (U S D)'!J42*1.8036</f>
        <v>7244093.9347308008</v>
      </c>
      <c r="K42" s="47">
        <f>'SEKTÖR (U S D)'!K42*1.8421</f>
        <v>9130839.1462872997</v>
      </c>
      <c r="L42" s="61">
        <f t="shared" si="4"/>
        <v>26.045289149423663</v>
      </c>
      <c r="M42" s="61">
        <f t="shared" si="5"/>
        <v>3.271135700337692</v>
      </c>
    </row>
    <row r="43" spans="1:13" ht="13.8">
      <c r="A43" s="53" t="s">
        <v>43</v>
      </c>
      <c r="B43" s="54">
        <f>'SEKTÖR (U S D)'!B43*1.7948</f>
        <v>654347.4511113679</v>
      </c>
      <c r="C43" s="54">
        <f>'SEKTÖR (U S D)'!C43*2.0171</f>
        <v>895161.86289426906</v>
      </c>
      <c r="D43" s="55">
        <f t="shared" si="0"/>
        <v>36.802223554763309</v>
      </c>
      <c r="E43" s="55">
        <f t="shared" si="1"/>
        <v>3.5346616606418046</v>
      </c>
      <c r="F43" s="54">
        <f>'SEKTÖR (U S D)'!F43*1.7945</f>
        <v>5410615.9924803097</v>
      </c>
      <c r="G43" s="54">
        <f>'SEKTÖR (U S D)'!G43*1.8609</f>
        <v>7057152.169339098</v>
      </c>
      <c r="H43" s="55">
        <f t="shared" si="2"/>
        <v>30.431584484043022</v>
      </c>
      <c r="I43" s="55">
        <f t="shared" si="3"/>
        <v>3.3865917671806094</v>
      </c>
      <c r="J43" s="54">
        <f>'SEKTÖR (U S D)'!J43*1.8036</f>
        <v>7244093.9347308008</v>
      </c>
      <c r="K43" s="54">
        <f>'SEKTÖR (U S D)'!K43*1.8421</f>
        <v>9130839.1462872997</v>
      </c>
      <c r="L43" s="55">
        <f t="shared" si="4"/>
        <v>26.045289149423663</v>
      </c>
      <c r="M43" s="55">
        <f t="shared" si="5"/>
        <v>3.271135700337692</v>
      </c>
    </row>
    <row r="44" spans="1:13" ht="17.399999999999999">
      <c r="A44" s="62" t="s">
        <v>44</v>
      </c>
      <c r="B44" s="63">
        <f>'SEKTÖR (U S D)'!B44*1.7948</f>
        <v>20282437.403009653</v>
      </c>
      <c r="C44" s="63">
        <f>'SEKTÖR (U S D)'!C44*2.0171</f>
        <v>25325248.887661017</v>
      </c>
      <c r="D44" s="64">
        <f>(C44-B44)/B44*100</f>
        <v>24.862946126499942</v>
      </c>
      <c r="E44" s="65">
        <f>C44/C$46*100</f>
        <v>100</v>
      </c>
      <c r="F44" s="63">
        <f>'SEKTÖR (U S D)'!F44*1.7945</f>
        <v>181835396.13904646</v>
      </c>
      <c r="G44" s="63">
        <f>'SEKTÖR (U S D)'!G44*1.8609</f>
        <v>199165648.5427587</v>
      </c>
      <c r="H44" s="64">
        <f>(G44-F44)/F44*100</f>
        <v>9.5307364636861411</v>
      </c>
      <c r="I44" s="65">
        <f t="shared" si="3"/>
        <v>95.575769017782079</v>
      </c>
      <c r="J44" s="54">
        <f>'SEKTÖR (U S D)'!J44*1.8036</f>
        <v>244978118.23491004</v>
      </c>
      <c r="K44" s="54">
        <f>'SEKTÖR (U S D)'!K44*1.8421</f>
        <v>263849339.27416998</v>
      </c>
      <c r="L44" s="55">
        <f>(K44-J44)/J44*100</f>
        <v>7.7032272005470652</v>
      </c>
      <c r="M44" s="55">
        <f>K44/K$46*100</f>
        <v>94.524389202627674</v>
      </c>
    </row>
    <row r="45" spans="1:13" ht="13.8">
      <c r="A45" s="66" t="s">
        <v>45</v>
      </c>
      <c r="B45" s="63">
        <f>'SEKTÖR (U S D)'!B45*1.7948</f>
        <v>0</v>
      </c>
      <c r="C45" s="63">
        <f>'SEKTÖR (U S D)'!C45*2.0171</f>
        <v>0</v>
      </c>
      <c r="D45" s="64"/>
      <c r="E45" s="65"/>
      <c r="F45" s="63">
        <f>'SEKTÖR (U S D)'!F45*1.7945</f>
        <v>17821610.611487515</v>
      </c>
      <c r="G45" s="63">
        <f>'SEKTÖR (U S D)'!G45*1.8609</f>
        <v>9219437.5408316832</v>
      </c>
      <c r="H45" s="64">
        <f>(G45-F45)/F45*100</f>
        <v>-48.268213564889663</v>
      </c>
      <c r="I45" s="65">
        <f t="shared" si="3"/>
        <v>4.4242309822179173</v>
      </c>
      <c r="J45" s="54">
        <f>'SEKTÖR (U S D)'!J45*1.8036</f>
        <v>19652841.471085135</v>
      </c>
      <c r="K45" s="54">
        <f>'SEKTÖR (U S D)'!K45*1.8421</f>
        <v>15284270.051321708</v>
      </c>
      <c r="L45" s="55">
        <f t="shared" si="4"/>
        <v>-22.228701260277433</v>
      </c>
      <c r="M45" s="55">
        <f t="shared" si="5"/>
        <v>5.475610797372326</v>
      </c>
    </row>
    <row r="46" spans="1:13" s="71" customFormat="1" ht="18" thickBot="1">
      <c r="A46" s="67" t="s">
        <v>46</v>
      </c>
      <c r="B46" s="68">
        <f>'SEKTÖR (U S D)'!B46*1.7948</f>
        <v>20282437.403009653</v>
      </c>
      <c r="C46" s="68">
        <f>'SEKTÖR (U S D)'!C46*2.0171</f>
        <v>25325248.887661017</v>
      </c>
      <c r="D46" s="69">
        <f>(C46-B46)/B46*100</f>
        <v>24.862946126499942</v>
      </c>
      <c r="E46" s="70">
        <f>C46/C$46*100</f>
        <v>100</v>
      </c>
      <c r="F46" s="68">
        <f>'SEKTÖR (U S D)'!F46*1.7945</f>
        <v>199657006.750534</v>
      </c>
      <c r="G46" s="68">
        <f>'SEKTÖR (U S D)'!G46*1.8609</f>
        <v>208385086.08359039</v>
      </c>
      <c r="H46" s="69">
        <f>(G46-F46)/F46*100</f>
        <v>4.3715367044252487</v>
      </c>
      <c r="I46" s="70">
        <f t="shared" si="3"/>
        <v>100</v>
      </c>
      <c r="J46" s="68">
        <f>'SEKTÖR (U S D)'!J46*1.8036</f>
        <v>264630959.7059952</v>
      </c>
      <c r="K46" s="68">
        <f>'SEKTÖR (U S D)'!K46*1.8421</f>
        <v>279133609.32549167</v>
      </c>
      <c r="L46" s="69">
        <f t="shared" si="4"/>
        <v>5.4803299038060009</v>
      </c>
      <c r="M46" s="70">
        <f t="shared" si="5"/>
        <v>100</v>
      </c>
    </row>
    <row r="47" spans="1:13" s="71" customFormat="1" ht="17.399999999999999">
      <c r="A47" s="72"/>
      <c r="B47" s="73"/>
      <c r="C47" s="73"/>
      <c r="D47" s="74"/>
      <c r="E47" s="75"/>
      <c r="F47" s="75"/>
      <c r="G47" s="75"/>
      <c r="H47" s="75"/>
      <c r="I47" s="75"/>
      <c r="J47" s="73"/>
      <c r="K47" s="73"/>
      <c r="L47" s="74"/>
      <c r="M47" s="75"/>
    </row>
    <row r="48" spans="1:13">
      <c r="A48" s="1" t="s">
        <v>176</v>
      </c>
    </row>
    <row r="49" spans="1:1">
      <c r="A49" s="1" t="s">
        <v>47</v>
      </c>
    </row>
    <row r="51" spans="1:1">
      <c r="A51" s="76" t="s">
        <v>52</v>
      </c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"/>
  <sheetViews>
    <sheetView zoomScale="70" workbookViewId="0">
      <selection activeCell="D7" sqref="D7"/>
    </sheetView>
  </sheetViews>
  <sheetFormatPr defaultColWidth="9.109375" defaultRowHeight="13.2"/>
  <cols>
    <col min="1" max="1" width="48.6640625" style="35" customWidth="1"/>
    <col min="2" max="5" width="14.44140625" style="35" customWidth="1"/>
    <col min="6" max="7" width="17.88671875" style="35" customWidth="1"/>
    <col min="8" max="16384" width="9.109375" style="35"/>
  </cols>
  <sheetData>
    <row r="1" spans="1:7">
      <c r="B1" s="37"/>
    </row>
    <row r="2" spans="1:7">
      <c r="B2" s="37"/>
    </row>
    <row r="3" spans="1:7">
      <c r="B3" s="37"/>
    </row>
    <row r="4" spans="1:7" ht="39.75" customHeight="1" thickBot="1">
      <c r="B4" s="37"/>
      <c r="C4" s="37"/>
    </row>
    <row r="5" spans="1:7" ht="45" customHeight="1" thickBot="1">
      <c r="A5" s="163" t="s">
        <v>53</v>
      </c>
      <c r="B5" s="164"/>
      <c r="C5" s="164"/>
      <c r="D5" s="164"/>
      <c r="E5" s="164"/>
      <c r="F5" s="164"/>
      <c r="G5" s="169"/>
    </row>
    <row r="6" spans="1:7" ht="50.25" customHeight="1" thickTop="1" thickBot="1">
      <c r="A6" s="40"/>
      <c r="B6" s="170" t="s">
        <v>172</v>
      </c>
      <c r="C6" s="171"/>
      <c r="D6" s="170" t="s">
        <v>173</v>
      </c>
      <c r="E6" s="172"/>
      <c r="F6" s="170" t="s">
        <v>54</v>
      </c>
      <c r="G6" s="171"/>
    </row>
    <row r="7" spans="1:7" ht="29.4" thickTop="1" thickBot="1">
      <c r="A7" s="41" t="s">
        <v>3</v>
      </c>
      <c r="B7" s="77" t="s">
        <v>55</v>
      </c>
      <c r="C7" s="78" t="s">
        <v>56</v>
      </c>
      <c r="D7" s="77" t="s">
        <v>55</v>
      </c>
      <c r="E7" s="78" t="s">
        <v>56</v>
      </c>
      <c r="F7" s="77" t="s">
        <v>55</v>
      </c>
      <c r="G7" s="78" t="s">
        <v>56</v>
      </c>
    </row>
    <row r="8" spans="1:7" ht="18" thickTop="1" thickBot="1">
      <c r="A8" s="46" t="s">
        <v>8</v>
      </c>
      <c r="B8" s="61">
        <f>'SEKTÖR (U S D)'!D8</f>
        <v>13.084410525560575</v>
      </c>
      <c r="C8" s="61">
        <f>'SEKTÖR (TL)'!D8</f>
        <v>27.090798122970956</v>
      </c>
      <c r="D8" s="61">
        <f>'SEKTÖR (U S D)'!H8</f>
        <v>10.736065880985887</v>
      </c>
      <c r="E8" s="61">
        <f>'SEKTÖR (TL)'!H8</f>
        <v>14.833516298649553</v>
      </c>
      <c r="F8" s="61">
        <f>'SEKTÖR (U S D)'!L8</f>
        <v>8.609339498540864</v>
      </c>
      <c r="G8" s="61">
        <f>'SEKTÖR (TL)'!L8</f>
        <v>10.927735800766317</v>
      </c>
    </row>
    <row r="9" spans="1:7" s="52" customFormat="1" ht="15.6">
      <c r="A9" s="49" t="s">
        <v>9</v>
      </c>
      <c r="B9" s="51">
        <f>'SEKTÖR (U S D)'!D9</f>
        <v>9.5778493452191942</v>
      </c>
      <c r="C9" s="51">
        <f>'SEKTÖR (TL)'!D9</f>
        <v>23.149921949098324</v>
      </c>
      <c r="D9" s="51">
        <f>'SEKTÖR (U S D)'!H9</f>
        <v>8.46694836676674</v>
      </c>
      <c r="E9" s="51">
        <f>'SEKTÖR (TL)'!H9</f>
        <v>12.480437010708394</v>
      </c>
      <c r="F9" s="51">
        <f>'SEKTÖR (U S D)'!L9</f>
        <v>5.7150531605164527</v>
      </c>
      <c r="G9" s="51">
        <f>'SEKTÖR (TL)'!L9</f>
        <v>7.9716674578550304</v>
      </c>
    </row>
    <row r="10" spans="1:7" ht="13.8">
      <c r="A10" s="53" t="s">
        <v>50</v>
      </c>
      <c r="B10" s="55">
        <f>'SEKTÖR (U S D)'!D10</f>
        <v>11.108812457873061</v>
      </c>
      <c r="C10" s="55">
        <f>'SEKTÖR (TL)'!D10</f>
        <v>24.870506802304309</v>
      </c>
      <c r="D10" s="55">
        <f>'SEKTÖR (U S D)'!H10</f>
        <v>9.6752822353626229</v>
      </c>
      <c r="E10" s="55">
        <f>'SEKTÖR (TL)'!H10</f>
        <v>13.733481589181565</v>
      </c>
      <c r="F10" s="55">
        <f>'SEKTÖR (U S D)'!L10</f>
        <v>7.9928581888022139</v>
      </c>
      <c r="G10" s="55">
        <f>'SEKTÖR (TL)'!L10</f>
        <v>10.298094959853939</v>
      </c>
    </row>
    <row r="11" spans="1:7" ht="13.8">
      <c r="A11" s="53" t="s">
        <v>11</v>
      </c>
      <c r="B11" s="55">
        <f>'SEKTÖR (U S D)'!D11</f>
        <v>11.054064724417316</v>
      </c>
      <c r="C11" s="55">
        <f>'SEKTÖR (TL)'!D11</f>
        <v>24.80897813440059</v>
      </c>
      <c r="D11" s="55">
        <f>'SEKTÖR (U S D)'!H11</f>
        <v>1.6998602954626603</v>
      </c>
      <c r="E11" s="55">
        <f>'SEKTÖR (TL)'!H11</f>
        <v>5.4629534822103372</v>
      </c>
      <c r="F11" s="55">
        <f>'SEKTÖR (U S D)'!L11</f>
        <v>-1.299710738855653</v>
      </c>
      <c r="G11" s="55">
        <f>'SEKTÖR (TL)'!L11</f>
        <v>0.8071650299146107</v>
      </c>
    </row>
    <row r="12" spans="1:7" ht="13.8">
      <c r="A12" s="53" t="s">
        <v>12</v>
      </c>
      <c r="B12" s="55">
        <f>'SEKTÖR (U S D)'!D12</f>
        <v>12.602977217999186</v>
      </c>
      <c r="C12" s="55">
        <f>'SEKTÖR (TL)'!D12</f>
        <v>26.549735539573309</v>
      </c>
      <c r="D12" s="55">
        <f>'SEKTÖR (U S D)'!H12</f>
        <v>4.0940355716384236</v>
      </c>
      <c r="E12" s="55">
        <f>'SEKTÖR (TL)'!H12</f>
        <v>7.9457179132136817</v>
      </c>
      <c r="F12" s="55">
        <f>'SEKTÖR (U S D)'!L12</f>
        <v>0.70943317358684266</v>
      </c>
      <c r="G12" s="55">
        <f>'SEKTÖR (TL)'!L12</f>
        <v>2.8591965231006387</v>
      </c>
    </row>
    <row r="13" spans="1:7" ht="13.8">
      <c r="A13" s="53" t="s">
        <v>13</v>
      </c>
      <c r="B13" s="55">
        <f>'SEKTÖR (U S D)'!D13</f>
        <v>-3.0713097273432322</v>
      </c>
      <c r="C13" s="55">
        <f>'SEKTÖR (TL)'!D13</f>
        <v>8.9340657170581714</v>
      </c>
      <c r="D13" s="55">
        <f>'SEKTÖR (U S D)'!H13</f>
        <v>8.6982114472816807</v>
      </c>
      <c r="E13" s="55">
        <f>'SEKTÖR (TL)'!H13</f>
        <v>12.720257276258842</v>
      </c>
      <c r="F13" s="55">
        <f>'SEKTÖR (U S D)'!L13</f>
        <v>6.5250241673241947</v>
      </c>
      <c r="G13" s="55">
        <f>'SEKTÖR (TL)'!L13</f>
        <v>8.7989282649300833</v>
      </c>
    </row>
    <row r="14" spans="1:7" ht="13.8">
      <c r="A14" s="53" t="s">
        <v>14</v>
      </c>
      <c r="B14" s="55">
        <f>'SEKTÖR (U S D)'!D14</f>
        <v>9.2720271614045071</v>
      </c>
      <c r="C14" s="55">
        <f>'SEKTÖR (TL)'!D14</f>
        <v>22.80622129890186</v>
      </c>
      <c r="D14" s="55">
        <f>'SEKTÖR (U S D)'!H14</f>
        <v>-1.5469046440790883</v>
      </c>
      <c r="E14" s="55">
        <f>'SEKTÖR (TL)'!H14</f>
        <v>2.0960519074021735</v>
      </c>
      <c r="F14" s="55">
        <f>'SEKTÖR (U S D)'!L14</f>
        <v>-4.1029082755203543</v>
      </c>
      <c r="G14" s="55">
        <f>'SEKTÖR (TL)'!L14</f>
        <v>-2.0558701121845386</v>
      </c>
    </row>
    <row r="15" spans="1:7" ht="13.8">
      <c r="A15" s="53" t="s">
        <v>15</v>
      </c>
      <c r="B15" s="55">
        <f>'SEKTÖR (U S D)'!D15</f>
        <v>82.02829050997191</v>
      </c>
      <c r="C15" s="55">
        <f>'SEKTÖR (TL)'!D15</f>
        <v>104.57391619548942</v>
      </c>
      <c r="D15" s="55">
        <f>'SEKTÖR (U S D)'!H15</f>
        <v>161.46399706431865</v>
      </c>
      <c r="E15" s="55">
        <f>'SEKTÖR (TL)'!H15</f>
        <v>171.13867491612734</v>
      </c>
      <c r="F15" s="55">
        <f>'SEKTÖR (U S D)'!L15</f>
        <v>130.15038015577255</v>
      </c>
      <c r="G15" s="55">
        <f>'SEKTÖR (TL)'!L15</f>
        <v>135.06321539418309</v>
      </c>
    </row>
    <row r="16" spans="1:7" ht="13.8">
      <c r="A16" s="53" t="s">
        <v>16</v>
      </c>
      <c r="B16" s="55">
        <f>'SEKTÖR (U S D)'!D16</f>
        <v>4.7099579738239195</v>
      </c>
      <c r="C16" s="55">
        <f>'SEKTÖR (TL)'!D16</f>
        <v>17.67910420603981</v>
      </c>
      <c r="D16" s="55">
        <f>'SEKTÖR (U S D)'!H16</f>
        <v>7.4157237042706878</v>
      </c>
      <c r="E16" s="55">
        <f>'SEKTÖR (TL)'!H16</f>
        <v>11.390314985387185</v>
      </c>
      <c r="F16" s="55">
        <f>'SEKTÖR (U S D)'!L16</f>
        <v>8.768147819716507</v>
      </c>
      <c r="G16" s="55">
        <f>'SEKTÖR (TL)'!L16</f>
        <v>11.089934075570952</v>
      </c>
    </row>
    <row r="17" spans="1:7" ht="13.8">
      <c r="A17" s="56" t="s">
        <v>17</v>
      </c>
      <c r="B17" s="55">
        <f>'SEKTÖR (U S D)'!D17</f>
        <v>-13.605810317481277</v>
      </c>
      <c r="C17" s="55">
        <f>'SEKTÖR (TL)'!D17</f>
        <v>-2.9052150609491063</v>
      </c>
      <c r="D17" s="55">
        <f>'SEKTÖR (U S D)'!H17</f>
        <v>7.212898802021674</v>
      </c>
      <c r="E17" s="55">
        <f>'SEKTÖR (TL)'!H17</f>
        <v>11.179985166164474</v>
      </c>
      <c r="F17" s="55">
        <f>'SEKTÖR (U S D)'!L17</f>
        <v>11.375819495474879</v>
      </c>
      <c r="G17" s="55">
        <f>'SEKTÖR (TL)'!L17</f>
        <v>13.753269623316847</v>
      </c>
    </row>
    <row r="18" spans="1:7" s="52" customFormat="1" ht="15.6">
      <c r="A18" s="57" t="s">
        <v>18</v>
      </c>
      <c r="B18" s="59">
        <f>'SEKTÖR (U S D)'!D18</f>
        <v>16.220792409585922</v>
      </c>
      <c r="C18" s="59">
        <f>'SEKTÖR (TL)'!D18</f>
        <v>30.615645403039764</v>
      </c>
      <c r="D18" s="59">
        <f>'SEKTÖR (U S D)'!H18</f>
        <v>21.611630772459343</v>
      </c>
      <c r="E18" s="59">
        <f>'SEKTÖR (TL)'!H18</f>
        <v>26.111498302852929</v>
      </c>
      <c r="F18" s="59">
        <f>'SEKTÖR (U S D)'!L18</f>
        <v>20.64646461285826</v>
      </c>
      <c r="G18" s="59">
        <f>'SEKTÖR (TL)'!L18</f>
        <v>23.221807753019629</v>
      </c>
    </row>
    <row r="19" spans="1:7" ht="13.8">
      <c r="A19" s="53" t="s">
        <v>19</v>
      </c>
      <c r="B19" s="55">
        <f>'SEKTÖR (U S D)'!D19</f>
        <v>16.220792409585922</v>
      </c>
      <c r="C19" s="55">
        <f>'SEKTÖR (TL)'!D19</f>
        <v>30.615645403039764</v>
      </c>
      <c r="D19" s="55">
        <f>'SEKTÖR (U S D)'!H19</f>
        <v>21.611630772459343</v>
      </c>
      <c r="E19" s="55">
        <f>'SEKTÖR (TL)'!H19</f>
        <v>26.111498302852929</v>
      </c>
      <c r="F19" s="55">
        <f>'SEKTÖR (U S D)'!L19</f>
        <v>20.64646461285826</v>
      </c>
      <c r="G19" s="55">
        <f>'SEKTÖR (TL)'!L19</f>
        <v>23.221807753019629</v>
      </c>
    </row>
    <row r="20" spans="1:7" s="52" customFormat="1" ht="15.6">
      <c r="A20" s="57" t="s">
        <v>20</v>
      </c>
      <c r="B20" s="59">
        <f>'SEKTÖR (U S D)'!D20</f>
        <v>24.062358745238413</v>
      </c>
      <c r="C20" s="59">
        <f>'SEKTÖR (TL)'!D20</f>
        <v>39.428450983407863</v>
      </c>
      <c r="D20" s="59">
        <f>'SEKTÖR (U S D)'!H20</f>
        <v>13.927018213461077</v>
      </c>
      <c r="E20" s="59">
        <f>'SEKTÖR (TL)'!H20</f>
        <v>18.142540091072579</v>
      </c>
      <c r="F20" s="59">
        <f>'SEKTÖR (U S D)'!L20</f>
        <v>14.065402134069807</v>
      </c>
      <c r="G20" s="59">
        <f>'SEKTÖR (TL)'!L20</f>
        <v>16.50026462140718</v>
      </c>
    </row>
    <row r="21" spans="1:7" ht="14.4" thickBot="1">
      <c r="A21" s="53" t="s">
        <v>21</v>
      </c>
      <c r="B21" s="55">
        <f>'SEKTÖR (U S D)'!D21</f>
        <v>24.062358745238413</v>
      </c>
      <c r="C21" s="55">
        <f>'SEKTÖR (TL)'!D21</f>
        <v>39.428450983407863</v>
      </c>
      <c r="D21" s="55">
        <f>'SEKTÖR (U S D)'!H21</f>
        <v>13.927018213461077</v>
      </c>
      <c r="E21" s="55">
        <f>'SEKTÖR (TL)'!H21</f>
        <v>18.142540091072579</v>
      </c>
      <c r="F21" s="55">
        <f>'SEKTÖR (U S D)'!L21</f>
        <v>14.065402134069807</v>
      </c>
      <c r="G21" s="55">
        <f>'SEKTÖR (TL)'!L21</f>
        <v>16.50026462140718</v>
      </c>
    </row>
    <row r="22" spans="1:7" ht="18" thickTop="1" thickBot="1">
      <c r="A22" s="60" t="s">
        <v>22</v>
      </c>
      <c r="B22" s="61">
        <f>'SEKTÖR (U S D)'!D22</f>
        <v>10.33994291684122</v>
      </c>
      <c r="C22" s="61">
        <f>'SEKTÖR (TL)'!D22</f>
        <v>24.006406762625613</v>
      </c>
      <c r="D22" s="61">
        <f>'SEKTÖR (U S D)'!H22</f>
        <v>4.0822078172626846</v>
      </c>
      <c r="E22" s="61">
        <f>'SEKTÖR (TL)'!H22</f>
        <v>7.9334525088571359</v>
      </c>
      <c r="F22" s="61">
        <f>'SEKTÖR (U S D)'!L22</f>
        <v>4.2826867491975644</v>
      </c>
      <c r="G22" s="61">
        <f>'SEKTÖR (TL)'!L22</f>
        <v>6.5087254716660086</v>
      </c>
    </row>
    <row r="23" spans="1:7" s="52" customFormat="1" ht="15.6">
      <c r="A23" s="57" t="s">
        <v>23</v>
      </c>
      <c r="B23" s="59">
        <f>'SEKTÖR (U S D)'!D23</f>
        <v>10.73507605841357</v>
      </c>
      <c r="C23" s="59">
        <f>'SEKTÖR (TL)'!D23</f>
        <v>24.450480230346578</v>
      </c>
      <c r="D23" s="59">
        <f>'SEKTÖR (U S D)'!H23</f>
        <v>9.0894985280096723</v>
      </c>
      <c r="E23" s="59">
        <f>'SEKTÖR (TL)'!H23</f>
        <v>13.126022742141657</v>
      </c>
      <c r="F23" s="59">
        <f>'SEKTÖR (U S D)'!L23</f>
        <v>8.5971469457519785</v>
      </c>
      <c r="G23" s="59">
        <f>'SEKTÖR (TL)'!L23</f>
        <v>10.915282983349805</v>
      </c>
    </row>
    <row r="24" spans="1:7" ht="13.8">
      <c r="A24" s="53" t="s">
        <v>24</v>
      </c>
      <c r="B24" s="55">
        <f>'SEKTÖR (U S D)'!D24</f>
        <v>9.242243630826259</v>
      </c>
      <c r="C24" s="55">
        <f>'SEKTÖR (TL)'!D24</f>
        <v>22.772748845408771</v>
      </c>
      <c r="D24" s="55">
        <f>'SEKTÖR (U S D)'!H24</f>
        <v>7.3141618305507654</v>
      </c>
      <c r="E24" s="55">
        <f>'SEKTÖR (TL)'!H24</f>
        <v>11.284995124252957</v>
      </c>
      <c r="F24" s="55">
        <f>'SEKTÖR (U S D)'!L24</f>
        <v>6.3097066302274563</v>
      </c>
      <c r="G24" s="55">
        <f>'SEKTÖR (TL)'!L24</f>
        <v>8.5790145173774626</v>
      </c>
    </row>
    <row r="25" spans="1:7" ht="13.8">
      <c r="A25" s="53" t="s">
        <v>25</v>
      </c>
      <c r="B25" s="55">
        <f>'SEKTÖR (U S D)'!D25</f>
        <v>20.059387670044064</v>
      </c>
      <c r="C25" s="55">
        <f>'SEKTÖR (TL)'!D25</f>
        <v>34.929680671520998</v>
      </c>
      <c r="D25" s="55">
        <f>'SEKTÖR (U S D)'!H25</f>
        <v>17.402928291165477</v>
      </c>
      <c r="E25" s="55">
        <f>'SEKTÖR (TL)'!H25</f>
        <v>21.747065621080999</v>
      </c>
      <c r="F25" s="55">
        <f>'SEKTÖR (U S D)'!L25</f>
        <v>16.137678463608307</v>
      </c>
      <c r="G25" s="55">
        <f>'SEKTÖR (TL)'!L25</f>
        <v>18.616776168669798</v>
      </c>
    </row>
    <row r="26" spans="1:7" ht="13.8">
      <c r="A26" s="53" t="s">
        <v>26</v>
      </c>
      <c r="B26" s="55">
        <f>'SEKTÖR (U S D)'!D26</f>
        <v>8.740331777781261</v>
      </c>
      <c r="C26" s="55">
        <f>'SEKTÖR (TL)'!D26</f>
        <v>22.208671288702146</v>
      </c>
      <c r="D26" s="55">
        <f>'SEKTÖR (U S D)'!H26</f>
        <v>9.4215434354471945</v>
      </c>
      <c r="E26" s="55">
        <f>'SEKTÖR (TL)'!H26</f>
        <v>13.470353958776082</v>
      </c>
      <c r="F26" s="55">
        <f>'SEKTÖR (U S D)'!L26</f>
        <v>11.634593561979727</v>
      </c>
      <c r="G26" s="55">
        <f>'SEKTÖR (TL)'!L26</f>
        <v>14.017567531893352</v>
      </c>
    </row>
    <row r="27" spans="1:7" s="52" customFormat="1" ht="15.6">
      <c r="A27" s="57" t="s">
        <v>27</v>
      </c>
      <c r="B27" s="59">
        <f>'SEKTÖR (U S D)'!D27</f>
        <v>-3.8421853696663191</v>
      </c>
      <c r="C27" s="59">
        <f>'SEKTÖR (TL)'!D27</f>
        <v>8.0677111047727124</v>
      </c>
      <c r="D27" s="59">
        <f>'SEKTÖR (U S D)'!H27</f>
        <v>0.10324861336128051</v>
      </c>
      <c r="E27" s="59">
        <f>'SEKTÖR (TL)'!H27</f>
        <v>3.8072640538333902</v>
      </c>
      <c r="F27" s="59">
        <f>'SEKTÖR (U S D)'!L27</f>
        <v>4.5535724183485815</v>
      </c>
      <c r="G27" s="59">
        <f>'SEKTÖR (TL)'!L27</f>
        <v>6.7853935195386557</v>
      </c>
    </row>
    <row r="28" spans="1:7" ht="13.8">
      <c r="A28" s="53" t="s">
        <v>28</v>
      </c>
      <c r="B28" s="55">
        <f>'SEKTÖR (U S D)'!D28</f>
        <v>-3.8421853696663191</v>
      </c>
      <c r="C28" s="55">
        <f>'SEKTÖR (TL)'!D28</f>
        <v>8.0677111047727124</v>
      </c>
      <c r="D28" s="55">
        <f>'SEKTÖR (U S D)'!H28</f>
        <v>0.10324861336128051</v>
      </c>
      <c r="E28" s="55">
        <f>'SEKTÖR (TL)'!H28</f>
        <v>3.8072640538333902</v>
      </c>
      <c r="F28" s="55">
        <f>'SEKTÖR (U S D)'!L28</f>
        <v>4.5535724183485815</v>
      </c>
      <c r="G28" s="55">
        <f>'SEKTÖR (TL)'!L28</f>
        <v>6.7853935195386557</v>
      </c>
    </row>
    <row r="29" spans="1:7" s="52" customFormat="1" ht="15.6">
      <c r="A29" s="57" t="s">
        <v>29</v>
      </c>
      <c r="B29" s="59">
        <f>'SEKTÖR (U S D)'!D29</f>
        <v>13.34399487154856</v>
      </c>
      <c r="C29" s="59">
        <f>'SEKTÖR (TL)'!D29</f>
        <v>27.382534017941062</v>
      </c>
      <c r="D29" s="59">
        <f>'SEKTÖR (U S D)'!H29</f>
        <v>4.2282700879982844</v>
      </c>
      <c r="E29" s="59">
        <f>'SEKTÖR (TL)'!H29</f>
        <v>8.0849193684903895</v>
      </c>
      <c r="F29" s="59">
        <f>'SEKTÖR (U S D)'!L29</f>
        <v>3.6554301578312174</v>
      </c>
      <c r="G29" s="59">
        <f>'SEKTÖR (TL)'!L29</f>
        <v>5.8680793378470222</v>
      </c>
    </row>
    <row r="30" spans="1:7" ht="13.8">
      <c r="A30" s="53" t="s">
        <v>30</v>
      </c>
      <c r="B30" s="55">
        <f>'SEKTÖR (U S D)'!D30</f>
        <v>11.771091429214502</v>
      </c>
      <c r="C30" s="55">
        <f>'SEKTÖR (TL)'!D30</f>
        <v>25.614814197608993</v>
      </c>
      <c r="D30" s="55">
        <f>'SEKTÖR (U S D)'!H30</f>
        <v>8.5116546121611307</v>
      </c>
      <c r="E30" s="55">
        <f>'SEKTÖR (TL)'!H30</f>
        <v>12.526797474377632</v>
      </c>
      <c r="F30" s="55">
        <f>'SEKTÖR (U S D)'!L30</f>
        <v>8.2698149839150723</v>
      </c>
      <c r="G30" s="55">
        <f>'SEKTÖR (TL)'!L30</f>
        <v>10.580963729136139</v>
      </c>
    </row>
    <row r="31" spans="1:7" ht="13.8">
      <c r="A31" s="53" t="s">
        <v>31</v>
      </c>
      <c r="B31" s="55">
        <f>'SEKTÖR (U S D)'!D31</f>
        <v>31.290228747498379</v>
      </c>
      <c r="C31" s="55">
        <f>'SEKTÖR (TL)'!D31</f>
        <v>47.55154914563127</v>
      </c>
      <c r="D31" s="55">
        <f>'SEKTÖR (U S D)'!H31</f>
        <v>12.146038098525537</v>
      </c>
      <c r="E31" s="55">
        <f>'SEKTÖR (TL)'!H31</f>
        <v>16.295660238253657</v>
      </c>
      <c r="F31" s="55">
        <f>'SEKTÖR (U S D)'!L31</f>
        <v>8.504120102847267</v>
      </c>
      <c r="G31" s="55">
        <f>'SEKTÖR (TL)'!L31</f>
        <v>10.820270371177061</v>
      </c>
    </row>
    <row r="32" spans="1:7" ht="13.8">
      <c r="A32" s="53" t="s">
        <v>32</v>
      </c>
      <c r="B32" s="55">
        <f>'SEKTÖR (U S D)'!D32</f>
        <v>695.6497889433939</v>
      </c>
      <c r="C32" s="55">
        <f>'SEKTÖR (TL)'!D32</f>
        <v>794.19723048680635</v>
      </c>
      <c r="D32" s="55">
        <f>'SEKTÖR (U S D)'!H32</f>
        <v>60.408354586268054</v>
      </c>
      <c r="E32" s="55">
        <f>'SEKTÖR (TL)'!H32</f>
        <v>66.343776567058327</v>
      </c>
      <c r="F32" s="55">
        <f>'SEKTÖR (U S D)'!L32</f>
        <v>48.622806555668205</v>
      </c>
      <c r="G32" s="55">
        <f>'SEKTÖR (TL)'!L32</f>
        <v>51.795338188177212</v>
      </c>
    </row>
    <row r="33" spans="1:7" ht="13.8">
      <c r="A33" s="53" t="s">
        <v>51</v>
      </c>
      <c r="B33" s="55">
        <f>'SEKTÖR (U S D)'!D33</f>
        <v>6.8266537690967795</v>
      </c>
      <c r="C33" s="55">
        <f>'SEKTÖR (TL)'!D33</f>
        <v>20.057969310031833</v>
      </c>
      <c r="D33" s="55">
        <f>'SEKTÖR (U S D)'!H33</f>
        <v>-3.7801821077060067</v>
      </c>
      <c r="E33" s="55">
        <f>'SEKTÖR (TL)'!H33</f>
        <v>-0.21986117817226319</v>
      </c>
      <c r="F33" s="55">
        <f>'SEKTÖR (U S D)'!L33</f>
        <v>-4.2127047289562345</v>
      </c>
      <c r="G33" s="55">
        <f>'SEKTÖR (TL)'!L33</f>
        <v>-2.1680103022900354</v>
      </c>
    </row>
    <row r="34" spans="1:7" ht="13.8">
      <c r="A34" s="53" t="s">
        <v>34</v>
      </c>
      <c r="B34" s="55">
        <f>'SEKTÖR (U S D)'!D34</f>
        <v>16.580583861490844</v>
      </c>
      <c r="C34" s="55">
        <f>'SEKTÖR (TL)'!D34</f>
        <v>31.019999836757972</v>
      </c>
      <c r="D34" s="55">
        <f>'SEKTÖR (U S D)'!H34</f>
        <v>8.2120341655409099</v>
      </c>
      <c r="E34" s="55">
        <f>'SEKTÖR (TL)'!H34</f>
        <v>12.216090486851531</v>
      </c>
      <c r="F34" s="55">
        <f>'SEKTÖR (U S D)'!L34</f>
        <v>7.5401258059404928</v>
      </c>
      <c r="G34" s="55">
        <f>'SEKTÖR (TL)'!L34</f>
        <v>9.8356984625875956</v>
      </c>
    </row>
    <row r="35" spans="1:7" ht="13.8">
      <c r="A35" s="53" t="s">
        <v>35</v>
      </c>
      <c r="B35" s="55">
        <f>'SEKTÖR (U S D)'!D35</f>
        <v>14.202633563854281</v>
      </c>
      <c r="C35" s="55">
        <f>'SEKTÖR (TL)'!D35</f>
        <v>28.347521819506621</v>
      </c>
      <c r="D35" s="55">
        <f>'SEKTÖR (U S D)'!H35</f>
        <v>5.9616314952321083</v>
      </c>
      <c r="E35" s="55">
        <f>'SEKTÖR (TL)'!H35</f>
        <v>9.8824185285469124</v>
      </c>
      <c r="F35" s="55">
        <f>'SEKTÖR (U S D)'!L35</f>
        <v>5.9150444412200009</v>
      </c>
      <c r="G35" s="55">
        <f>'SEKTÖR (TL)'!L35</f>
        <v>8.1759277917339563</v>
      </c>
    </row>
    <row r="36" spans="1:7" ht="13.8">
      <c r="A36" s="53" t="s">
        <v>36</v>
      </c>
      <c r="B36" s="55">
        <f>'SEKTÖR (U S D)'!D36</f>
        <v>-13.550555711662685</v>
      </c>
      <c r="C36" s="55">
        <f>'SEKTÖR (TL)'!D36</f>
        <v>-2.8431167405810092</v>
      </c>
      <c r="D36" s="55">
        <f>'SEKTÖR (U S D)'!H36</f>
        <v>-10.504307124342628</v>
      </c>
      <c r="E36" s="55">
        <f>'SEKTÖR (TL)'!H36</f>
        <v>-7.1927919351848253</v>
      </c>
      <c r="F36" s="55">
        <f>'SEKTÖR (U S D)'!L36</f>
        <v>-8.4050862124082428</v>
      </c>
      <c r="G36" s="55">
        <f>'SEKTÖR (TL)'!L36</f>
        <v>-6.4498831846735607</v>
      </c>
    </row>
    <row r="37" spans="1:7" ht="13.8">
      <c r="A37" s="53" t="s">
        <v>37</v>
      </c>
      <c r="B37" s="55">
        <f>'SEKTÖR (U S D)'!D37</f>
        <v>6.7605800513320364</v>
      </c>
      <c r="C37" s="55">
        <f>'SEKTÖR (TL)'!D37</f>
        <v>19.98371184619003</v>
      </c>
      <c r="D37" s="55">
        <f>'SEKTÖR (U S D)'!H37</f>
        <v>2.8266106703090643</v>
      </c>
      <c r="E37" s="55">
        <f>'SEKTÖR (TL)'!H37</f>
        <v>6.6313958185445303</v>
      </c>
      <c r="F37" s="55">
        <f>'SEKTÖR (U S D)'!L37</f>
        <v>2.4931654304688116</v>
      </c>
      <c r="G37" s="55">
        <f>'SEKTÖR (TL)'!L37</f>
        <v>4.6810046792340865</v>
      </c>
    </row>
    <row r="38" spans="1:7" ht="13.8">
      <c r="A38" s="56" t="s">
        <v>38</v>
      </c>
      <c r="B38" s="55">
        <f>'SEKTÖR (U S D)'!D38</f>
        <v>15.778006754984334</v>
      </c>
      <c r="C38" s="55">
        <f>'SEKTÖR (TL)'!D38</f>
        <v>30.118017286315414</v>
      </c>
      <c r="D38" s="55">
        <f>'SEKTÖR (U S D)'!H38</f>
        <v>10.482784401849891</v>
      </c>
      <c r="E38" s="55">
        <f>'SEKTÖR (TL)'!H38</f>
        <v>14.570862910784331</v>
      </c>
      <c r="F38" s="55">
        <f>'SEKTÖR (U S D)'!L38</f>
        <v>16.693567851672245</v>
      </c>
      <c r="G38" s="55">
        <f>'SEKTÖR (TL)'!L38</f>
        <v>19.184531680841339</v>
      </c>
    </row>
    <row r="39" spans="1:7" ht="14.4" thickBot="1">
      <c r="A39" s="53" t="s">
        <v>41</v>
      </c>
      <c r="B39" s="55">
        <f>'SEKTÖR (U S D)'!D41</f>
        <v>37.741402254295124</v>
      </c>
      <c r="C39" s="55">
        <f>'SEKTÖR (TL)'!D41</f>
        <v>54.801750884298372</v>
      </c>
      <c r="D39" s="55">
        <f>'SEKTÖR (U S D)'!H39</f>
        <v>6.7531718051935581</v>
      </c>
      <c r="E39" s="55">
        <f>'SEKTÖR (TL)'!H39</f>
        <v>10.703247373800336</v>
      </c>
      <c r="F39" s="55">
        <f>'SEKTÖR (U S D)'!L39</f>
        <v>7.339085419847212</v>
      </c>
      <c r="G39" s="55">
        <f>'SEKTÖR (TL)'!L39</f>
        <v>9.6303666289091421</v>
      </c>
    </row>
    <row r="40" spans="1:7" ht="18" thickTop="1" thickBot="1">
      <c r="A40" s="60" t="s">
        <v>42</v>
      </c>
      <c r="B40" s="61">
        <f>'SEKTÖR (U S D)'!D42</f>
        <v>21.72556186410646</v>
      </c>
      <c r="C40" s="61">
        <f>'SEKTÖR (TL)'!D42</f>
        <v>36.802223554763309</v>
      </c>
      <c r="D40" s="61">
        <f>'SEKTÖR (U S D)'!H40</f>
        <v>9.1011592722699035</v>
      </c>
      <c r="E40" s="61">
        <f>'SEKTÖR (TL)'!H40</f>
        <v>13.138114956682681</v>
      </c>
      <c r="F40" s="61">
        <f>'SEKTÖR (U S D)'!L40</f>
        <v>8.7346571599981786</v>
      </c>
      <c r="G40" s="61">
        <f>'SEKTÖR (TL)'!L40</f>
        <v>11.055728517649506</v>
      </c>
    </row>
    <row r="41" spans="1:7" ht="13.8">
      <c r="A41" s="53" t="s">
        <v>43</v>
      </c>
      <c r="B41" s="55">
        <f>'SEKTÖR (U S D)'!D43</f>
        <v>21.72556186410646</v>
      </c>
      <c r="C41" s="55">
        <f>'SEKTÖR (TL)'!D43</f>
        <v>36.802223554763309</v>
      </c>
      <c r="D41" s="55">
        <f>'SEKTÖR (U S D)'!H41</f>
        <v>32.837230343162318</v>
      </c>
      <c r="E41" s="55">
        <f>'SEKTÖR (TL)'!H41</f>
        <v>37.752466952126376</v>
      </c>
      <c r="F41" s="55">
        <f>'SEKTÖR (U S D)'!L41</f>
        <v>32.9503562585911</v>
      </c>
      <c r="G41" s="55">
        <f>'SEKTÖR (TL)'!L41</f>
        <v>35.78834068748651</v>
      </c>
    </row>
    <row r="42" spans="1:7" ht="17.399999999999999">
      <c r="A42" s="79" t="s">
        <v>57</v>
      </c>
      <c r="B42" s="80">
        <f>'SEKTÖR (U S D)'!D44</f>
        <v>11.102085026940683</v>
      </c>
      <c r="C42" s="80">
        <f>'SEKTÖR (TL)'!D44</f>
        <v>24.862946126499942</v>
      </c>
      <c r="D42" s="80">
        <f>'SEKTÖR (U S D)'!H42</f>
        <v>25.777569109901233</v>
      </c>
      <c r="E42" s="80">
        <f>'SEKTÖR (TL)'!H42</f>
        <v>30.431584484043022</v>
      </c>
      <c r="F42" s="80">
        <f>'SEKTÖR (U S D)'!L42</f>
        <v>23.410935079474797</v>
      </c>
      <c r="G42" s="80">
        <f>'SEKTÖR (TL)'!L42</f>
        <v>26.045289149423663</v>
      </c>
    </row>
    <row r="43" spans="1:7" ht="13.8">
      <c r="A43" s="66" t="s">
        <v>45</v>
      </c>
      <c r="B43" s="81"/>
      <c r="C43" s="81"/>
      <c r="D43" s="64">
        <f>'SEKTÖR (U S D)'!H43</f>
        <v>25.777569109901233</v>
      </c>
      <c r="E43" s="64">
        <f>'SEKTÖR (TL)'!H43</f>
        <v>30.431584484043022</v>
      </c>
      <c r="F43" s="64">
        <f>'SEKTÖR (U S D)'!L43</f>
        <v>23.410935079474797</v>
      </c>
      <c r="G43" s="64">
        <f>'SEKTÖR (TL)'!L43</f>
        <v>26.045289149423663</v>
      </c>
    </row>
    <row r="44" spans="1:7" s="71" customFormat="1" ht="18" thickBot="1">
      <c r="A44" s="67" t="s">
        <v>57</v>
      </c>
      <c r="B44" s="69">
        <f>'SEKTÖR (U S D)'!D46</f>
        <v>11.102085026940683</v>
      </c>
      <c r="C44" s="69">
        <f>'SEKTÖR (TL)'!D46</f>
        <v>24.862946126499942</v>
      </c>
      <c r="D44" s="69">
        <f>'SEKTÖR (U S D)'!H44</f>
        <v>5.6224980300310463</v>
      </c>
      <c r="E44" s="69">
        <f>'SEKTÖR (TL)'!H44</f>
        <v>9.5307364636861411</v>
      </c>
      <c r="F44" s="69">
        <f>'SEKTÖR (U S D)'!L44</f>
        <v>5.452223320615972</v>
      </c>
      <c r="G44" s="69">
        <f>'SEKTÖR (TL)'!L44</f>
        <v>7.7032272005470652</v>
      </c>
    </row>
    <row r="45" spans="1:7" s="71" customFormat="1" ht="17.399999999999999">
      <c r="A45" s="72"/>
      <c r="B45" s="74"/>
      <c r="C45" s="74"/>
      <c r="D45" s="74"/>
      <c r="E45" s="74"/>
      <c r="F45" s="74"/>
      <c r="G45" s="74"/>
    </row>
    <row r="46" spans="1:7" ht="13.8">
      <c r="A46" s="82"/>
    </row>
    <row r="47" spans="1:7">
      <c r="A47" s="52" t="s">
        <v>52</v>
      </c>
    </row>
    <row r="48" spans="1:7">
      <c r="A48" s="83"/>
    </row>
  </sheetData>
  <mergeCells count="4">
    <mergeCell ref="A5:G5"/>
    <mergeCell ref="B6:C6"/>
    <mergeCell ref="D6:E6"/>
    <mergeCell ref="F6:G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Q22"/>
  <sheetViews>
    <sheetView topLeftCell="A2" zoomScale="75" zoomScaleNormal="75" workbookViewId="0">
      <selection activeCell="J19" sqref="J19"/>
    </sheetView>
  </sheetViews>
  <sheetFormatPr defaultRowHeight="13.2"/>
  <cols>
    <col min="1" max="1" width="32.33203125" customWidth="1"/>
    <col min="2" max="3" width="12.88671875" customWidth="1"/>
    <col min="4" max="4" width="14.5546875" bestFit="1" customWidth="1"/>
    <col min="5" max="5" width="12.44140625" customWidth="1"/>
    <col min="6" max="7" width="14.44140625" bestFit="1" customWidth="1"/>
    <col min="8" max="8" width="12.6640625" bestFit="1" customWidth="1"/>
    <col min="9" max="9" width="15" bestFit="1" customWidth="1"/>
    <col min="10" max="11" width="14.44140625" bestFit="1" customWidth="1"/>
    <col min="12" max="13" width="12.44140625" customWidth="1"/>
    <col min="14" max="14" width="15" hidden="1" customWidth="1"/>
    <col min="15" max="15" width="18.88671875" hidden="1" customWidth="1"/>
    <col min="16" max="16" width="16.44140625" hidden="1" customWidth="1"/>
    <col min="17" max="17" width="15.5546875" hidden="1" customWidth="1"/>
  </cols>
  <sheetData>
    <row r="2" spans="1:17" ht="24.6">
      <c r="C2" s="2" t="s">
        <v>169</v>
      </c>
    </row>
    <row r="5" spans="1:17" ht="13.8" thickBot="1"/>
    <row r="6" spans="1:17" ht="23.4" thickTop="1" thickBot="1">
      <c r="A6" s="173" t="s">
        <v>58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1:17" ht="24" customHeight="1" thickTop="1" thickBot="1">
      <c r="A7" s="84"/>
      <c r="B7" s="165" t="s">
        <v>87</v>
      </c>
      <c r="C7" s="166"/>
      <c r="D7" s="166"/>
      <c r="E7" s="167"/>
      <c r="F7" s="165" t="s">
        <v>174</v>
      </c>
      <c r="G7" s="166"/>
      <c r="H7" s="166"/>
      <c r="I7" s="167"/>
      <c r="J7" s="165" t="s">
        <v>49</v>
      </c>
      <c r="K7" s="166"/>
      <c r="L7" s="166"/>
      <c r="M7" s="167"/>
      <c r="N7" s="165" t="s">
        <v>59</v>
      </c>
      <c r="O7" s="166"/>
      <c r="P7" s="166"/>
      <c r="Q7" s="167"/>
    </row>
    <row r="8" spans="1:17" ht="66" thickTop="1" thickBot="1">
      <c r="A8" s="85" t="s">
        <v>60</v>
      </c>
      <c r="B8" s="42">
        <v>2012</v>
      </c>
      <c r="C8" s="43">
        <v>2013</v>
      </c>
      <c r="D8" s="44" t="s">
        <v>4</v>
      </c>
      <c r="E8" s="45" t="s">
        <v>5</v>
      </c>
      <c r="F8" s="43">
        <v>2012</v>
      </c>
      <c r="G8" s="86">
        <v>2013</v>
      </c>
      <c r="H8" s="45" t="s">
        <v>4</v>
      </c>
      <c r="I8" s="43" t="s">
        <v>5</v>
      </c>
      <c r="J8" s="42" t="s">
        <v>6</v>
      </c>
      <c r="K8" s="43" t="s">
        <v>7</v>
      </c>
      <c r="L8" s="44" t="s">
        <v>4</v>
      </c>
      <c r="M8" s="45" t="s">
        <v>5</v>
      </c>
      <c r="N8" s="42">
        <v>2010</v>
      </c>
      <c r="O8" s="43">
        <v>2011</v>
      </c>
      <c r="P8" s="44" t="s">
        <v>61</v>
      </c>
      <c r="Q8" s="45" t="s">
        <v>62</v>
      </c>
    </row>
    <row r="9" spans="1:17" ht="22.5" customHeight="1" thickTop="1">
      <c r="A9" s="87" t="s">
        <v>63</v>
      </c>
      <c r="B9" s="88">
        <v>89871.198999999993</v>
      </c>
      <c r="C9" s="89">
        <v>114802.727</v>
      </c>
      <c r="D9" s="90">
        <f t="shared" ref="D9:D22" si="0">(C9-B9)/B9*100</f>
        <v>27.741399110520387</v>
      </c>
      <c r="E9" s="91">
        <f t="shared" ref="E9:E22" si="1">C9/C$22*100</f>
        <v>0.91437830135955511</v>
      </c>
      <c r="F9" s="88">
        <v>897935.42200000002</v>
      </c>
      <c r="G9" s="89">
        <v>1089220.9720000001</v>
      </c>
      <c r="H9" s="90">
        <f t="shared" ref="H9:H22" si="2">(G9-F9)/F9*100</f>
        <v>21.302818144086984</v>
      </c>
      <c r="I9" s="91">
        <f t="shared" ref="I9:I22" si="3">G9/G$22*100</f>
        <v>1.0177112979197513</v>
      </c>
      <c r="J9" s="88">
        <v>1180335.111</v>
      </c>
      <c r="K9" s="89">
        <v>1451806.0949999997</v>
      </c>
      <c r="L9" s="90">
        <f t="shared" ref="L9:L22" si="4">(K9-J9)/J9*100</f>
        <v>22.999483915208188</v>
      </c>
      <c r="M9" s="91">
        <f t="shared" ref="M9:M22" si="5">K9/K$22*100</f>
        <v>1.0135981446671418</v>
      </c>
      <c r="N9" s="92">
        <v>979423.58799999999</v>
      </c>
      <c r="O9" s="93">
        <v>1049368.3049999999</v>
      </c>
      <c r="P9" s="94">
        <f t="shared" ref="P9:P22" si="6">(O9-N9)/N9*100</f>
        <v>7.1414164266584885</v>
      </c>
      <c r="Q9" s="95">
        <f t="shared" ref="Q9:Q22" si="7">O9/O$22*100</f>
        <v>0.79266659483621871</v>
      </c>
    </row>
    <row r="10" spans="1:17" ht="22.5" customHeight="1">
      <c r="A10" s="87" t="s">
        <v>64</v>
      </c>
      <c r="B10" s="88">
        <v>998145.47499999998</v>
      </c>
      <c r="C10" s="89">
        <v>946151.96200000006</v>
      </c>
      <c r="D10" s="90">
        <f t="shared" si="0"/>
        <v>-5.2090115421301615</v>
      </c>
      <c r="E10" s="91">
        <f t="shared" si="1"/>
        <v>7.5358908838600192</v>
      </c>
      <c r="F10" s="88">
        <v>9427791.1779999994</v>
      </c>
      <c r="G10" s="89">
        <v>9054520.0779999997</v>
      </c>
      <c r="H10" s="90">
        <f t="shared" si="2"/>
        <v>-3.9592635533871143</v>
      </c>
      <c r="I10" s="91">
        <f t="shared" si="3"/>
        <v>8.4600715717965702</v>
      </c>
      <c r="J10" s="88">
        <v>12755152.430000002</v>
      </c>
      <c r="K10" s="89">
        <v>12695641.849999998</v>
      </c>
      <c r="L10" s="90">
        <f t="shared" si="4"/>
        <v>-0.46656110404478951</v>
      </c>
      <c r="M10" s="91">
        <f t="shared" si="5"/>
        <v>8.8636347986392217</v>
      </c>
      <c r="N10" s="92">
        <v>8097135.7000000002</v>
      </c>
      <c r="O10" s="93">
        <v>12581780.802000001</v>
      </c>
      <c r="P10" s="94">
        <f t="shared" si="6"/>
        <v>55.385574209902408</v>
      </c>
      <c r="Q10" s="95">
        <f t="shared" si="7"/>
        <v>9.503962810556823</v>
      </c>
    </row>
    <row r="11" spans="1:17" ht="22.5" customHeight="1">
      <c r="A11" s="87" t="s">
        <v>65</v>
      </c>
      <c r="B11" s="88">
        <v>288224.7</v>
      </c>
      <c r="C11" s="89">
        <v>260312.97200000001</v>
      </c>
      <c r="D11" s="90">
        <f t="shared" si="0"/>
        <v>-9.6840166717148115</v>
      </c>
      <c r="E11" s="91">
        <f t="shared" si="1"/>
        <v>2.0733351844439847</v>
      </c>
      <c r="F11" s="88">
        <v>2390424.8830000004</v>
      </c>
      <c r="G11" s="89">
        <v>2296429.3769999999</v>
      </c>
      <c r="H11" s="90">
        <f t="shared" si="2"/>
        <v>-3.932167317553835</v>
      </c>
      <c r="I11" s="91">
        <f t="shared" si="3"/>
        <v>2.145663902850115</v>
      </c>
      <c r="J11" s="88">
        <v>3241324.2910000002</v>
      </c>
      <c r="K11" s="89">
        <v>3104919.7409999999</v>
      </c>
      <c r="L11" s="90">
        <f t="shared" si="4"/>
        <v>-4.2082969105790191</v>
      </c>
      <c r="M11" s="91">
        <f t="shared" si="5"/>
        <v>2.1677418903644865</v>
      </c>
      <c r="N11" s="92">
        <v>3400532.5399999991</v>
      </c>
      <c r="O11" s="93">
        <v>3297196.59</v>
      </c>
      <c r="P11" s="94">
        <f t="shared" si="6"/>
        <v>-3.0388166789899116</v>
      </c>
      <c r="Q11" s="95">
        <f t="shared" si="7"/>
        <v>2.4906199101381201</v>
      </c>
    </row>
    <row r="12" spans="1:17" ht="22.5" customHeight="1">
      <c r="A12" s="87" t="s">
        <v>66</v>
      </c>
      <c r="B12" s="88">
        <v>172881.90900000001</v>
      </c>
      <c r="C12" s="89">
        <v>196549.93299999999</v>
      </c>
      <c r="D12" s="90">
        <f t="shared" si="0"/>
        <v>13.69028381101459</v>
      </c>
      <c r="E12" s="91">
        <f t="shared" si="1"/>
        <v>1.5654766969853806</v>
      </c>
      <c r="F12" s="88">
        <v>1317524.6239999998</v>
      </c>
      <c r="G12" s="89">
        <v>1551571.4310000001</v>
      </c>
      <c r="H12" s="90">
        <f t="shared" si="2"/>
        <v>17.764131518804941</v>
      </c>
      <c r="I12" s="91">
        <f t="shared" si="3"/>
        <v>1.4497074656566711</v>
      </c>
      <c r="J12" s="88">
        <v>1734608.1560000004</v>
      </c>
      <c r="K12" s="89">
        <v>2050589.7509999999</v>
      </c>
      <c r="L12" s="90">
        <f t="shared" si="4"/>
        <v>18.21630977042399</v>
      </c>
      <c r="M12" s="91">
        <f t="shared" si="5"/>
        <v>1.4316470872007578</v>
      </c>
      <c r="N12" s="92">
        <v>1371823.5040000002</v>
      </c>
      <c r="O12" s="93">
        <v>1715683.2589999998</v>
      </c>
      <c r="P12" s="94">
        <f t="shared" si="6"/>
        <v>25.06588886962237</v>
      </c>
      <c r="Q12" s="95">
        <f t="shared" si="7"/>
        <v>1.2959842604823442</v>
      </c>
    </row>
    <row r="13" spans="1:17" ht="22.5" customHeight="1">
      <c r="A13" s="96" t="s">
        <v>67</v>
      </c>
      <c r="B13" s="88">
        <v>102795.285</v>
      </c>
      <c r="C13" s="89">
        <v>80931.752999999997</v>
      </c>
      <c r="D13" s="90">
        <f t="shared" si="0"/>
        <v>-21.269002756303468</v>
      </c>
      <c r="E13" s="91">
        <f t="shared" si="1"/>
        <v>0.64460349303541431</v>
      </c>
      <c r="F13" s="88">
        <v>798456.55199999991</v>
      </c>
      <c r="G13" s="89">
        <v>842648.17699999991</v>
      </c>
      <c r="H13" s="90">
        <f t="shared" si="2"/>
        <v>5.5346311442128417</v>
      </c>
      <c r="I13" s="91">
        <f t="shared" si="3"/>
        <v>0.7873265314839919</v>
      </c>
      <c r="J13" s="88">
        <v>1135469.8319999999</v>
      </c>
      <c r="K13" s="89">
        <v>1160807.3399999999</v>
      </c>
      <c r="L13" s="90">
        <f t="shared" si="4"/>
        <v>2.2314558507794788</v>
      </c>
      <c r="M13" s="91">
        <f t="shared" si="5"/>
        <v>0.810433411315855</v>
      </c>
      <c r="N13" s="92">
        <v>1220063.574</v>
      </c>
      <c r="O13" s="93">
        <v>1105582.098</v>
      </c>
      <c r="P13" s="94">
        <f t="shared" si="6"/>
        <v>-9.383238581959338</v>
      </c>
      <c r="Q13" s="95">
        <f t="shared" si="7"/>
        <v>0.83512908933679153</v>
      </c>
    </row>
    <row r="14" spans="1:17" ht="22.5" customHeight="1">
      <c r="A14" s="87" t="s">
        <v>68</v>
      </c>
      <c r="B14" s="88">
        <v>937642.30799999996</v>
      </c>
      <c r="C14" s="89">
        <v>1073508.517</v>
      </c>
      <c r="D14" s="90">
        <f t="shared" si="0"/>
        <v>14.490196084453991</v>
      </c>
      <c r="E14" s="91">
        <f t="shared" si="1"/>
        <v>8.5502576456173838</v>
      </c>
      <c r="F14" s="88">
        <v>8496294.6140000001</v>
      </c>
      <c r="G14" s="89">
        <v>8959580.7349999994</v>
      </c>
      <c r="H14" s="90">
        <f t="shared" si="2"/>
        <v>5.4528019807200074</v>
      </c>
      <c r="I14" s="91">
        <f t="shared" si="3"/>
        <v>8.3713651986436854</v>
      </c>
      <c r="J14" s="88">
        <v>11415366.014</v>
      </c>
      <c r="K14" s="89">
        <v>11876057.145</v>
      </c>
      <c r="L14" s="90">
        <f t="shared" si="4"/>
        <v>4.035710553958582</v>
      </c>
      <c r="M14" s="91">
        <f t="shared" si="5"/>
        <v>8.2914306046724207</v>
      </c>
      <c r="N14" s="92">
        <v>8340558.5209999997</v>
      </c>
      <c r="O14" s="93">
        <v>11342038.941000002</v>
      </c>
      <c r="P14" s="94">
        <f t="shared" si="6"/>
        <v>35.986563878699776</v>
      </c>
      <c r="Q14" s="95">
        <f t="shared" si="7"/>
        <v>8.5674927887804486</v>
      </c>
    </row>
    <row r="15" spans="1:17" ht="22.5" customHeight="1">
      <c r="A15" s="87" t="s">
        <v>69</v>
      </c>
      <c r="B15" s="88">
        <v>755621.09100000001</v>
      </c>
      <c r="C15" s="89">
        <v>822691.04200000002</v>
      </c>
      <c r="D15" s="90">
        <f t="shared" si="0"/>
        <v>8.876135380397951</v>
      </c>
      <c r="E15" s="91">
        <f t="shared" si="1"/>
        <v>6.5525519923205513</v>
      </c>
      <c r="F15" s="88">
        <v>5893693.7579999994</v>
      </c>
      <c r="G15" s="89">
        <v>6814413.0369999995</v>
      </c>
      <c r="H15" s="90">
        <f t="shared" si="2"/>
        <v>15.622109271460388</v>
      </c>
      <c r="I15" s="91">
        <f t="shared" si="3"/>
        <v>6.3670323237648274</v>
      </c>
      <c r="J15" s="88">
        <v>7813679.0749999993</v>
      </c>
      <c r="K15" s="89">
        <v>9121624.6539999992</v>
      </c>
      <c r="L15" s="90">
        <f t="shared" si="4"/>
        <v>16.739177107808207</v>
      </c>
      <c r="M15" s="91">
        <f t="shared" si="5"/>
        <v>6.3683861484576987</v>
      </c>
      <c r="N15" s="92">
        <v>4902211.29</v>
      </c>
      <c r="O15" s="93">
        <v>6964942.0389999999</v>
      </c>
      <c r="P15" s="94">
        <f t="shared" si="6"/>
        <v>42.077556983473066</v>
      </c>
      <c r="Q15" s="95">
        <f t="shared" si="7"/>
        <v>5.2611431686854306</v>
      </c>
    </row>
    <row r="16" spans="1:17" ht="22.5" customHeight="1">
      <c r="A16" s="87" t="s">
        <v>70</v>
      </c>
      <c r="B16" s="88">
        <v>431248.48</v>
      </c>
      <c r="C16" s="89">
        <v>566868.03899999999</v>
      </c>
      <c r="D16" s="90">
        <f t="shared" si="0"/>
        <v>31.448124524404125</v>
      </c>
      <c r="E16" s="91">
        <f t="shared" si="1"/>
        <v>4.5149784168092282</v>
      </c>
      <c r="F16" s="88">
        <v>4133803.9810000001</v>
      </c>
      <c r="G16" s="89">
        <v>4838366.1979999999</v>
      </c>
      <c r="H16" s="90">
        <f t="shared" si="2"/>
        <v>17.043919359465139</v>
      </c>
      <c r="I16" s="91">
        <f t="shared" si="3"/>
        <v>4.5207171636956254</v>
      </c>
      <c r="J16" s="88">
        <v>5648795.0869999994</v>
      </c>
      <c r="K16" s="89">
        <v>6484260.4549999991</v>
      </c>
      <c r="L16" s="90">
        <f t="shared" si="4"/>
        <v>14.790151795782425</v>
      </c>
      <c r="M16" s="91">
        <f t="shared" si="5"/>
        <v>4.5270745104059626</v>
      </c>
      <c r="N16" s="92">
        <v>4474384.7340000002</v>
      </c>
      <c r="O16" s="93">
        <v>5734250.4689999996</v>
      </c>
      <c r="P16" s="94">
        <f t="shared" si="6"/>
        <v>28.157295581368292</v>
      </c>
      <c r="Q16" s="95">
        <f t="shared" si="7"/>
        <v>4.3315095105719053</v>
      </c>
    </row>
    <row r="17" spans="1:17" ht="22.5" customHeight="1">
      <c r="A17" s="87" t="s">
        <v>71</v>
      </c>
      <c r="B17" s="88">
        <v>3273242.8969999999</v>
      </c>
      <c r="C17" s="89">
        <v>3434595.9279999998</v>
      </c>
      <c r="D17" s="90">
        <f t="shared" si="0"/>
        <v>4.9294548579906374</v>
      </c>
      <c r="E17" s="91">
        <f t="shared" si="1"/>
        <v>27.355796090985578</v>
      </c>
      <c r="F17" s="88">
        <v>30056459.945000004</v>
      </c>
      <c r="G17" s="89">
        <v>29951218.82</v>
      </c>
      <c r="H17" s="90">
        <f t="shared" si="2"/>
        <v>-0.35014477816942963</v>
      </c>
      <c r="I17" s="91">
        <f t="shared" si="3"/>
        <v>27.984857584601009</v>
      </c>
      <c r="J17" s="88">
        <v>40038691.782000005</v>
      </c>
      <c r="K17" s="89">
        <v>40330117.648000009</v>
      </c>
      <c r="L17" s="90">
        <f t="shared" si="4"/>
        <v>0.72786060939937847</v>
      </c>
      <c r="M17" s="91">
        <f t="shared" si="5"/>
        <v>28.157019427735886</v>
      </c>
      <c r="N17" s="92">
        <v>32912628.903999999</v>
      </c>
      <c r="O17" s="93">
        <v>37242909.464000002</v>
      </c>
      <c r="P17" s="94">
        <f t="shared" si="6"/>
        <v>13.156896620536218</v>
      </c>
      <c r="Q17" s="95">
        <f t="shared" si="7"/>
        <v>28.132363142626517</v>
      </c>
    </row>
    <row r="18" spans="1:17" ht="22.5" customHeight="1">
      <c r="A18" s="87" t="s">
        <v>72</v>
      </c>
      <c r="B18" s="88">
        <v>1609392.148</v>
      </c>
      <c r="C18" s="89">
        <v>1743769.507</v>
      </c>
      <c r="D18" s="90">
        <f t="shared" si="0"/>
        <v>8.3495721764885822</v>
      </c>
      <c r="E18" s="91">
        <f t="shared" si="1"/>
        <v>13.888738024256591</v>
      </c>
      <c r="F18" s="88">
        <v>13913048.382000001</v>
      </c>
      <c r="G18" s="89">
        <v>14987159.489</v>
      </c>
      <c r="H18" s="90">
        <f t="shared" si="2"/>
        <v>7.720170860540021</v>
      </c>
      <c r="I18" s="91">
        <f t="shared" si="3"/>
        <v>14.003220584041884</v>
      </c>
      <c r="J18" s="88">
        <v>18361682.162</v>
      </c>
      <c r="K18" s="89">
        <v>19744222.449999996</v>
      </c>
      <c r="L18" s="90">
        <f t="shared" si="4"/>
        <v>7.5294860013490466</v>
      </c>
      <c r="M18" s="91">
        <f t="shared" si="5"/>
        <v>13.784697083266709</v>
      </c>
      <c r="N18" s="92">
        <v>15993720.549999999</v>
      </c>
      <c r="O18" s="93">
        <v>18461534.930999998</v>
      </c>
      <c r="P18" s="94">
        <f t="shared" si="6"/>
        <v>15.429895584864395</v>
      </c>
      <c r="Q18" s="95">
        <f t="shared" si="7"/>
        <v>13.945382149888424</v>
      </c>
    </row>
    <row r="19" spans="1:17" ht="22.5" customHeight="1">
      <c r="A19" s="97" t="s">
        <v>73</v>
      </c>
      <c r="B19" s="88">
        <v>154334.04</v>
      </c>
      <c r="C19" s="89">
        <v>175428.12400000001</v>
      </c>
      <c r="D19" s="90">
        <f t="shared" si="0"/>
        <v>13.667810419528967</v>
      </c>
      <c r="E19" s="91">
        <f t="shared" si="1"/>
        <v>1.3972461650132528</v>
      </c>
      <c r="F19" s="88">
        <v>1072667.5639999998</v>
      </c>
      <c r="G19" s="89">
        <v>967711.152</v>
      </c>
      <c r="H19" s="90">
        <f t="shared" si="2"/>
        <v>-9.7846169234963281</v>
      </c>
      <c r="I19" s="91">
        <f t="shared" si="3"/>
        <v>0.90417885610940829</v>
      </c>
      <c r="J19" s="88">
        <v>1513754.7960000001</v>
      </c>
      <c r="K19" s="89">
        <v>1358558.709</v>
      </c>
      <c r="L19" s="90">
        <f t="shared" si="4"/>
        <v>-10.252392752782404</v>
      </c>
      <c r="M19" s="91">
        <f t="shared" si="5"/>
        <v>0.94849621558021346</v>
      </c>
      <c r="N19" s="92">
        <v>1337078.9910000002</v>
      </c>
      <c r="O19" s="93">
        <v>1503190.1989999996</v>
      </c>
      <c r="P19" s="94">
        <f t="shared" si="6"/>
        <v>12.423440134659881</v>
      </c>
      <c r="Q19" s="95">
        <f t="shared" si="7"/>
        <v>1.135472312966902</v>
      </c>
    </row>
    <row r="20" spans="1:17" ht="22.5" customHeight="1">
      <c r="A20" s="87" t="s">
        <v>74</v>
      </c>
      <c r="B20" s="88">
        <v>870805.53</v>
      </c>
      <c r="C20" s="89">
        <v>1056083.1459999999</v>
      </c>
      <c r="D20" s="90">
        <f t="shared" si="0"/>
        <v>21.276577791140109</v>
      </c>
      <c r="E20" s="91">
        <f t="shared" si="1"/>
        <v>8.4114684238636155</v>
      </c>
      <c r="F20" s="88">
        <v>7854059.7079999996</v>
      </c>
      <c r="G20" s="89">
        <v>8713555.2130000014</v>
      </c>
      <c r="H20" s="90">
        <f t="shared" si="2"/>
        <v>10.943327870611112</v>
      </c>
      <c r="I20" s="91">
        <f t="shared" si="3"/>
        <v>8.1414917755711809</v>
      </c>
      <c r="J20" s="88">
        <v>10455158.376999998</v>
      </c>
      <c r="K20" s="89">
        <v>11545989.5</v>
      </c>
      <c r="L20" s="90">
        <f t="shared" si="4"/>
        <v>10.433425144469254</v>
      </c>
      <c r="M20" s="91">
        <f t="shared" si="5"/>
        <v>8.0609893951067235</v>
      </c>
      <c r="N20" s="92">
        <v>8330934.0590000013</v>
      </c>
      <c r="O20" s="93">
        <v>10156234.218</v>
      </c>
      <c r="P20" s="94">
        <f t="shared" si="6"/>
        <v>21.909910054180624</v>
      </c>
      <c r="Q20" s="95">
        <f t="shared" si="7"/>
        <v>7.6717655332091876</v>
      </c>
    </row>
    <row r="21" spans="1:17" ht="22.5" customHeight="1" thickBot="1">
      <c r="A21" s="98" t="s">
        <v>75</v>
      </c>
      <c r="B21" s="99">
        <v>1616530.4369999999</v>
      </c>
      <c r="C21" s="100">
        <v>2083583.179</v>
      </c>
      <c r="D21" s="101">
        <f t="shared" si="0"/>
        <v>28.892294961471244</v>
      </c>
      <c r="E21" s="102">
        <f t="shared" si="1"/>
        <v>16.595278681449457</v>
      </c>
      <c r="F21" s="99">
        <v>15077118.267000001</v>
      </c>
      <c r="G21" s="100">
        <v>16960123.965999998</v>
      </c>
      <c r="H21" s="101">
        <f t="shared" si="2"/>
        <v>12.489161825581885</v>
      </c>
      <c r="I21" s="102">
        <f t="shared" si="3"/>
        <v>15.846655745733971</v>
      </c>
      <c r="J21" s="99">
        <v>20533312.796000004</v>
      </c>
      <c r="K21" s="100">
        <v>22308312.365000002</v>
      </c>
      <c r="L21" s="101">
        <f t="shared" si="4"/>
        <v>8.6444870666255937</v>
      </c>
      <c r="M21" s="102">
        <f t="shared" si="5"/>
        <v>15.57485128468142</v>
      </c>
      <c r="N21" s="103">
        <v>18293006.946000002</v>
      </c>
      <c r="O21" s="104">
        <v>21229863.969999999</v>
      </c>
      <c r="P21" s="105">
        <f t="shared" si="6"/>
        <v>16.054534023134874</v>
      </c>
      <c r="Q21" s="106">
        <f t="shared" si="7"/>
        <v>16.036508727920864</v>
      </c>
    </row>
    <row r="22" spans="1:17" ht="24" customHeight="1" thickBot="1">
      <c r="A22" s="107" t="s">
        <v>76</v>
      </c>
      <c r="B22" s="108">
        <v>11300667.151219999</v>
      </c>
      <c r="C22" s="109">
        <v>12555276.828999998</v>
      </c>
      <c r="D22" s="110">
        <f t="shared" si="0"/>
        <v>11.102085044992705</v>
      </c>
      <c r="E22" s="111">
        <f t="shared" si="1"/>
        <v>100</v>
      </c>
      <c r="F22" s="108">
        <v>101329281.77155</v>
      </c>
      <c r="G22" s="109">
        <v>107026518.64300001</v>
      </c>
      <c r="H22" s="110">
        <f t="shared" si="2"/>
        <v>5.6224980300310463</v>
      </c>
      <c r="I22" s="111">
        <f t="shared" si="3"/>
        <v>100</v>
      </c>
      <c r="J22" s="108">
        <v>135827299.97500002</v>
      </c>
      <c r="K22" s="109">
        <v>143232907.69999999</v>
      </c>
      <c r="L22" s="110">
        <f t="shared" si="4"/>
        <v>5.452223320615972</v>
      </c>
      <c r="M22" s="111">
        <f t="shared" si="5"/>
        <v>100</v>
      </c>
      <c r="N22" s="108">
        <v>109653502.90100001</v>
      </c>
      <c r="O22" s="112">
        <v>132384575.28500003</v>
      </c>
      <c r="P22" s="113">
        <f t="shared" si="6"/>
        <v>20.729909927749983</v>
      </c>
      <c r="Q22" s="111">
        <f t="shared" si="7"/>
        <v>100</v>
      </c>
    </row>
  </sheetData>
  <mergeCells count="5">
    <mergeCell ref="A6:Q6"/>
    <mergeCell ref="B7:E7"/>
    <mergeCell ref="F7:I7"/>
    <mergeCell ref="J7:M7"/>
    <mergeCell ref="N7:Q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7:N59"/>
  <sheetViews>
    <sheetView topLeftCell="C1" workbookViewId="0">
      <selection activeCell="K16" sqref="K16"/>
    </sheetView>
  </sheetViews>
  <sheetFormatPr defaultRowHeight="13.2"/>
  <cols>
    <col min="1" max="2" width="0" hidden="1" customWidth="1"/>
    <col min="10" max="10" width="11.5546875" bestFit="1" customWidth="1"/>
    <col min="11" max="11" width="12.109375" customWidth="1"/>
  </cols>
  <sheetData>
    <row r="7" spans="9:9">
      <c r="I7" s="114"/>
    </row>
    <row r="8" spans="9:9">
      <c r="I8" s="114"/>
    </row>
    <row r="9" spans="9:9">
      <c r="I9" s="114"/>
    </row>
    <row r="10" spans="9:9">
      <c r="I10" s="114"/>
    </row>
    <row r="17" spans="3:14" ht="12.75" customHeight="1"/>
    <row r="21" spans="3:14">
      <c r="C21" s="1" t="s">
        <v>177</v>
      </c>
    </row>
    <row r="23" spans="3:14">
      <c r="H23" s="114"/>
      <c r="I23" s="114"/>
    </row>
    <row r="24" spans="3:14">
      <c r="H24" s="114"/>
      <c r="I24" s="114"/>
    </row>
    <row r="25" spans="3:14">
      <c r="H25" s="176"/>
      <c r="I25" s="176"/>
      <c r="N25" t="s">
        <v>77</v>
      </c>
    </row>
    <row r="26" spans="3:14">
      <c r="H26" s="176"/>
      <c r="I26" s="176"/>
    </row>
    <row r="27" spans="3:14" ht="12.75" customHeight="1"/>
    <row r="28" spans="3:14" ht="12.75" customHeight="1"/>
    <row r="29" spans="3:14" ht="9.75" customHeight="1"/>
    <row r="36" spans="8:9">
      <c r="H36" s="114"/>
      <c r="I36" s="114"/>
    </row>
    <row r="37" spans="8:9">
      <c r="H37" s="114"/>
      <c r="I37" s="114"/>
    </row>
    <row r="38" spans="8:9">
      <c r="H38" s="176"/>
      <c r="I38" s="176"/>
    </row>
    <row r="39" spans="8:9">
      <c r="H39" s="176"/>
      <c r="I39" s="176"/>
    </row>
    <row r="40" spans="8:9" ht="12.75" customHeight="1"/>
    <row r="41" spans="8:9" ht="13.5" customHeight="1"/>
    <row r="42" spans="8:9" ht="12.75" customHeight="1"/>
    <row r="48" spans="8:9">
      <c r="H48" s="114"/>
      <c r="I48" s="114"/>
    </row>
    <row r="49" spans="3:9">
      <c r="H49" s="114"/>
      <c r="I49" s="114"/>
    </row>
    <row r="50" spans="3:9">
      <c r="H50" s="176"/>
      <c r="I50" s="176"/>
    </row>
    <row r="51" spans="3:9">
      <c r="H51" s="176"/>
      <c r="I51" s="176"/>
    </row>
    <row r="54" spans="3:9" ht="15.75" customHeight="1"/>
    <row r="55" spans="3:9" ht="12.75" customHeight="1"/>
    <row r="56" spans="3:9" ht="12.75" customHeight="1"/>
    <row r="57" spans="3:9" ht="12.75" customHeight="1"/>
    <row r="59" spans="3:9">
      <c r="C59" s="115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3"/>
  <sheetViews>
    <sheetView workbookViewId="0">
      <selection activeCell="A24" sqref="A24"/>
    </sheetView>
  </sheetViews>
  <sheetFormatPr defaultRowHeight="13.2"/>
  <sheetData>
    <row r="23" spans="1:1">
      <c r="A23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8"/>
  <sheetViews>
    <sheetView topLeftCell="B1" workbookViewId="0">
      <selection activeCell="O26" sqref="O26"/>
    </sheetView>
  </sheetViews>
  <sheetFormatPr defaultRowHeight="13.2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3.44140625" customWidth="1"/>
    <col min="16" max="16" width="7.5546875" customWidth="1"/>
  </cols>
  <sheetData>
    <row r="1" spans="1:16"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3" spans="1:16">
      <c r="B3" s="114" t="s">
        <v>78</v>
      </c>
    </row>
    <row r="4" spans="1:16" s="116" customFormat="1">
      <c r="B4" s="117" t="s">
        <v>79</v>
      </c>
      <c r="C4" s="117" t="s">
        <v>80</v>
      </c>
      <c r="D4" s="117" t="s">
        <v>81</v>
      </c>
      <c r="E4" s="117" t="s">
        <v>82</v>
      </c>
      <c r="F4" s="117" t="s">
        <v>83</v>
      </c>
      <c r="G4" s="117" t="s">
        <v>84</v>
      </c>
      <c r="H4" s="117" t="s">
        <v>85</v>
      </c>
      <c r="I4" s="117" t="s">
        <v>1</v>
      </c>
      <c r="J4" s="117" t="s">
        <v>86</v>
      </c>
      <c r="K4" s="117" t="s">
        <v>87</v>
      </c>
      <c r="L4" s="117" t="s">
        <v>88</v>
      </c>
      <c r="M4" s="117" t="s">
        <v>89</v>
      </c>
      <c r="N4" s="117" t="s">
        <v>90</v>
      </c>
      <c r="O4" s="118" t="s">
        <v>91</v>
      </c>
      <c r="P4" s="118" t="s">
        <v>92</v>
      </c>
    </row>
    <row r="5" spans="1:16">
      <c r="A5" s="119" t="s">
        <v>93</v>
      </c>
      <c r="B5" s="120" t="s">
        <v>94</v>
      </c>
      <c r="C5" s="121">
        <v>1038024.02</v>
      </c>
      <c r="D5" s="121">
        <v>1073051.0519999999</v>
      </c>
      <c r="E5" s="121">
        <v>1126676.324</v>
      </c>
      <c r="F5" s="121">
        <v>1034022.735</v>
      </c>
      <c r="G5" s="121">
        <v>1078766.5490000001</v>
      </c>
      <c r="H5" s="121">
        <v>1125279.922</v>
      </c>
      <c r="I5" s="121">
        <v>1174883.4240000001</v>
      </c>
      <c r="J5" s="121">
        <v>990682.36399999994</v>
      </c>
      <c r="K5" s="121">
        <v>1150746.7209999999</v>
      </c>
      <c r="L5" s="121"/>
      <c r="M5" s="121"/>
      <c r="N5" s="121"/>
      <c r="O5" s="121">
        <f>SUM(C5:N5)</f>
        <v>9792133.1110000014</v>
      </c>
      <c r="P5" s="122">
        <f t="shared" ref="P5:P24" si="0">O5/O$26*100</f>
        <v>9.1492587376335734</v>
      </c>
    </row>
    <row r="6" spans="1:16">
      <c r="A6" s="119" t="s">
        <v>95</v>
      </c>
      <c r="B6" s="120" t="s">
        <v>96</v>
      </c>
      <c r="C6" s="121">
        <v>879268.87399999995</v>
      </c>
      <c r="D6" s="121">
        <v>840538.16299999994</v>
      </c>
      <c r="E6" s="121">
        <v>925602.56400000001</v>
      </c>
      <c r="F6" s="121">
        <v>907406.70299999998</v>
      </c>
      <c r="G6" s="121">
        <v>985326.56900000002</v>
      </c>
      <c r="H6" s="121">
        <v>920378.37199999997</v>
      </c>
      <c r="I6" s="121">
        <v>1064533.6340000001</v>
      </c>
      <c r="J6" s="121">
        <v>865695.87800000003</v>
      </c>
      <c r="K6" s="121">
        <v>1015712.431</v>
      </c>
      <c r="L6" s="121"/>
      <c r="M6" s="121"/>
      <c r="N6" s="121"/>
      <c r="O6" s="121">
        <f t="shared" ref="O6:O24" si="1">SUM(C6:N6)</f>
        <v>8404463.1879999992</v>
      </c>
      <c r="P6" s="122">
        <f t="shared" si="0"/>
        <v>7.8526922976107318</v>
      </c>
    </row>
    <row r="7" spans="1:16">
      <c r="A7" s="119" t="s">
        <v>97</v>
      </c>
      <c r="B7" s="120" t="s">
        <v>98</v>
      </c>
      <c r="C7" s="121">
        <v>647875.06700000004</v>
      </c>
      <c r="D7" s="121">
        <v>662145.44299999997</v>
      </c>
      <c r="E7" s="121">
        <v>645059.36300000001</v>
      </c>
      <c r="F7" s="121">
        <v>623443.67799999996</v>
      </c>
      <c r="G7" s="121">
        <v>680978.00100000005</v>
      </c>
      <c r="H7" s="121">
        <v>681156.68900000001</v>
      </c>
      <c r="I7" s="121">
        <v>768247.54399999999</v>
      </c>
      <c r="J7" s="121">
        <v>618792.66299999994</v>
      </c>
      <c r="K7" s="121">
        <v>892262.90800000005</v>
      </c>
      <c r="L7" s="121"/>
      <c r="M7" s="121"/>
      <c r="N7" s="121"/>
      <c r="O7" s="121">
        <f t="shared" si="1"/>
        <v>6219961.3559999997</v>
      </c>
      <c r="P7" s="122">
        <f t="shared" si="0"/>
        <v>5.811607658825479</v>
      </c>
    </row>
    <row r="8" spans="1:16">
      <c r="A8" s="119" t="s">
        <v>99</v>
      </c>
      <c r="B8" s="120" t="s">
        <v>100</v>
      </c>
      <c r="C8" s="121">
        <v>544031.62300000002</v>
      </c>
      <c r="D8" s="121">
        <v>588242.73800000001</v>
      </c>
      <c r="E8" s="121">
        <v>581406.81499999994</v>
      </c>
      <c r="F8" s="121">
        <v>579827.97699999996</v>
      </c>
      <c r="G8" s="121">
        <v>588841.67599999998</v>
      </c>
      <c r="H8" s="121">
        <v>523606.19300000003</v>
      </c>
      <c r="I8" s="121">
        <v>614813.55099999998</v>
      </c>
      <c r="J8" s="121">
        <v>581816.78</v>
      </c>
      <c r="K8" s="121">
        <v>624323.20400000003</v>
      </c>
      <c r="L8" s="121"/>
      <c r="M8" s="121"/>
      <c r="N8" s="121"/>
      <c r="O8" s="121">
        <f t="shared" si="1"/>
        <v>5226910.557</v>
      </c>
      <c r="P8" s="122">
        <f t="shared" si="0"/>
        <v>4.8837527576846496</v>
      </c>
    </row>
    <row r="9" spans="1:16">
      <c r="A9" s="119" t="s">
        <v>101</v>
      </c>
      <c r="B9" s="120" t="s">
        <v>104</v>
      </c>
      <c r="C9" s="121">
        <v>469223.89299999998</v>
      </c>
      <c r="D9" s="121">
        <v>543892.18799999997</v>
      </c>
      <c r="E9" s="121">
        <v>553472.39599999995</v>
      </c>
      <c r="F9" s="121">
        <v>493579.326</v>
      </c>
      <c r="G9" s="121">
        <v>529598.19499999995</v>
      </c>
      <c r="H9" s="121">
        <v>597348.33100000001</v>
      </c>
      <c r="I9" s="121">
        <v>533774.47</v>
      </c>
      <c r="J9" s="121">
        <v>409148.283</v>
      </c>
      <c r="K9" s="121">
        <v>578452.16700000002</v>
      </c>
      <c r="L9" s="121"/>
      <c r="M9" s="121"/>
      <c r="N9" s="121"/>
      <c r="O9" s="121">
        <f t="shared" si="1"/>
        <v>4708489.2489999998</v>
      </c>
      <c r="P9" s="122">
        <f t="shared" si="0"/>
        <v>4.3993669115949778</v>
      </c>
    </row>
    <row r="10" spans="1:16">
      <c r="A10" s="119" t="s">
        <v>103</v>
      </c>
      <c r="B10" s="120" t="s">
        <v>102</v>
      </c>
      <c r="C10" s="121">
        <v>542389.75100000005</v>
      </c>
      <c r="D10" s="121">
        <v>562823.32799999998</v>
      </c>
      <c r="E10" s="121">
        <v>575614.58200000005</v>
      </c>
      <c r="F10" s="121">
        <v>582532.38699999999</v>
      </c>
      <c r="G10" s="121">
        <v>554114.15800000005</v>
      </c>
      <c r="H10" s="121">
        <v>532368.74899999995</v>
      </c>
      <c r="I10" s="121">
        <v>576965.44900000002</v>
      </c>
      <c r="J10" s="121">
        <v>374183.91399999999</v>
      </c>
      <c r="K10" s="121">
        <v>561683.02899999998</v>
      </c>
      <c r="L10" s="121"/>
      <c r="M10" s="121"/>
      <c r="N10" s="121"/>
      <c r="O10" s="121">
        <f t="shared" si="1"/>
        <v>4862675.3470000001</v>
      </c>
      <c r="P10" s="122">
        <f t="shared" si="0"/>
        <v>4.5434303642009715</v>
      </c>
    </row>
    <row r="11" spans="1:16">
      <c r="A11" s="119" t="s">
        <v>105</v>
      </c>
      <c r="B11" s="120" t="s">
        <v>106</v>
      </c>
      <c r="C11" s="121">
        <v>393921.13</v>
      </c>
      <c r="D11" s="121">
        <v>441039.90600000002</v>
      </c>
      <c r="E11" s="121">
        <v>544150.91200000001</v>
      </c>
      <c r="F11" s="121">
        <v>463701.72399999999</v>
      </c>
      <c r="G11" s="121">
        <v>479492.45899999997</v>
      </c>
      <c r="H11" s="121">
        <v>484275.79100000003</v>
      </c>
      <c r="I11" s="121">
        <v>484047.94099999999</v>
      </c>
      <c r="J11" s="121">
        <v>392890.13099999999</v>
      </c>
      <c r="K11" s="121">
        <v>432392.74800000002</v>
      </c>
      <c r="L11" s="121"/>
      <c r="M11" s="121"/>
      <c r="N11" s="121"/>
      <c r="O11" s="121">
        <f t="shared" si="1"/>
        <v>4115912.7420000006</v>
      </c>
      <c r="P11" s="122">
        <f t="shared" si="0"/>
        <v>3.8456943130989742</v>
      </c>
    </row>
    <row r="12" spans="1:16">
      <c r="A12" s="119" t="s">
        <v>107</v>
      </c>
      <c r="B12" s="120" t="s">
        <v>108</v>
      </c>
      <c r="C12" s="121">
        <v>335719.902</v>
      </c>
      <c r="D12" s="121">
        <v>318220.15600000002</v>
      </c>
      <c r="E12" s="121">
        <v>378666.826</v>
      </c>
      <c r="F12" s="121">
        <v>315695.89899999998</v>
      </c>
      <c r="G12" s="121">
        <v>380156.81300000002</v>
      </c>
      <c r="H12" s="121">
        <v>362766.01500000001</v>
      </c>
      <c r="I12" s="121">
        <v>326918.90100000001</v>
      </c>
      <c r="J12" s="121">
        <v>313746.12800000003</v>
      </c>
      <c r="K12" s="121">
        <v>375780.07799999998</v>
      </c>
      <c r="L12" s="121"/>
      <c r="M12" s="121"/>
      <c r="N12" s="121"/>
      <c r="O12" s="121">
        <f t="shared" si="1"/>
        <v>3107670.7180000003</v>
      </c>
      <c r="P12" s="122">
        <f t="shared" si="0"/>
        <v>2.9036455232016198</v>
      </c>
    </row>
    <row r="13" spans="1:16">
      <c r="A13" s="119" t="s">
        <v>109</v>
      </c>
      <c r="B13" s="120" t="s">
        <v>110</v>
      </c>
      <c r="C13" s="121">
        <v>308178.97200000001</v>
      </c>
      <c r="D13" s="121">
        <v>289956.772</v>
      </c>
      <c r="E13" s="121">
        <v>255617.66399999999</v>
      </c>
      <c r="F13" s="121">
        <v>266662.652</v>
      </c>
      <c r="G13" s="121">
        <v>352051.58</v>
      </c>
      <c r="H13" s="121">
        <v>274160.098</v>
      </c>
      <c r="I13" s="121">
        <v>325474.75699999998</v>
      </c>
      <c r="J13" s="121">
        <v>278149.00199999998</v>
      </c>
      <c r="K13" s="121">
        <v>319163.26299999998</v>
      </c>
      <c r="L13" s="121"/>
      <c r="M13" s="121"/>
      <c r="N13" s="121"/>
      <c r="O13" s="121">
        <f t="shared" si="1"/>
        <v>2669414.7599999998</v>
      </c>
      <c r="P13" s="122">
        <f t="shared" si="0"/>
        <v>2.4941620013173886</v>
      </c>
    </row>
    <row r="14" spans="1:16">
      <c r="A14" s="119" t="s">
        <v>111</v>
      </c>
      <c r="B14" s="120" t="s">
        <v>123</v>
      </c>
      <c r="C14" s="121">
        <v>192011.00099999999</v>
      </c>
      <c r="D14" s="121">
        <v>148741.66</v>
      </c>
      <c r="E14" s="121">
        <v>244934.56700000001</v>
      </c>
      <c r="F14" s="121">
        <v>244875.26500000001</v>
      </c>
      <c r="G14" s="121">
        <v>287614.80499999999</v>
      </c>
      <c r="H14" s="121">
        <v>216166.91</v>
      </c>
      <c r="I14" s="121">
        <v>237085.79</v>
      </c>
      <c r="J14" s="121">
        <v>228893.82800000001</v>
      </c>
      <c r="K14" s="121">
        <v>302538.152</v>
      </c>
      <c r="L14" s="121"/>
      <c r="M14" s="121"/>
      <c r="N14" s="121"/>
      <c r="O14" s="121">
        <f t="shared" si="1"/>
        <v>2102861.9780000001</v>
      </c>
      <c r="P14" s="122">
        <f t="shared" si="0"/>
        <v>1.9648046149047003</v>
      </c>
    </row>
    <row r="15" spans="1:16">
      <c r="A15" s="119" t="s">
        <v>112</v>
      </c>
      <c r="B15" s="120" t="s">
        <v>113</v>
      </c>
      <c r="C15" s="121">
        <v>198268.848</v>
      </c>
      <c r="D15" s="121">
        <v>201518.43900000001</v>
      </c>
      <c r="E15" s="121">
        <v>226013.829</v>
      </c>
      <c r="F15" s="121">
        <v>235790.24299999999</v>
      </c>
      <c r="G15" s="121">
        <v>283674.48700000002</v>
      </c>
      <c r="H15" s="121">
        <v>268756.55099999998</v>
      </c>
      <c r="I15" s="121">
        <v>280508.00099999999</v>
      </c>
      <c r="J15" s="121">
        <v>250237.02799999999</v>
      </c>
      <c r="K15" s="121">
        <v>287426.31300000002</v>
      </c>
      <c r="L15" s="121"/>
      <c r="M15" s="121"/>
      <c r="N15" s="121"/>
      <c r="O15" s="121">
        <f t="shared" si="1"/>
        <v>2232193.7390000001</v>
      </c>
      <c r="P15" s="122">
        <f t="shared" si="0"/>
        <v>2.0856454706170822</v>
      </c>
    </row>
    <row r="16" spans="1:16">
      <c r="A16" s="119" t="s">
        <v>114</v>
      </c>
      <c r="B16" s="120" t="s">
        <v>117</v>
      </c>
      <c r="C16" s="121">
        <v>316034.71000000002</v>
      </c>
      <c r="D16" s="121">
        <v>340336.99099999998</v>
      </c>
      <c r="E16" s="121">
        <v>309579.70299999998</v>
      </c>
      <c r="F16" s="121">
        <v>302500.50699999998</v>
      </c>
      <c r="G16" s="121">
        <v>300754.34999999998</v>
      </c>
      <c r="H16" s="121">
        <v>230480.64799999999</v>
      </c>
      <c r="I16" s="121">
        <v>246264.495</v>
      </c>
      <c r="J16" s="121">
        <v>280911.18300000002</v>
      </c>
      <c r="K16" s="121">
        <v>260259.05</v>
      </c>
      <c r="L16" s="121"/>
      <c r="M16" s="121"/>
      <c r="N16" s="121"/>
      <c r="O16" s="121">
        <f t="shared" si="1"/>
        <v>2587121.6370000001</v>
      </c>
      <c r="P16" s="122">
        <f t="shared" si="0"/>
        <v>2.417271596936641</v>
      </c>
    </row>
    <row r="17" spans="1:16">
      <c r="A17" s="119" t="s">
        <v>116</v>
      </c>
      <c r="B17" s="120" t="s">
        <v>125</v>
      </c>
      <c r="C17" s="121">
        <v>197359.9</v>
      </c>
      <c r="D17" s="121">
        <v>195297.35200000001</v>
      </c>
      <c r="E17" s="121">
        <v>220835.546</v>
      </c>
      <c r="F17" s="121">
        <v>225653.747</v>
      </c>
      <c r="G17" s="121">
        <v>242247.139</v>
      </c>
      <c r="H17" s="121">
        <v>224295.864</v>
      </c>
      <c r="I17" s="121">
        <v>221343.66200000001</v>
      </c>
      <c r="J17" s="121">
        <v>194671.101</v>
      </c>
      <c r="K17" s="121">
        <v>254386.851</v>
      </c>
      <c r="L17" s="121"/>
      <c r="M17" s="121"/>
      <c r="N17" s="121"/>
      <c r="O17" s="121">
        <f t="shared" si="1"/>
        <v>1976091.162</v>
      </c>
      <c r="P17" s="122">
        <f t="shared" si="0"/>
        <v>1.84635657270417</v>
      </c>
    </row>
    <row r="18" spans="1:16">
      <c r="A18" s="119" t="s">
        <v>118</v>
      </c>
      <c r="B18" s="120" t="s">
        <v>115</v>
      </c>
      <c r="C18" s="121">
        <v>328372.46000000002</v>
      </c>
      <c r="D18" s="121">
        <v>302754.49300000002</v>
      </c>
      <c r="E18" s="121">
        <v>301910.12</v>
      </c>
      <c r="F18" s="121">
        <v>323690.33100000001</v>
      </c>
      <c r="G18" s="121">
        <v>340171.54499999998</v>
      </c>
      <c r="H18" s="121">
        <v>287569.00599999999</v>
      </c>
      <c r="I18" s="121">
        <v>254762.65900000001</v>
      </c>
      <c r="J18" s="121">
        <v>178452.788</v>
      </c>
      <c r="K18" s="121">
        <v>246141.701</v>
      </c>
      <c r="L18" s="121"/>
      <c r="M18" s="121"/>
      <c r="N18" s="121"/>
      <c r="O18" s="121">
        <f t="shared" si="1"/>
        <v>2563825.1030000001</v>
      </c>
      <c r="P18" s="122">
        <f t="shared" si="0"/>
        <v>2.3955045299615563</v>
      </c>
    </row>
    <row r="19" spans="1:16">
      <c r="A19" s="119" t="s">
        <v>120</v>
      </c>
      <c r="B19" s="120" t="s">
        <v>119</v>
      </c>
      <c r="C19" s="121">
        <v>186420.12</v>
      </c>
      <c r="D19" s="121">
        <v>177959.79699999999</v>
      </c>
      <c r="E19" s="121">
        <v>168552.802</v>
      </c>
      <c r="F19" s="121">
        <v>183307.033</v>
      </c>
      <c r="G19" s="121">
        <v>249931.71299999999</v>
      </c>
      <c r="H19" s="121">
        <v>211110.856</v>
      </c>
      <c r="I19" s="121">
        <v>243346.64499999999</v>
      </c>
      <c r="J19" s="121">
        <v>194756.389</v>
      </c>
      <c r="K19" s="121">
        <v>221039.277</v>
      </c>
      <c r="L19" s="121"/>
      <c r="M19" s="121"/>
      <c r="N19" s="121"/>
      <c r="O19" s="121">
        <f t="shared" si="1"/>
        <v>1836424.632</v>
      </c>
      <c r="P19" s="122">
        <f t="shared" si="0"/>
        <v>1.7158594475658286</v>
      </c>
    </row>
    <row r="20" spans="1:16">
      <c r="A20" s="119" t="s">
        <v>122</v>
      </c>
      <c r="B20" s="120" t="s">
        <v>121</v>
      </c>
      <c r="C20" s="121">
        <v>179925.02799999999</v>
      </c>
      <c r="D20" s="121">
        <v>198062.652</v>
      </c>
      <c r="E20" s="121">
        <v>227976.31700000001</v>
      </c>
      <c r="F20" s="121">
        <v>207187.99299999999</v>
      </c>
      <c r="G20" s="121">
        <v>258010.68400000001</v>
      </c>
      <c r="H20" s="121">
        <v>219930.17300000001</v>
      </c>
      <c r="I20" s="121">
        <v>240527.49600000001</v>
      </c>
      <c r="J20" s="121">
        <v>204779.42499999999</v>
      </c>
      <c r="K20" s="121">
        <v>212192.6</v>
      </c>
      <c r="L20" s="121"/>
      <c r="M20" s="121"/>
      <c r="N20" s="121"/>
      <c r="O20" s="121">
        <f t="shared" si="1"/>
        <v>1948592.3680000002</v>
      </c>
      <c r="P20" s="122">
        <f t="shared" si="0"/>
        <v>1.8206631330391947</v>
      </c>
    </row>
    <row r="21" spans="1:16">
      <c r="A21" s="119" t="s">
        <v>124</v>
      </c>
      <c r="B21" s="120" t="s">
        <v>127</v>
      </c>
      <c r="C21" s="121">
        <v>191896.38</v>
      </c>
      <c r="D21" s="121">
        <v>225154.709</v>
      </c>
      <c r="E21" s="121">
        <v>245382.641</v>
      </c>
      <c r="F21" s="121">
        <v>209807.07199999999</v>
      </c>
      <c r="G21" s="121">
        <v>222260.29699999999</v>
      </c>
      <c r="H21" s="121">
        <v>211622.71100000001</v>
      </c>
      <c r="I21" s="121">
        <v>218210.478</v>
      </c>
      <c r="J21" s="121">
        <v>151585.63099999999</v>
      </c>
      <c r="K21" s="121">
        <v>208158.79699999999</v>
      </c>
      <c r="L21" s="121"/>
      <c r="M21" s="121"/>
      <c r="N21" s="121"/>
      <c r="O21" s="121">
        <f t="shared" si="1"/>
        <v>1884078.7160000002</v>
      </c>
      <c r="P21" s="122">
        <f t="shared" si="0"/>
        <v>1.7603849395580837</v>
      </c>
    </row>
    <row r="22" spans="1:16">
      <c r="A22" s="119" t="s">
        <v>126</v>
      </c>
      <c r="B22" s="120" t="s">
        <v>179</v>
      </c>
      <c r="C22" s="121">
        <v>127064.27499999999</v>
      </c>
      <c r="D22" s="121">
        <v>157824.717</v>
      </c>
      <c r="E22" s="121">
        <v>173388.266</v>
      </c>
      <c r="F22" s="121">
        <v>186490.79699999999</v>
      </c>
      <c r="G22" s="121">
        <v>204641.34599999999</v>
      </c>
      <c r="H22" s="121">
        <v>139706.68599999999</v>
      </c>
      <c r="I22" s="121">
        <v>165564.97099999999</v>
      </c>
      <c r="J22" s="121">
        <v>173650.08900000001</v>
      </c>
      <c r="K22" s="121">
        <v>206067.10399999999</v>
      </c>
      <c r="L22" s="121"/>
      <c r="M22" s="121"/>
      <c r="N22" s="121"/>
      <c r="O22" s="121">
        <f t="shared" si="1"/>
        <v>1534398.2509999999</v>
      </c>
      <c r="P22" s="122">
        <f t="shared" si="0"/>
        <v>1.4336617410971613</v>
      </c>
    </row>
    <row r="23" spans="1:16">
      <c r="A23" s="119" t="s">
        <v>128</v>
      </c>
      <c r="B23" s="120" t="s">
        <v>129</v>
      </c>
      <c r="C23" s="121">
        <v>199213.318</v>
      </c>
      <c r="D23" s="121">
        <v>217055.54</v>
      </c>
      <c r="E23" s="121">
        <v>280322.60100000002</v>
      </c>
      <c r="F23" s="121">
        <v>273763.47499999998</v>
      </c>
      <c r="G23" s="121">
        <v>278283.571</v>
      </c>
      <c r="H23" s="121">
        <v>242358.698</v>
      </c>
      <c r="I23" s="121">
        <v>211330.91699999999</v>
      </c>
      <c r="J23" s="121">
        <v>147734.326</v>
      </c>
      <c r="K23" s="121">
        <v>198560.902</v>
      </c>
      <c r="L23" s="121"/>
      <c r="M23" s="121"/>
      <c r="N23" s="121"/>
      <c r="O23" s="121">
        <f t="shared" si="1"/>
        <v>2048623.348</v>
      </c>
      <c r="P23" s="122">
        <f t="shared" si="0"/>
        <v>1.9141268663672217</v>
      </c>
    </row>
    <row r="24" spans="1:16">
      <c r="A24" s="119" t="s">
        <v>130</v>
      </c>
      <c r="B24" s="120" t="s">
        <v>180</v>
      </c>
      <c r="C24" s="121">
        <v>153620.04300000001</v>
      </c>
      <c r="D24" s="121">
        <v>159319.671</v>
      </c>
      <c r="E24" s="121">
        <v>190699.141</v>
      </c>
      <c r="F24" s="121">
        <v>161876.41200000001</v>
      </c>
      <c r="G24" s="121">
        <v>174850.921</v>
      </c>
      <c r="H24" s="121">
        <v>135292.22099999999</v>
      </c>
      <c r="I24" s="121">
        <v>177525.576</v>
      </c>
      <c r="J24" s="121">
        <v>151226.37899999999</v>
      </c>
      <c r="K24" s="121">
        <v>193772.698</v>
      </c>
      <c r="L24" s="121"/>
      <c r="M24" s="121"/>
      <c r="N24" s="121"/>
      <c r="O24" s="121">
        <f t="shared" si="1"/>
        <v>1498183.0619999999</v>
      </c>
      <c r="P24" s="122">
        <f t="shared" si="0"/>
        <v>1.3998241563097273</v>
      </c>
    </row>
    <row r="25" spans="1:16">
      <c r="A25" s="123"/>
      <c r="B25" s="177" t="s">
        <v>131</v>
      </c>
      <c r="C25" s="177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>
        <f>SUM(O5:O24)</f>
        <v>71320025.024000019</v>
      </c>
      <c r="P25" s="126">
        <f>SUM(P5:P24)</f>
        <v>66.63771363422974</v>
      </c>
    </row>
    <row r="26" spans="1:16" ht="13.5" customHeight="1">
      <c r="A26" s="123"/>
      <c r="B26" s="178" t="s">
        <v>132</v>
      </c>
      <c r="C26" s="178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5">
        <v>107026518.66999997</v>
      </c>
      <c r="P26" s="121">
        <f>O26/O$26*100</f>
        <v>100</v>
      </c>
    </row>
    <row r="27" spans="1:16">
      <c r="B27" s="128"/>
    </row>
    <row r="28" spans="1:16">
      <c r="B28" s="114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7"/>
  <sheetViews>
    <sheetView workbookViewId="0">
      <selection activeCell="B16" sqref="B16"/>
    </sheetView>
  </sheetViews>
  <sheetFormatPr defaultRowHeight="13.2"/>
  <cols>
    <col min="5" max="5" width="10.5546875" customWidth="1"/>
  </cols>
  <sheetData>
    <row r="1" spans="2:2" ht="13.8">
      <c r="B1" s="129" t="s">
        <v>8</v>
      </c>
    </row>
    <row r="2" spans="2:2" ht="13.8">
      <c r="B2" s="129" t="s">
        <v>133</v>
      </c>
    </row>
    <row r="13" spans="2:2" ht="12.75" customHeight="1"/>
    <row r="30" ht="12.75" customHeight="1"/>
    <row r="46" ht="12.75" customHeight="1"/>
    <row r="60" ht="12.75" customHeight="1"/>
    <row r="80" ht="12.75" customHeight="1"/>
    <row r="84" ht="3.75" customHeight="1"/>
    <row r="95" ht="12.75" customHeight="1"/>
    <row r="105" spans="1:1" ht="3.75" customHeight="1"/>
    <row r="112" spans="1:1">
      <c r="A112" s="115"/>
    </row>
    <row r="113" ht="12.75" customHeight="1"/>
    <row r="127" ht="12.75" customHeight="1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2:A76"/>
  <sheetViews>
    <sheetView workbookViewId="0">
      <selection activeCell="B16" sqref="B16"/>
    </sheetView>
  </sheetViews>
  <sheetFormatPr defaultRowHeight="13.2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/>
    <row r="14" ht="12.75" customHeight="1"/>
    <row r="25" ht="12.75" customHeight="1"/>
    <row r="29" ht="12.75" customHeight="1"/>
    <row r="43" ht="12.75" customHeight="1"/>
    <row r="45" ht="12.75" customHeight="1"/>
    <row r="59" spans="1:1" ht="12.75" customHeight="1"/>
    <row r="61" spans="1:1" ht="12.75" customHeight="1">
      <c r="A61" s="115"/>
    </row>
    <row r="76" ht="12.75" customHeight="1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SEKTÖR (U S D)</vt:lpstr>
      <vt:lpstr>SEKTÖR (TL)</vt:lpstr>
      <vt:lpstr>USDvsTL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2013-09-01T04:08:22Z</cp:lastPrinted>
  <dcterms:created xsi:type="dcterms:W3CDTF">2013-08-01T04:41:02Z</dcterms:created>
  <dcterms:modified xsi:type="dcterms:W3CDTF">2013-10-01T06:36:00Z</dcterms:modified>
</cp:coreProperties>
</file>