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09-EYLÜL-ADANA\"/>
    </mc:Choice>
  </mc:AlternateContent>
  <bookViews>
    <workbookView xWindow="0" yWindow="0" windowWidth="15348" windowHeight="6708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G51" i="1" l="1"/>
  <c r="F51" i="1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<sst xmlns="http://schemas.openxmlformats.org/spreadsheetml/2006/main" count="447" uniqueCount="238">
  <si>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</si>
  <si>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</si>
  <si>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</si>
  <si>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</si>
  <si>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</si>
  <si>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</si>
  <si>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</si>
  <si>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</si>
  <si>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</si>
  <si>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</si>
  <si>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</si>
  <si>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</si>
  <si>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</si>
  <si>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</si>
  <si>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</si>
  <si>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</si>
  <si>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</si>
  <si>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</si>
  <si>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</si>
  <si>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</si>
  <si>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</si>
  <si>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</si>
  <si>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</si>
  <si>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</si>
  <si>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</si>
  <si>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</si>
  <si>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</si>
  <si>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</si>
  <si>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</si>
  <si>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</si>
  <si>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</si>
  <si>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</si>
  <si>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</si>
  <si>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</si>
  <si>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</si>
  <si>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</si>
  <si>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</si>
  <si>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</si>
  <si>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</si>
  <si>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</si>
  <si>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</si>
  <si>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</si>
  <si>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</si>
  <si>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</si>
  <si>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</si>
  <si>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</si>
  <si>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</si>
  <si>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</si>
  <si>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</si>
  <si>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</si>
  <si>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</si>
  <si>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</si>
  <si>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</si>
  <si>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</si>
  <si>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</si>
  <si>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</si>
  <si>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</si>
  <si>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</si>
  <si>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</si>
  <si>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</si>
  <si>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</si>
  <si>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</si>
  <si>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</si>
  <si>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</si>
  <si>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</si>
  <si>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</si>
  <si>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</si>
  <si>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</si>
  <si>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</si>
  <si>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</si>
  <si>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</si>
  <si>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</si>
  <si>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</si>
  <si>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</si>
  <si>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</si>
  <si>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</si>
  <si>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</si>
  <si>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</si>
  <si>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</si>
  <si>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</si>
  <si>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</si>
  <si>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</si>
  <si>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</si>
  <si>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</si>
  <si>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</si>
  <si>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</si>
  <si>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</si>
  <si>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</si>
  <si>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</si>
  <si>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</si>
  <si>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</si>
  <si>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</si>
  <si>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</si>
  <si>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</si>
  <si>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</si>
  <si>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</si>
  <si>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</si>
  <si>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</si>
  <si>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</si>
  <si>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</si>
  <si>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</si>
  <si>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</si>
  <si>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</si>
  <si>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</si>
  <si>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</si>
  <si>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</si>
  <si>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</si>
  <si>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</si>
  <si>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</si>
  <si>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</si>
  <si>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</si>
  <si>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</si>
  <si>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</si>
  <si>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</si>
  <si>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</si>
  <si>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</si>
  <si>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</si>
  <si>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</si>
  <si>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</si>
  <si>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</si>
  <si>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</si>
  <si>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</si>
  <si>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</si>
  <si>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</si>
  <si>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</si>
  <si>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</si>
  <si>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</si>
  <si>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</si>
  <si>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</si>
  <si>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</si>
  <si>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</si>
  <si>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</si>
  <si>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</si>
  <si>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</si>
  <si>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</si>
  <si>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</si>
  <si>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</si>
  <si>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</si>
  <si>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</si>
  <si>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</si>
  <si>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</si>
  <si>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</si>
  <si>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</si>
  <si>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</si>
  <si>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</si>
  <si>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</si>
  <si>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</si>
  <si>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</si>
  <si>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</si>
  <si>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</si>
  <si>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</si>
  <si>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</si>
  <si>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</si>
  <si>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</si>
  <si>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</si>
  <si>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</si>
  <si>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</si>
  <si>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</si>
  <si>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</si>
  <si>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</si>
  <si>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</si>
  <si>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</si>
  <si>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</si>
  <si>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</si>
  <si>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</si>
  <si>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</si>
  <si>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</si>
  <si>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</si>
  <si>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</si>
  <si>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</si>
  <si>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</si>
  <si>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</si>
  <si>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</si>
  <si>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</si>
  <si>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</si>
  <si>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</si>
  <si>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</si>
  <si>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</si>
  <si>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</si>
  <si>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</si>
  <si>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</si>
  <si>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</si>
  <si>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</si>
  <si>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</si>
  <si>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</si>
  <si>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</si>
  <si>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</si>
  <si>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</si>
  <si>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</si>
  <si>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</si>
  <si>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Elektrik Elektronik ve Hizmet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</si>
  <si>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</si>
  <si>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</si>
  <si>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</si>
  <si>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</si>
  <si>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</si>
  <si>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TÜRKMENİSTAN</t>
  </si>
  <si>
    <t>2015 YILI İHRACATIMIZDA İLK 20 ÜLKE (1.000 $)</t>
  </si>
  <si>
    <t xml:space="preserve">KATAR </t>
  </si>
  <si>
    <t>Süs Bitkileri ve Mam.</t>
  </si>
  <si>
    <t>Mobilya,Kağıt ve Orman Ürünleri</t>
  </si>
  <si>
    <t>MEKSİKA</t>
  </si>
  <si>
    <t>NORVEÇ</t>
  </si>
  <si>
    <t xml:space="preserve">TAYLAND </t>
  </si>
  <si>
    <t>HATAY</t>
  </si>
  <si>
    <t>EYLÜL 2015 İHRACAT RAKAMLARI</t>
  </si>
  <si>
    <t>OCAK-EYLÜL</t>
  </si>
  <si>
    <t>*Ocak-Eylül dönemi için ilk 8 ay TUİK, son ay TİM rakamı kullanılmıştır.</t>
  </si>
  <si>
    <t>2014 - EYLÜL</t>
  </si>
  <si>
    <t>2015 - EYLÜL</t>
  </si>
  <si>
    <t>EYLÜL 2015 İHRACAT RAKAMLARI - TL</t>
  </si>
  <si>
    <t>EYLÜL (2015/2014)</t>
  </si>
  <si>
    <t>OCAK-EYLÜL
(2015/2014)</t>
  </si>
  <si>
    <t>OCAK- EYLÜL</t>
  </si>
  <si>
    <t xml:space="preserve">* Eylül ayı için TİM rakamı kullanılmıştır. </t>
  </si>
  <si>
    <t>Hububat, Bakliyat, Yağlı Toh. ve Mam.</t>
  </si>
  <si>
    <t>SAKARYA</t>
  </si>
  <si>
    <t>NAMİBYA</t>
  </si>
  <si>
    <t>FİLDİŞİ SAHİLİ</t>
  </si>
  <si>
    <t>SLOVAKYA</t>
  </si>
  <si>
    <t xml:space="preserve">KOLOMBİYA </t>
  </si>
  <si>
    <t>ETİYOPYA</t>
  </si>
  <si>
    <t xml:space="preserve">URUGUAY </t>
  </si>
  <si>
    <t xml:space="preserve">Kuru Meyve ve Mamulleri  </t>
  </si>
  <si>
    <t xml:space="preserve">Meyve Sebze Mamulleri </t>
  </si>
  <si>
    <t>Çimento Cam Seramik ve Toprak Ürün.</t>
  </si>
  <si>
    <t>SIIRT</t>
  </si>
  <si>
    <t>YALOVA</t>
  </si>
  <si>
    <t>BAYBURT</t>
  </si>
  <si>
    <t>OSMANIYE</t>
  </si>
  <si>
    <t>ADIYAMAN</t>
  </si>
  <si>
    <t>AKSARAY</t>
  </si>
  <si>
    <t>ORDU</t>
  </si>
  <si>
    <t>KILIS</t>
  </si>
  <si>
    <t>TRABZON</t>
  </si>
  <si>
    <t>MUĞLA</t>
  </si>
  <si>
    <t>İNGİLTERE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</si>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</sst>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vertical="center"/>
    </xf>
    <xf numFmtId="169" fontId="25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20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50" fillId="26" borderId="23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7" fontId="41" fillId="0" borderId="9" xfId="171" applyNumberFormat="1" applyFont="1" applyFill="1" applyBorder="1" applyAlignment="1">
      <alignment horizontal="center"/>
    </xf>
    <xf numFmtId="167" fontId="41" fillId="0" borderId="9" xfId="2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8664006.2134300005</c:v>
                </c:pt>
                <c:pt idx="1">
                  <c:v>8525065.2780099995</c:v>
                </c:pt>
                <c:pt idx="2">
                  <c:v>9128298.1578700021</c:v>
                </c:pt>
                <c:pt idx="3">
                  <c:v>9715418.74639</c:v>
                </c:pt>
                <c:pt idx="4">
                  <c:v>8811164.6829000004</c:v>
                </c:pt>
                <c:pt idx="5">
                  <c:v>9658469.8068100009</c:v>
                </c:pt>
                <c:pt idx="6">
                  <c:v>8914603.1149500012</c:v>
                </c:pt>
                <c:pt idx="7">
                  <c:v>8654263.2448699996</c:v>
                </c:pt>
                <c:pt idx="8">
                  <c:v>8764163.0421300009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68128"/>
        <c:axId val="355168688"/>
      </c:lineChart>
      <c:catAx>
        <c:axId val="3551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516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5168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5168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98548.827709999998</c:v>
                </c:pt>
                <c:pt idx="3">
                  <c:v>111342.53589</c:v>
                </c:pt>
                <c:pt idx="4">
                  <c:v>85342.528900000005</c:v>
                </c:pt>
                <c:pt idx="5">
                  <c:v>92638.42108</c:v>
                </c:pt>
                <c:pt idx="6">
                  <c:v>76814.647469999996</c:v>
                </c:pt>
                <c:pt idx="7">
                  <c:v>89669.715649999998</c:v>
                </c:pt>
                <c:pt idx="8">
                  <c:v>115859.60502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46352"/>
        <c:axId val="354146912"/>
      </c:lineChart>
      <c:catAx>
        <c:axId val="35414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14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414691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146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231388.24583999999</c:v>
                </c:pt>
                <c:pt idx="2">
                  <c:v>206854.61811000001</c:v>
                </c:pt>
                <c:pt idx="3">
                  <c:v>243050.87479999999</c:v>
                </c:pt>
                <c:pt idx="4">
                  <c:v>216279.59288000001</c:v>
                </c:pt>
                <c:pt idx="5">
                  <c:v>207819.69023000001</c:v>
                </c:pt>
                <c:pt idx="6">
                  <c:v>227902.51767</c:v>
                </c:pt>
                <c:pt idx="7">
                  <c:v>153863.76707</c:v>
                </c:pt>
                <c:pt idx="8">
                  <c:v>265994.85264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45440"/>
        <c:axId val="395446000"/>
      </c:lineChart>
      <c:catAx>
        <c:axId val="3954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44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446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445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19115.16706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17845.953539999999</c:v>
                </c:pt>
                <c:pt idx="6">
                  <c:v>12890.33347</c:v>
                </c:pt>
                <c:pt idx="7">
                  <c:v>10659.29089</c:v>
                </c:pt>
                <c:pt idx="8">
                  <c:v>11140.22373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57728"/>
        <c:axId val="351958288"/>
      </c:lineChart>
      <c:catAx>
        <c:axId val="3519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195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1958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1957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90496"/>
        <c:axId val="351991056"/>
      </c:lineChart>
      <c:catAx>
        <c:axId val="3519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199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199105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1990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5656.9401399999997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5792"/>
        <c:axId val="360226352"/>
      </c:lineChart>
      <c:catAx>
        <c:axId val="360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2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22635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2579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109761.62934</c:v>
                </c:pt>
                <c:pt idx="6">
                  <c:v>152672.6439</c:v>
                </c:pt>
                <c:pt idx="7">
                  <c:v>142340.76736999999</c:v>
                </c:pt>
                <c:pt idx="8">
                  <c:v>127376.02313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79056"/>
        <c:axId val="360279616"/>
      </c:lineChart>
      <c:catAx>
        <c:axId val="36027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7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27961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790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316528.93203999999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363065.92148000002</c:v>
                </c:pt>
                <c:pt idx="4">
                  <c:v>329737.91196</c:v>
                </c:pt>
                <c:pt idx="5">
                  <c:v>354814.06125000003</c:v>
                </c:pt>
                <c:pt idx="6">
                  <c:v>348976.12939999998</c:v>
                </c:pt>
                <c:pt idx="7">
                  <c:v>346269.63170000003</c:v>
                </c:pt>
                <c:pt idx="8">
                  <c:v>312946.57585999998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46272"/>
        <c:axId val="360246832"/>
      </c:lineChart>
      <c:catAx>
        <c:axId val="3602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4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2468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246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648476.17868000001</c:v>
                </c:pt>
                <c:pt idx="1">
                  <c:v>609586.90353999997</c:v>
                </c:pt>
                <c:pt idx="2">
                  <c:v>678975.07987000002</c:v>
                </c:pt>
                <c:pt idx="3">
                  <c:v>724124.85097999999</c:v>
                </c:pt>
                <c:pt idx="4">
                  <c:v>652980.94438999996</c:v>
                </c:pt>
                <c:pt idx="5">
                  <c:v>679612.11060000001</c:v>
                </c:pt>
                <c:pt idx="6">
                  <c:v>631595.96265999996</c:v>
                </c:pt>
                <c:pt idx="7">
                  <c:v>640057.99251000001</c:v>
                </c:pt>
                <c:pt idx="8">
                  <c:v>650266.28021999996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03472"/>
        <c:axId val="395404032"/>
      </c:lineChart>
      <c:catAx>
        <c:axId val="39540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40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404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4034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112830.07476</c:v>
                </c:pt>
                <c:pt idx="1">
                  <c:v>115694.82902999999</c:v>
                </c:pt>
                <c:pt idx="2">
                  <c:v>144241.97938</c:v>
                </c:pt>
                <c:pt idx="3">
                  <c:v>146099.70827</c:v>
                </c:pt>
                <c:pt idx="4">
                  <c:v>117698.29527</c:v>
                </c:pt>
                <c:pt idx="5">
                  <c:v>115542.68276</c:v>
                </c:pt>
                <c:pt idx="6">
                  <c:v>118483.18893</c:v>
                </c:pt>
                <c:pt idx="7">
                  <c:v>134275.02840000001</c:v>
                </c:pt>
                <c:pt idx="8">
                  <c:v>117310.64503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62672"/>
        <c:axId val="395263232"/>
      </c:lineChart>
      <c:catAx>
        <c:axId val="39526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26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263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262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143774.74931000001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146427.42494</c:v>
                </c:pt>
                <c:pt idx="7">
                  <c:v>168540.44795</c:v>
                </c:pt>
                <c:pt idx="8">
                  <c:v>165510.74267000001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66592"/>
        <c:axId val="395267152"/>
      </c:lineChart>
      <c:catAx>
        <c:axId val="3952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26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267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5266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275842.08746000001</c:v>
                </c:pt>
                <c:pt idx="3">
                  <c:v>348705.09706</c:v>
                </c:pt>
                <c:pt idx="4">
                  <c:v>405383.64406000002</c:v>
                </c:pt>
                <c:pt idx="5">
                  <c:v>394101.65531</c:v>
                </c:pt>
                <c:pt idx="6">
                  <c:v>373685.84947000002</c:v>
                </c:pt>
                <c:pt idx="7">
                  <c:v>343566.83841999999</c:v>
                </c:pt>
                <c:pt idx="8">
                  <c:v>285661.15539000003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021568"/>
        <c:axId val="279022128"/>
      </c:lineChart>
      <c:catAx>
        <c:axId val="2790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2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02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9021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1197789.8665</c:v>
                </c:pt>
                <c:pt idx="1">
                  <c:v>1176534.4969500001</c:v>
                </c:pt>
                <c:pt idx="2">
                  <c:v>1342984.4174200001</c:v>
                </c:pt>
                <c:pt idx="3">
                  <c:v>1439683.6012599999</c:v>
                </c:pt>
                <c:pt idx="4">
                  <c:v>1377834.85087</c:v>
                </c:pt>
                <c:pt idx="5">
                  <c:v>1418304.5541900001</c:v>
                </c:pt>
                <c:pt idx="6">
                  <c:v>1313243.9825599999</c:v>
                </c:pt>
                <c:pt idx="7">
                  <c:v>1191862.90411</c:v>
                </c:pt>
                <c:pt idx="8">
                  <c:v>1096788.99156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636512"/>
        <c:axId val="353637072"/>
      </c:lineChart>
      <c:catAx>
        <c:axId val="3536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3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36370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36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465881.45263999997</c:v>
                </c:pt>
                <c:pt idx="1">
                  <c:v>432389.7537</c:v>
                </c:pt>
                <c:pt idx="2">
                  <c:v>450371.18034000002</c:v>
                </c:pt>
                <c:pt idx="3">
                  <c:v>492689.08306999999</c:v>
                </c:pt>
                <c:pt idx="4">
                  <c:v>412065.55742000003</c:v>
                </c:pt>
                <c:pt idx="5">
                  <c:v>470060.59398000001</c:v>
                </c:pt>
                <c:pt idx="6">
                  <c:v>483266.76984000002</c:v>
                </c:pt>
                <c:pt idx="7">
                  <c:v>435265.59278000001</c:v>
                </c:pt>
                <c:pt idx="8">
                  <c:v>439632.40870999999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640432"/>
        <c:axId val="353640992"/>
      </c:lineChart>
      <c:catAx>
        <c:axId val="35364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4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36409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404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1728191.10139</c:v>
                </c:pt>
                <c:pt idx="1">
                  <c:v>1703301.9503200001</c:v>
                </c:pt>
                <c:pt idx="2">
                  <c:v>1770557.5905200001</c:v>
                </c:pt>
                <c:pt idx="3">
                  <c:v>1835843.1303699999</c:v>
                </c:pt>
                <c:pt idx="4">
                  <c:v>1480399.23361</c:v>
                </c:pt>
                <c:pt idx="5">
                  <c:v>1970884.53584</c:v>
                </c:pt>
                <c:pt idx="6">
                  <c:v>1643184.27779</c:v>
                </c:pt>
                <c:pt idx="7">
                  <c:v>1362552.8120200001</c:v>
                </c:pt>
                <c:pt idx="8">
                  <c:v>1875319.77939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10272"/>
        <c:axId val="353810832"/>
      </c:lineChart>
      <c:catAx>
        <c:axId val="3538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81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38108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81027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881362.85941000003</c:v>
                </c:pt>
                <c:pt idx="4">
                  <c:v>826226.20871000004</c:v>
                </c:pt>
                <c:pt idx="5">
                  <c:v>963329.94174000004</c:v>
                </c:pt>
                <c:pt idx="6">
                  <c:v>820356.10649000003</c:v>
                </c:pt>
                <c:pt idx="7">
                  <c:v>835333.51181000005</c:v>
                </c:pt>
                <c:pt idx="8">
                  <c:v>862506.81131000002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14192"/>
        <c:axId val="353814752"/>
      </c:lineChart>
      <c:catAx>
        <c:axId val="35381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81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381475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81419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1383634.0862400001</c:v>
                </c:pt>
                <c:pt idx="1">
                  <c:v>1264233.8875</c:v>
                </c:pt>
                <c:pt idx="2">
                  <c:v>1324776.90888</c:v>
                </c:pt>
                <c:pt idx="3">
                  <c:v>1385081.6733200001</c:v>
                </c:pt>
                <c:pt idx="4">
                  <c:v>1342821.18402</c:v>
                </c:pt>
                <c:pt idx="5">
                  <c:v>1457251.6511299999</c:v>
                </c:pt>
                <c:pt idx="6">
                  <c:v>1492578.5980499999</c:v>
                </c:pt>
                <c:pt idx="7">
                  <c:v>1545893.4080699999</c:v>
                </c:pt>
                <c:pt idx="8">
                  <c:v>1392238.7860600001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07616"/>
        <c:axId val="364308176"/>
      </c:lineChart>
      <c:catAx>
        <c:axId val="3643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0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3081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07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473422.22847999999</c:v>
                </c:pt>
                <c:pt idx="2">
                  <c:v>531601.21519999998</c:v>
                </c:pt>
                <c:pt idx="3">
                  <c:v>573544.00335999997</c:v>
                </c:pt>
                <c:pt idx="4">
                  <c:v>518631.79726000002</c:v>
                </c:pt>
                <c:pt idx="5">
                  <c:v>543431.38294000004</c:v>
                </c:pt>
                <c:pt idx="6">
                  <c:v>528555.39025000005</c:v>
                </c:pt>
                <c:pt idx="7">
                  <c:v>515762.07510999998</c:v>
                </c:pt>
                <c:pt idx="8">
                  <c:v>482547.05355999997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11536"/>
        <c:axId val="364312096"/>
      </c:lineChart>
      <c:catAx>
        <c:axId val="36431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1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312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115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201065.27963</c:v>
                </c:pt>
                <c:pt idx="1">
                  <c:v>214556.04552000001</c:v>
                </c:pt>
                <c:pt idx="2">
                  <c:v>255301.96463</c:v>
                </c:pt>
                <c:pt idx="3">
                  <c:v>264137.49234</c:v>
                </c:pt>
                <c:pt idx="4">
                  <c:v>243076.62854999999</c:v>
                </c:pt>
                <c:pt idx="5">
                  <c:v>238520.88912000001</c:v>
                </c:pt>
                <c:pt idx="6">
                  <c:v>230495.52027000001</c:v>
                </c:pt>
                <c:pt idx="7">
                  <c:v>221513.3855</c:v>
                </c:pt>
                <c:pt idx="8">
                  <c:v>214708.94680000001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11952"/>
        <c:axId val="359712512"/>
      </c:lineChart>
      <c:catAx>
        <c:axId val="35971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971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9712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971195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143560.63587</c:v>
                </c:pt>
                <c:pt idx="2">
                  <c:v>159554.72958000001</c:v>
                </c:pt>
                <c:pt idx="3">
                  <c:v>248999.18956</c:v>
                </c:pt>
                <c:pt idx="4">
                  <c:v>345339.91801000002</c:v>
                </c:pt>
                <c:pt idx="5">
                  <c:v>233108.71335999999</c:v>
                </c:pt>
                <c:pt idx="6">
                  <c:v>149954.90543000001</c:v>
                </c:pt>
                <c:pt idx="7">
                  <c:v>246549.10016</c:v>
                </c:pt>
                <c:pt idx="8">
                  <c:v>150097.04796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15872"/>
        <c:axId val="359716432"/>
      </c:lineChart>
      <c:catAx>
        <c:axId val="3597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971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9716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9715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954860.20184999995</c:v>
                </c:pt>
                <c:pt idx="3">
                  <c:v>975048.24650000001</c:v>
                </c:pt>
                <c:pt idx="4">
                  <c:v>790998.14436999999</c:v>
                </c:pt>
                <c:pt idx="5">
                  <c:v>830713.06255000003</c:v>
                </c:pt>
                <c:pt idx="6">
                  <c:v>800963.61895000003</c:v>
                </c:pt>
                <c:pt idx="7">
                  <c:v>796769.30889999995</c:v>
                </c:pt>
                <c:pt idx="8">
                  <c:v>762290.42013999994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81344"/>
        <c:axId val="364381904"/>
      </c:lineChart>
      <c:catAx>
        <c:axId val="3643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8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3819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813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275842.08746000001</c:v>
                </c:pt>
                <c:pt idx="3">
                  <c:v>348705.09706</c:v>
                </c:pt>
                <c:pt idx="4">
                  <c:v>405383.64406000002</c:v>
                </c:pt>
                <c:pt idx="5">
                  <c:v>394101.65531</c:v>
                </c:pt>
                <c:pt idx="6">
                  <c:v>373685.84947000002</c:v>
                </c:pt>
                <c:pt idx="7">
                  <c:v>343566.83841999999</c:v>
                </c:pt>
                <c:pt idx="8">
                  <c:v>285661.15539000003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85264"/>
        <c:axId val="364385824"/>
      </c:lineChart>
      <c:catAx>
        <c:axId val="36438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8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38582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3852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12303013.096000001</c:v>
                </c:pt>
                <c:pt idx="1">
                  <c:v>12232785.467</c:v>
                </c:pt>
                <c:pt idx="2">
                  <c:v>12523242.056</c:v>
                </c:pt>
                <c:pt idx="3">
                  <c:v>13354351.765000001</c:v>
                </c:pt>
                <c:pt idx="4">
                  <c:v>11084106.596000001</c:v>
                </c:pt>
                <c:pt idx="5">
                  <c:v>11962942.934</c:v>
                </c:pt>
                <c:pt idx="6">
                  <c:v>11148609.846999999</c:v>
                </c:pt>
                <c:pt idx="7">
                  <c:v>11064910.458000001</c:v>
                </c:pt>
                <c:pt idx="8">
                  <c:v>10613551.1291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47888"/>
        <c:axId val="278948448"/>
      </c:lineChart>
      <c:catAx>
        <c:axId val="27894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89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8948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8947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123136.47053999999</c:v>
                </c:pt>
                <c:pt idx="8">
                  <c:v>75751.284390000001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57472"/>
        <c:axId val="364558032"/>
      </c:lineChart>
      <c:catAx>
        <c:axId val="3645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55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55803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5574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128042.47478</c:v>
                </c:pt>
                <c:pt idx="4">
                  <c:v>110825.70848</c:v>
                </c:pt>
                <c:pt idx="5">
                  <c:v>159703.81526999999</c:v>
                </c:pt>
                <c:pt idx="6">
                  <c:v>97950.235109999994</c:v>
                </c:pt>
                <c:pt idx="7">
                  <c:v>142957.12294</c:v>
                </c:pt>
                <c:pt idx="8">
                  <c:v>195586.82884999999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61392"/>
        <c:axId val="364561952"/>
      </c:lineChart>
      <c:catAx>
        <c:axId val="36456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56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561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56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274719.87550000002</c:v>
                </c:pt>
                <c:pt idx="1">
                  <c:v>295517.68037999998</c:v>
                </c:pt>
                <c:pt idx="2">
                  <c:v>315267.59775999998</c:v>
                </c:pt>
                <c:pt idx="3">
                  <c:v>327423.16019999998</c:v>
                </c:pt>
                <c:pt idx="4">
                  <c:v>295748.75653000001</c:v>
                </c:pt>
                <c:pt idx="5">
                  <c:v>321455.24985999998</c:v>
                </c:pt>
                <c:pt idx="6">
                  <c:v>301493.99586999998</c:v>
                </c:pt>
                <c:pt idx="7">
                  <c:v>286216.64315000002</c:v>
                </c:pt>
                <c:pt idx="8">
                  <c:v>275868.73379999999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52416"/>
        <c:axId val="364852976"/>
      </c:lineChart>
      <c:catAx>
        <c:axId val="364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85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48529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48524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1818057.3137599998</c:v>
                </c:pt>
                <c:pt idx="1">
                  <c:v>1656554.7327199997</c:v>
                </c:pt>
                <c:pt idx="2">
                  <c:v>1771394.8146500001</c:v>
                </c:pt>
                <c:pt idx="3">
                  <c:v>1709754.1109500004</c:v>
                </c:pt>
                <c:pt idx="4">
                  <c:v>1570964.3740400001</c:v>
                </c:pt>
                <c:pt idx="5">
                  <c:v>1612884.6139799999</c:v>
                </c:pt>
                <c:pt idx="6">
                  <c:v>1531571.3446999998</c:v>
                </c:pt>
                <c:pt idx="7">
                  <c:v>1473403.29639</c:v>
                </c:pt>
                <c:pt idx="8">
                  <c:v>1563726.9315800003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090656"/>
        <c:axId val="354091216"/>
      </c:lineChart>
      <c:catAx>
        <c:axId val="3540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09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4091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090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12303013.096000001</c:v>
                </c:pt>
                <c:pt idx="1">
                  <c:v>12232785.467</c:v>
                </c:pt>
                <c:pt idx="2">
                  <c:v>12523242.056</c:v>
                </c:pt>
                <c:pt idx="3">
                  <c:v>13354351.765000001</c:v>
                </c:pt>
                <c:pt idx="4">
                  <c:v>11084106.596000001</c:v>
                </c:pt>
                <c:pt idx="5">
                  <c:v>11962942.934</c:v>
                </c:pt>
                <c:pt idx="6">
                  <c:v>11148609.846999999</c:v>
                </c:pt>
                <c:pt idx="7">
                  <c:v>11064910.458000001</c:v>
                </c:pt>
                <c:pt idx="8">
                  <c:v>10613551.1291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58192"/>
        <c:axId val="354458752"/>
      </c:lineChart>
      <c:catAx>
        <c:axId val="35445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4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445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44581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106287513.34810001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32656"/>
        <c:axId val="360433216"/>
      </c:barChart>
      <c:catAx>
        <c:axId val="3604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43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43321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43265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566166.71128000005</c:v>
                </c:pt>
                <c:pt idx="1">
                  <c:v>491881.25361999997</c:v>
                </c:pt>
                <c:pt idx="2">
                  <c:v>554762.93662000005</c:v>
                </c:pt>
                <c:pt idx="3">
                  <c:v>487514.10278000002</c:v>
                </c:pt>
                <c:pt idx="4">
                  <c:v>480848.67021000001</c:v>
                </c:pt>
                <c:pt idx="5">
                  <c:v>481068.80047000002</c:v>
                </c:pt>
                <c:pt idx="6">
                  <c:v>430711.46961999999</c:v>
                </c:pt>
                <c:pt idx="7">
                  <c:v>460220.72279999999</c:v>
                </c:pt>
                <c:pt idx="8">
                  <c:v>439965.30858000001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73040"/>
        <c:axId val="353073600"/>
      </c:lineChart>
      <c:catAx>
        <c:axId val="3530730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07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30736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073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152632.42593999999</c:v>
                </c:pt>
                <c:pt idx="3">
                  <c:v>124853.16082999999</c:v>
                </c:pt>
                <c:pt idx="4">
                  <c:v>161378.32816</c:v>
                </c:pt>
                <c:pt idx="5">
                  <c:v>181205.07988</c:v>
                </c:pt>
                <c:pt idx="6">
                  <c:v>93844.835030000002</c:v>
                </c:pt>
                <c:pt idx="7">
                  <c:v>73261.700949999999</c:v>
                </c:pt>
                <c:pt idx="8">
                  <c:v>111556.6226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80560"/>
        <c:axId val="352381120"/>
      </c:lineChart>
      <c:catAx>
        <c:axId val="35238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238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381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2380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98736.69425</c:v>
                </c:pt>
                <c:pt idx="2">
                  <c:v>104076.11655000001</c:v>
                </c:pt>
                <c:pt idx="3">
                  <c:v>105965.83722</c:v>
                </c:pt>
                <c:pt idx="4">
                  <c:v>96206.019320000007</c:v>
                </c:pt>
                <c:pt idx="5">
                  <c:v>110344.7925</c:v>
                </c:pt>
                <c:pt idx="6">
                  <c:v>110629.25816</c:v>
                </c:pt>
                <c:pt idx="7">
                  <c:v>110090.23523000001</c:v>
                </c:pt>
                <c:pt idx="8">
                  <c:v>114324.93349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03088"/>
        <c:axId val="352403648"/>
      </c:lineChart>
      <c:catAx>
        <c:axId val="35240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240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403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2403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5" sqref="A5:M5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205</v>
      </c>
      <c r="C1" s="151"/>
      <c r="D1" s="151"/>
      <c r="E1" s="151"/>
      <c r="F1" s="151"/>
      <c r="G1" s="151"/>
      <c r="H1" s="151"/>
      <c r="I1" s="151"/>
      <c r="J1" s="151"/>
      <c r="K1" s="118"/>
      <c r="L1" s="118"/>
      <c r="M1" s="11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191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62</v>
      </c>
      <c r="C6" s="147"/>
      <c r="D6" s="147"/>
      <c r="E6" s="147"/>
      <c r="F6" s="147" t="s">
        <v>206</v>
      </c>
      <c r="G6" s="147"/>
      <c r="H6" s="147"/>
      <c r="I6" s="147"/>
      <c r="J6" s="147" t="s">
        <v>172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180</v>
      </c>
      <c r="E7" s="7" t="s">
        <v>181</v>
      </c>
      <c r="F7" s="5">
        <v>2014</v>
      </c>
      <c r="G7" s="6">
        <v>2015</v>
      </c>
      <c r="H7" s="7" t="s">
        <v>180</v>
      </c>
      <c r="I7" s="7" t="s">
        <v>181</v>
      </c>
      <c r="J7" s="5" t="s">
        <v>173</v>
      </c>
      <c r="K7" s="5" t="s">
        <v>183</v>
      </c>
      <c r="L7" s="7" t="s">
        <v>180</v>
      </c>
      <c r="M7" s="7" t="s">
        <v>181</v>
      </c>
    </row>
    <row r="8" spans="1:13" ht="16.8" x14ac:dyDescent="0.3">
      <c r="A8" s="49" t="s">
        <v>2</v>
      </c>
      <c r="B8" s="50">
        <v>1901080.72557</v>
      </c>
      <c r="C8" s="50">
        <v>1563726.9315800003</v>
      </c>
      <c r="D8" s="48">
        <f t="shared" ref="D8:D44" si="0">(C8-B8)/B8*100</f>
        <v>-17.745369223542628</v>
      </c>
      <c r="E8" s="48">
        <f>C8/C$44*100</f>
        <v>14.733305682135061</v>
      </c>
      <c r="F8" s="50">
        <v>15973199.816559998</v>
      </c>
      <c r="G8" s="50">
        <v>14708311.532769999</v>
      </c>
      <c r="H8" s="48">
        <f t="shared" ref="H8:H45" si="1">(G8-F8)/F8*100</f>
        <v>-7.9188158810775287</v>
      </c>
      <c r="I8" s="48">
        <f>G8/G$46*100</f>
        <v>13.838230916739125</v>
      </c>
      <c r="J8" s="50">
        <v>22246331.816199996</v>
      </c>
      <c r="K8" s="50">
        <v>21211456.491840001</v>
      </c>
      <c r="L8" s="48">
        <f t="shared" ref="L8:L45" si="2">(K8-J8)/J8*100</f>
        <v>-4.6518919744170502</v>
      </c>
      <c r="M8" s="48">
        <f>K8/K$46*100</f>
        <v>14.576741419966913</v>
      </c>
    </row>
    <row r="9" spans="1:13" ht="15.6" x14ac:dyDescent="0.3">
      <c r="A9" s="9" t="s">
        <v>3</v>
      </c>
      <c r="B9" s="50">
        <v>1319808.60473</v>
      </c>
      <c r="C9" s="50">
        <v>1123404.3325900002</v>
      </c>
      <c r="D9" s="48">
        <f t="shared" si="0"/>
        <v>-14.8812692564752</v>
      </c>
      <c r="E9" s="48">
        <f t="shared" ref="E9:E46" si="3">C9/C$44*100</f>
        <v>10.584622610521704</v>
      </c>
      <c r="F9" s="50">
        <v>10902716.666269999</v>
      </c>
      <c r="G9" s="50">
        <v>10346373.87675</v>
      </c>
      <c r="H9" s="48">
        <f t="shared" si="1"/>
        <v>-5.1027904929527379</v>
      </c>
      <c r="I9" s="48">
        <f t="shared" ref="I9:I46" si="4">G9/G$46*100</f>
        <v>9.7343267810441745</v>
      </c>
      <c r="J9" s="50">
        <v>15370405.436389998</v>
      </c>
      <c r="K9" s="50">
        <v>15127285.455189999</v>
      </c>
      <c r="L9" s="48">
        <f t="shared" si="2"/>
        <v>-1.5817408474105892</v>
      </c>
      <c r="M9" s="48">
        <f t="shared" ref="M9:M46" si="5">K9/K$46*100</f>
        <v>10.395633536582434</v>
      </c>
    </row>
    <row r="10" spans="1:13" ht="13.8" x14ac:dyDescent="0.25">
      <c r="A10" s="11" t="s">
        <v>4</v>
      </c>
      <c r="B10" s="12">
        <v>552495.89804</v>
      </c>
      <c r="C10" s="12">
        <v>439965.30858000001</v>
      </c>
      <c r="D10" s="13">
        <f t="shared" si="0"/>
        <v>-20.367678721092137</v>
      </c>
      <c r="E10" s="13">
        <f t="shared" si="3"/>
        <v>4.1453167109518398</v>
      </c>
      <c r="F10" s="12">
        <v>4898912.4834799999</v>
      </c>
      <c r="G10" s="12">
        <v>4393139.9759799996</v>
      </c>
      <c r="H10" s="13">
        <f t="shared" si="1"/>
        <v>-10.324179278677761</v>
      </c>
      <c r="I10" s="13">
        <f t="shared" si="4"/>
        <v>4.1332606602547184</v>
      </c>
      <c r="J10" s="12">
        <v>6777402.0903899996</v>
      </c>
      <c r="K10" s="12">
        <v>6209186.9585499996</v>
      </c>
      <c r="L10" s="13">
        <f t="shared" si="2"/>
        <v>-8.3839666624723233</v>
      </c>
      <c r="M10" s="13">
        <f t="shared" si="5"/>
        <v>4.2670201717563829</v>
      </c>
    </row>
    <row r="11" spans="1:13" ht="13.8" x14ac:dyDescent="0.25">
      <c r="A11" s="11" t="s">
        <v>5</v>
      </c>
      <c r="B11" s="12">
        <v>162033.47639</v>
      </c>
      <c r="C11" s="12">
        <v>111556.6226</v>
      </c>
      <c r="D11" s="13">
        <f t="shared" si="0"/>
        <v>-31.152114312789752</v>
      </c>
      <c r="E11" s="13">
        <f t="shared" si="3"/>
        <v>1.0510772619178939</v>
      </c>
      <c r="F11" s="12">
        <v>1506398.8390899999</v>
      </c>
      <c r="G11" s="12">
        <v>1272788.3642500001</v>
      </c>
      <c r="H11" s="13">
        <f t="shared" si="1"/>
        <v>-15.50787671750474</v>
      </c>
      <c r="I11" s="13">
        <f t="shared" si="4"/>
        <v>1.1974956645015464</v>
      </c>
      <c r="J11" s="12">
        <v>2423026.8571600001</v>
      </c>
      <c r="K11" s="12">
        <v>2160704.2933100001</v>
      </c>
      <c r="L11" s="13">
        <f t="shared" si="2"/>
        <v>-10.826234264586942</v>
      </c>
      <c r="M11" s="13">
        <f t="shared" si="5"/>
        <v>1.4848592684198119</v>
      </c>
    </row>
    <row r="12" spans="1:13" ht="13.8" x14ac:dyDescent="0.25">
      <c r="A12" s="11" t="s">
        <v>6</v>
      </c>
      <c r="B12" s="12">
        <v>134477.10582</v>
      </c>
      <c r="C12" s="12">
        <v>114324.93349</v>
      </c>
      <c r="D12" s="13">
        <f t="shared" si="0"/>
        <v>-14.985578554147382</v>
      </c>
      <c r="E12" s="13">
        <f t="shared" si="3"/>
        <v>1.0771600579239347</v>
      </c>
      <c r="F12" s="12">
        <v>1042542.5053899999</v>
      </c>
      <c r="G12" s="12">
        <v>943414.03821000003</v>
      </c>
      <c r="H12" s="13">
        <f t="shared" si="1"/>
        <v>-9.508338189330459</v>
      </c>
      <c r="I12" s="13">
        <f t="shared" si="4"/>
        <v>0.88760571067294092</v>
      </c>
      <c r="J12" s="12">
        <v>1429949.7431399999</v>
      </c>
      <c r="K12" s="12">
        <v>1316508.68123</v>
      </c>
      <c r="L12" s="13">
        <f t="shared" si="2"/>
        <v>-7.9332202026133318</v>
      </c>
      <c r="M12" s="13">
        <f t="shared" si="5"/>
        <v>0.90471894897051797</v>
      </c>
    </row>
    <row r="13" spans="1:13" ht="13.8" x14ac:dyDescent="0.25">
      <c r="A13" s="11" t="s">
        <v>7</v>
      </c>
      <c r="B13" s="12">
        <v>132058.65977</v>
      </c>
      <c r="C13" s="12">
        <v>115859.60502</v>
      </c>
      <c r="D13" s="13">
        <f t="shared" si="0"/>
        <v>-12.266560010690011</v>
      </c>
      <c r="E13" s="13">
        <f t="shared" si="3"/>
        <v>1.0916196060179961</v>
      </c>
      <c r="F13" s="12">
        <v>969184.80166</v>
      </c>
      <c r="G13" s="12">
        <v>862357.76387999998</v>
      </c>
      <c r="H13" s="13">
        <f t="shared" si="1"/>
        <v>-11.022359987179827</v>
      </c>
      <c r="I13" s="13">
        <f t="shared" si="4"/>
        <v>0.81134437782518276</v>
      </c>
      <c r="J13" s="12">
        <v>1418201.3534299999</v>
      </c>
      <c r="K13" s="12">
        <v>1351814.9786100001</v>
      </c>
      <c r="L13" s="13">
        <f t="shared" si="2"/>
        <v>-4.6810260517267599</v>
      </c>
      <c r="M13" s="13">
        <f t="shared" si="5"/>
        <v>0.92898181689770165</v>
      </c>
    </row>
    <row r="14" spans="1:13" ht="13.8" x14ac:dyDescent="0.25">
      <c r="A14" s="11" t="s">
        <v>8</v>
      </c>
      <c r="B14" s="12">
        <v>216013.98303</v>
      </c>
      <c r="C14" s="12">
        <v>265994.85264</v>
      </c>
      <c r="D14" s="13">
        <f t="shared" si="0"/>
        <v>23.137793632118093</v>
      </c>
      <c r="E14" s="13">
        <f t="shared" si="3"/>
        <v>2.5061814787955483</v>
      </c>
      <c r="F14" s="12">
        <v>1436380.8627599999</v>
      </c>
      <c r="G14" s="12">
        <v>1998914.5954</v>
      </c>
      <c r="H14" s="13">
        <f t="shared" si="1"/>
        <v>39.16327119250905</v>
      </c>
      <c r="I14" s="13">
        <f t="shared" si="4"/>
        <v>1.8806673826805946</v>
      </c>
      <c r="J14" s="12">
        <v>1986961.5380800001</v>
      </c>
      <c r="K14" s="12">
        <v>2875770.3592900001</v>
      </c>
      <c r="L14" s="13">
        <f t="shared" si="2"/>
        <v>44.732059688928629</v>
      </c>
      <c r="M14" s="13">
        <f t="shared" si="5"/>
        <v>1.9762603726293835</v>
      </c>
    </row>
    <row r="15" spans="1:13" ht="13.8" x14ac:dyDescent="0.25">
      <c r="A15" s="11" t="s">
        <v>9</v>
      </c>
      <c r="B15" s="12">
        <v>15407.80867</v>
      </c>
      <c r="C15" s="12">
        <v>11140.22373</v>
      </c>
      <c r="D15" s="13">
        <f t="shared" si="0"/>
        <v>-27.697546298775531</v>
      </c>
      <c r="E15" s="13">
        <f t="shared" si="3"/>
        <v>0.10496226564034709</v>
      </c>
      <c r="F15" s="12">
        <v>173057.54772999999</v>
      </c>
      <c r="G15" s="12">
        <v>142803.29169000001</v>
      </c>
      <c r="H15" s="13">
        <f t="shared" si="1"/>
        <v>-17.482193892636168</v>
      </c>
      <c r="I15" s="13">
        <f t="shared" si="4"/>
        <v>0.13435566153693704</v>
      </c>
      <c r="J15" s="12">
        <v>248951.49875</v>
      </c>
      <c r="K15" s="12">
        <v>197783.16943000001</v>
      </c>
      <c r="L15" s="13">
        <f t="shared" si="2"/>
        <v>-20.553533349636037</v>
      </c>
      <c r="M15" s="13">
        <f t="shared" si="5"/>
        <v>0.13591872482267833</v>
      </c>
    </row>
    <row r="16" spans="1:13" ht="13.8" x14ac:dyDescent="0.25">
      <c r="A16" s="11" t="s">
        <v>10</v>
      </c>
      <c r="B16" s="12">
        <v>101496.20688</v>
      </c>
      <c r="C16" s="12">
        <v>58905.846389999999</v>
      </c>
      <c r="D16" s="13">
        <f t="shared" si="0"/>
        <v>-41.962514461604478</v>
      </c>
      <c r="E16" s="13">
        <f t="shared" si="3"/>
        <v>0.55500600763577845</v>
      </c>
      <c r="F16" s="12">
        <v>809472.83641999995</v>
      </c>
      <c r="G16" s="12">
        <v>672578.56701</v>
      </c>
      <c r="H16" s="13">
        <f t="shared" si="1"/>
        <v>-16.911533438902392</v>
      </c>
      <c r="I16" s="13">
        <f t="shared" si="4"/>
        <v>0.63279170414614183</v>
      </c>
      <c r="J16" s="12">
        <v>1001153.74043</v>
      </c>
      <c r="K16" s="12">
        <v>938872.36185999995</v>
      </c>
      <c r="L16" s="13">
        <f t="shared" si="2"/>
        <v>-6.220960483376901</v>
      </c>
      <c r="M16" s="13">
        <f t="shared" si="5"/>
        <v>0.64520320188534352</v>
      </c>
    </row>
    <row r="17" spans="1:13" ht="13.8" x14ac:dyDescent="0.25">
      <c r="A17" s="11" t="s">
        <v>11</v>
      </c>
      <c r="B17" s="12">
        <v>5825.4661299999998</v>
      </c>
      <c r="C17" s="12">
        <v>5656.9401399999997</v>
      </c>
      <c r="D17" s="13">
        <f t="shared" si="0"/>
        <v>-2.8929185448718782</v>
      </c>
      <c r="E17" s="13">
        <f t="shared" si="3"/>
        <v>5.3299221638363113E-2</v>
      </c>
      <c r="F17" s="12">
        <v>66766.789739999993</v>
      </c>
      <c r="G17" s="12">
        <v>60377.280330000001</v>
      </c>
      <c r="H17" s="13">
        <f t="shared" si="1"/>
        <v>-9.5698916106071756</v>
      </c>
      <c r="I17" s="13">
        <f t="shared" si="4"/>
        <v>5.68056194261123E-2</v>
      </c>
      <c r="J17" s="12">
        <v>84758.615009999994</v>
      </c>
      <c r="K17" s="12">
        <v>76644.652910000004</v>
      </c>
      <c r="L17" s="13">
        <f t="shared" si="2"/>
        <v>-9.5730234608513687</v>
      </c>
      <c r="M17" s="13">
        <f t="shared" si="5"/>
        <v>5.2671031200614643E-2</v>
      </c>
    </row>
    <row r="18" spans="1:13" ht="15.6" x14ac:dyDescent="0.3">
      <c r="A18" s="9" t="s">
        <v>12</v>
      </c>
      <c r="B18" s="50">
        <v>192426.74778999999</v>
      </c>
      <c r="C18" s="50">
        <v>127376.02313</v>
      </c>
      <c r="D18" s="48">
        <f t="shared" si="0"/>
        <v>-33.805448258675263</v>
      </c>
      <c r="E18" s="48">
        <f t="shared" si="3"/>
        <v>1.2001263439600647</v>
      </c>
      <c r="F18" s="50">
        <v>1690908.3433699999</v>
      </c>
      <c r="G18" s="50">
        <v>1340004.3683499999</v>
      </c>
      <c r="H18" s="48">
        <f t="shared" si="1"/>
        <v>-20.752394793951062</v>
      </c>
      <c r="I18" s="48">
        <f t="shared" si="4"/>
        <v>1.2607354581355006</v>
      </c>
      <c r="J18" s="50">
        <v>2241784.82712</v>
      </c>
      <c r="K18" s="50">
        <v>1923682.8514099999</v>
      </c>
      <c r="L18" s="48">
        <f t="shared" si="2"/>
        <v>-14.18967475654935</v>
      </c>
      <c r="M18" s="48">
        <f t="shared" si="5"/>
        <v>1.3219755800274968</v>
      </c>
    </row>
    <row r="19" spans="1:13" ht="13.8" x14ac:dyDescent="0.25">
      <c r="A19" s="11" t="s">
        <v>13</v>
      </c>
      <c r="B19" s="12">
        <v>192426.74778999999</v>
      </c>
      <c r="C19" s="12">
        <v>127376.02313</v>
      </c>
      <c r="D19" s="13">
        <f t="shared" si="0"/>
        <v>-33.805448258675263</v>
      </c>
      <c r="E19" s="13">
        <f t="shared" si="3"/>
        <v>1.2001263439600647</v>
      </c>
      <c r="F19" s="12">
        <v>1690908.3433699999</v>
      </c>
      <c r="G19" s="12">
        <v>1340004.3683499999</v>
      </c>
      <c r="H19" s="13">
        <f t="shared" si="1"/>
        <v>-20.752394793951062</v>
      </c>
      <c r="I19" s="13">
        <f t="shared" si="4"/>
        <v>1.2607354581355006</v>
      </c>
      <c r="J19" s="12">
        <v>2241784.82712</v>
      </c>
      <c r="K19" s="12">
        <v>1923682.8514099999</v>
      </c>
      <c r="L19" s="13">
        <f t="shared" si="2"/>
        <v>-14.18967475654935</v>
      </c>
      <c r="M19" s="13">
        <f t="shared" si="5"/>
        <v>1.3219755800274968</v>
      </c>
    </row>
    <row r="20" spans="1:13" ht="15.6" x14ac:dyDescent="0.3">
      <c r="A20" s="9" t="s">
        <v>187</v>
      </c>
      <c r="B20" s="8">
        <v>388845.37304999999</v>
      </c>
      <c r="C20" s="8">
        <v>312946.57585999998</v>
      </c>
      <c r="D20" s="10">
        <f t="shared" si="0"/>
        <v>-19.519017699675832</v>
      </c>
      <c r="E20" s="10">
        <f t="shared" si="3"/>
        <v>2.9485567276532918</v>
      </c>
      <c r="F20" s="8">
        <v>3379574.8069199999</v>
      </c>
      <c r="G20" s="8">
        <v>3021933.28767</v>
      </c>
      <c r="H20" s="10">
        <f t="shared" si="1"/>
        <v>-10.582441273905077</v>
      </c>
      <c r="I20" s="10">
        <f t="shared" si="4"/>
        <v>2.8431686775594511</v>
      </c>
      <c r="J20" s="8">
        <v>4634141.5526900003</v>
      </c>
      <c r="K20" s="8">
        <v>4160488.18524</v>
      </c>
      <c r="L20" s="10">
        <f t="shared" si="2"/>
        <v>-10.220951649072019</v>
      </c>
      <c r="M20" s="10">
        <f t="shared" si="5"/>
        <v>2.8591323033569807</v>
      </c>
    </row>
    <row r="21" spans="1:13" ht="13.8" x14ac:dyDescent="0.25">
      <c r="A21" s="11" t="s">
        <v>185</v>
      </c>
      <c r="B21" s="12">
        <v>388845.37304999999</v>
      </c>
      <c r="C21" s="12">
        <v>312946.57585999998</v>
      </c>
      <c r="D21" s="13">
        <f t="shared" si="0"/>
        <v>-19.519017699675832</v>
      </c>
      <c r="E21" s="13">
        <f t="shared" si="3"/>
        <v>2.9485567276532918</v>
      </c>
      <c r="F21" s="12">
        <v>3379574.8069199999</v>
      </c>
      <c r="G21" s="12">
        <v>3021933.28767</v>
      </c>
      <c r="H21" s="13">
        <f t="shared" si="1"/>
        <v>-10.582441273905077</v>
      </c>
      <c r="I21" s="13">
        <f t="shared" si="4"/>
        <v>2.8431686775594511</v>
      </c>
      <c r="J21" s="12">
        <v>4634141.5526900003</v>
      </c>
      <c r="K21" s="12">
        <v>4160488.18524</v>
      </c>
      <c r="L21" s="13">
        <f t="shared" si="2"/>
        <v>-10.220951649072019</v>
      </c>
      <c r="M21" s="13">
        <f t="shared" si="5"/>
        <v>2.8591323033569807</v>
      </c>
    </row>
    <row r="22" spans="1:13" ht="16.8" x14ac:dyDescent="0.3">
      <c r="A22" s="49" t="s">
        <v>14</v>
      </c>
      <c r="B22" s="50">
        <v>10952231.814750001</v>
      </c>
      <c r="C22" s="50">
        <v>8764163.0421300009</v>
      </c>
      <c r="D22" s="48">
        <f t="shared" si="0"/>
        <v>-19.978291270946272</v>
      </c>
      <c r="E22" s="48">
        <f t="shared" si="3"/>
        <v>82.575218562810818</v>
      </c>
      <c r="F22" s="50">
        <v>93205111.070859984</v>
      </c>
      <c r="G22" s="50">
        <v>80835452.287359998</v>
      </c>
      <c r="H22" s="48">
        <f t="shared" si="1"/>
        <v>-13.2714382734825</v>
      </c>
      <c r="I22" s="48">
        <f t="shared" si="4"/>
        <v>76.053573689900432</v>
      </c>
      <c r="J22" s="50">
        <v>124249684.76374</v>
      </c>
      <c r="K22" s="50">
        <v>111665775.65762</v>
      </c>
      <c r="L22" s="48">
        <f t="shared" si="2"/>
        <v>-10.127920348488795</v>
      </c>
      <c r="M22" s="48">
        <f t="shared" si="5"/>
        <v>76.737924048136151</v>
      </c>
    </row>
    <row r="23" spans="1:13" ht="15.6" x14ac:dyDescent="0.3">
      <c r="A23" s="9" t="s">
        <v>15</v>
      </c>
      <c r="B23" s="50">
        <v>1224403.9162099999</v>
      </c>
      <c r="C23" s="50">
        <v>933087.66791999992</v>
      </c>
      <c r="D23" s="48">
        <f t="shared" si="0"/>
        <v>-23.792495632628782</v>
      </c>
      <c r="E23" s="48">
        <f t="shared" si="3"/>
        <v>8.7914747530793989</v>
      </c>
      <c r="F23" s="50">
        <v>9825468.2579899989</v>
      </c>
      <c r="G23" s="50">
        <v>8517210.7089600004</v>
      </c>
      <c r="H23" s="48">
        <f t="shared" si="1"/>
        <v>-13.314963874277778</v>
      </c>
      <c r="I23" s="48">
        <f t="shared" si="4"/>
        <v>8.0133690596989151</v>
      </c>
      <c r="J23" s="50">
        <v>13193625.729839999</v>
      </c>
      <c r="K23" s="50">
        <v>11784301.975669999</v>
      </c>
      <c r="L23" s="48">
        <f t="shared" si="2"/>
        <v>-10.681853366376275</v>
      </c>
      <c r="M23" s="48">
        <f t="shared" si="5"/>
        <v>8.0982992742732645</v>
      </c>
    </row>
    <row r="24" spans="1:13" ht="13.8" x14ac:dyDescent="0.25">
      <c r="A24" s="11" t="s">
        <v>16</v>
      </c>
      <c r="B24" s="12">
        <v>819589.50847999996</v>
      </c>
      <c r="C24" s="12">
        <v>650266.28021999996</v>
      </c>
      <c r="D24" s="13">
        <f t="shared" si="0"/>
        <v>-20.659516319825112</v>
      </c>
      <c r="E24" s="13">
        <f t="shared" si="3"/>
        <v>6.1267550540847182</v>
      </c>
      <c r="F24" s="12">
        <v>6723110.1426799996</v>
      </c>
      <c r="G24" s="12">
        <v>5915676.3034499995</v>
      </c>
      <c r="H24" s="13">
        <f t="shared" si="1"/>
        <v>-12.009826138414812</v>
      </c>
      <c r="I24" s="13">
        <f t="shared" si="4"/>
        <v>5.565730269816072</v>
      </c>
      <c r="J24" s="12">
        <v>8906017.1212099995</v>
      </c>
      <c r="K24" s="12">
        <v>8077476.4860800002</v>
      </c>
      <c r="L24" s="13">
        <f t="shared" si="2"/>
        <v>-9.3031556514392957</v>
      </c>
      <c r="M24" s="13">
        <f t="shared" si="5"/>
        <v>5.5509288628410172</v>
      </c>
    </row>
    <row r="25" spans="1:13" ht="13.8" x14ac:dyDescent="0.25">
      <c r="A25" s="11" t="s">
        <v>17</v>
      </c>
      <c r="B25" s="12">
        <v>183071.57130000001</v>
      </c>
      <c r="C25" s="12">
        <v>117310.64503</v>
      </c>
      <c r="D25" s="13">
        <f t="shared" si="0"/>
        <v>-35.920883730351207</v>
      </c>
      <c r="E25" s="13">
        <f t="shared" si="3"/>
        <v>1.1052911848548057</v>
      </c>
      <c r="F25" s="12">
        <v>1394962.21532</v>
      </c>
      <c r="G25" s="12">
        <v>1122176.4318299999</v>
      </c>
      <c r="H25" s="13">
        <f t="shared" si="1"/>
        <v>-19.555066115351654</v>
      </c>
      <c r="I25" s="13">
        <f t="shared" si="4"/>
        <v>1.0557932879234679</v>
      </c>
      <c r="J25" s="12">
        <v>1954187.9404200001</v>
      </c>
      <c r="K25" s="12">
        <v>1580305.4524399999</v>
      </c>
      <c r="L25" s="13">
        <f t="shared" si="2"/>
        <v>-19.13237106046434</v>
      </c>
      <c r="M25" s="13">
        <f t="shared" si="5"/>
        <v>1.086002932125075</v>
      </c>
    </row>
    <row r="26" spans="1:13" ht="13.8" x14ac:dyDescent="0.25">
      <c r="A26" s="11" t="s">
        <v>18</v>
      </c>
      <c r="B26" s="12">
        <v>221742.83643</v>
      </c>
      <c r="C26" s="12">
        <v>165510.74267000001</v>
      </c>
      <c r="D26" s="13">
        <f t="shared" si="0"/>
        <v>-25.359147860341992</v>
      </c>
      <c r="E26" s="13">
        <f t="shared" si="3"/>
        <v>1.5594285141398745</v>
      </c>
      <c r="F26" s="12">
        <v>1707395.8999900001</v>
      </c>
      <c r="G26" s="12">
        <v>1479357.9736800001</v>
      </c>
      <c r="H26" s="13">
        <f t="shared" si="1"/>
        <v>-13.355890471058036</v>
      </c>
      <c r="I26" s="13">
        <f t="shared" si="4"/>
        <v>1.3918455019593747</v>
      </c>
      <c r="J26" s="12">
        <v>2333420.6682099998</v>
      </c>
      <c r="K26" s="12">
        <v>2126520.0371500002</v>
      </c>
      <c r="L26" s="13">
        <f t="shared" si="2"/>
        <v>-8.8668380236263182</v>
      </c>
      <c r="M26" s="13">
        <f t="shared" si="5"/>
        <v>1.4613674793071727</v>
      </c>
    </row>
    <row r="27" spans="1:13" ht="15.6" x14ac:dyDescent="0.3">
      <c r="A27" s="9" t="s">
        <v>19</v>
      </c>
      <c r="B27" s="50">
        <v>1504039.3295400001</v>
      </c>
      <c r="C27" s="50">
        <v>1096788.99156</v>
      </c>
      <c r="D27" s="48">
        <f t="shared" si="0"/>
        <v>-27.07710695999916</v>
      </c>
      <c r="E27" s="48">
        <f t="shared" si="3"/>
        <v>10.333855070927656</v>
      </c>
      <c r="F27" s="50">
        <v>13385124.923520001</v>
      </c>
      <c r="G27" s="50">
        <v>11555027.66542</v>
      </c>
      <c r="H27" s="48">
        <f t="shared" si="1"/>
        <v>-13.67261993113117</v>
      </c>
      <c r="I27" s="48">
        <f t="shared" si="4"/>
        <v>10.871481796338928</v>
      </c>
      <c r="J27" s="50">
        <v>17943705.28297</v>
      </c>
      <c r="K27" s="50">
        <v>15948987.55116</v>
      </c>
      <c r="L27" s="48">
        <f t="shared" si="2"/>
        <v>-11.116531955655477</v>
      </c>
      <c r="M27" s="48">
        <f t="shared" si="5"/>
        <v>10.960316069430064</v>
      </c>
    </row>
    <row r="28" spans="1:13" ht="13.8" x14ac:dyDescent="0.25">
      <c r="A28" s="11" t="s">
        <v>20</v>
      </c>
      <c r="B28" s="12">
        <v>1504039.3295400001</v>
      </c>
      <c r="C28" s="12">
        <v>1096788.99156</v>
      </c>
      <c r="D28" s="13">
        <f t="shared" si="0"/>
        <v>-27.07710695999916</v>
      </c>
      <c r="E28" s="13">
        <f t="shared" si="3"/>
        <v>10.333855070927656</v>
      </c>
      <c r="F28" s="12">
        <v>13385124.923520001</v>
      </c>
      <c r="G28" s="12">
        <v>11555027.66542</v>
      </c>
      <c r="H28" s="13">
        <f t="shared" si="1"/>
        <v>-13.67261993113117</v>
      </c>
      <c r="I28" s="13">
        <f t="shared" si="4"/>
        <v>10.871481796338928</v>
      </c>
      <c r="J28" s="12">
        <v>17943705.28297</v>
      </c>
      <c r="K28" s="12">
        <v>15948987.55116</v>
      </c>
      <c r="L28" s="13">
        <f t="shared" si="2"/>
        <v>-11.116531955655477</v>
      </c>
      <c r="M28" s="13">
        <f t="shared" si="5"/>
        <v>10.960316069430064</v>
      </c>
    </row>
    <row r="29" spans="1:13" ht="15.6" x14ac:dyDescent="0.3">
      <c r="A29" s="9" t="s">
        <v>21</v>
      </c>
      <c r="B29" s="50">
        <v>8223788.5690000001</v>
      </c>
      <c r="C29" s="50">
        <v>6734286.38265</v>
      </c>
      <c r="D29" s="48">
        <f t="shared" si="0"/>
        <v>-18.112116743428402</v>
      </c>
      <c r="E29" s="48">
        <f t="shared" si="3"/>
        <v>63.44988873880375</v>
      </c>
      <c r="F29" s="50">
        <v>69994517.889349982</v>
      </c>
      <c r="G29" s="50">
        <v>60763213.912979998</v>
      </c>
      <c r="H29" s="48">
        <f t="shared" si="1"/>
        <v>-13.188609986518063</v>
      </c>
      <c r="I29" s="48">
        <f t="shared" si="4"/>
        <v>57.168722833862596</v>
      </c>
      <c r="J29" s="50">
        <v>93112353.750930011</v>
      </c>
      <c r="K29" s="50">
        <v>83932486.130789995</v>
      </c>
      <c r="L29" s="48">
        <f t="shared" si="2"/>
        <v>-9.8589147952328808</v>
      </c>
      <c r="M29" s="48">
        <f t="shared" si="5"/>
        <v>57.67930870443282</v>
      </c>
    </row>
    <row r="30" spans="1:13" ht="13.8" x14ac:dyDescent="0.25">
      <c r="A30" s="11" t="s">
        <v>22</v>
      </c>
      <c r="B30" s="12">
        <v>1664539.00398</v>
      </c>
      <c r="C30" s="12">
        <v>1392238.7860600001</v>
      </c>
      <c r="D30" s="13">
        <f t="shared" si="0"/>
        <v>-16.358896803794675</v>
      </c>
      <c r="E30" s="13">
        <f t="shared" si="3"/>
        <v>13.117558573235591</v>
      </c>
      <c r="F30" s="12">
        <v>14359950.11218</v>
      </c>
      <c r="G30" s="12">
        <v>12588510.18327</v>
      </c>
      <c r="H30" s="13">
        <f t="shared" si="1"/>
        <v>-12.3359755087692</v>
      </c>
      <c r="I30" s="13">
        <f t="shared" si="4"/>
        <v>11.843827921763147</v>
      </c>
      <c r="J30" s="12">
        <v>18772796.845079999</v>
      </c>
      <c r="K30" s="12">
        <v>16957799.401039999</v>
      </c>
      <c r="L30" s="13">
        <f t="shared" si="2"/>
        <v>-9.6682314255996307</v>
      </c>
      <c r="M30" s="13">
        <f t="shared" si="5"/>
        <v>11.653582440966421</v>
      </c>
    </row>
    <row r="31" spans="1:13" ht="13.8" x14ac:dyDescent="0.25">
      <c r="A31" s="11" t="s">
        <v>23</v>
      </c>
      <c r="B31" s="12">
        <v>1958553.3363399999</v>
      </c>
      <c r="C31" s="12">
        <v>1875319.77939</v>
      </c>
      <c r="D31" s="13">
        <f t="shared" si="0"/>
        <v>-4.2497467597967287</v>
      </c>
      <c r="E31" s="13">
        <f t="shared" si="3"/>
        <v>17.669107696181815</v>
      </c>
      <c r="F31" s="12">
        <v>16915460.537470002</v>
      </c>
      <c r="G31" s="12">
        <v>15370234.411250001</v>
      </c>
      <c r="H31" s="13">
        <f t="shared" si="1"/>
        <v>-9.1349929420905731</v>
      </c>
      <c r="I31" s="13">
        <f t="shared" si="4"/>
        <v>14.460997277178993</v>
      </c>
      <c r="J31" s="12">
        <v>22504613.92193</v>
      </c>
      <c r="K31" s="12">
        <v>20724702.837669998</v>
      </c>
      <c r="L31" s="13">
        <f t="shared" si="2"/>
        <v>-7.9090940659307982</v>
      </c>
      <c r="M31" s="13">
        <f t="shared" si="5"/>
        <v>14.24223906484624</v>
      </c>
    </row>
    <row r="32" spans="1:13" ht="13.8" x14ac:dyDescent="0.25">
      <c r="A32" s="11" t="s">
        <v>24</v>
      </c>
      <c r="B32" s="12">
        <v>82221.244529999996</v>
      </c>
      <c r="C32" s="12">
        <v>75751.284390000001</v>
      </c>
      <c r="D32" s="13">
        <f t="shared" si="0"/>
        <v>-7.8689640092218589</v>
      </c>
      <c r="E32" s="13">
        <f t="shared" si="3"/>
        <v>0.71372232977054018</v>
      </c>
      <c r="F32" s="12">
        <v>876982.46703000006</v>
      </c>
      <c r="G32" s="12">
        <v>790953.88910999999</v>
      </c>
      <c r="H32" s="13">
        <f t="shared" si="1"/>
        <v>-9.8096120679978398</v>
      </c>
      <c r="I32" s="13">
        <f t="shared" si="4"/>
        <v>0.7441644499853558</v>
      </c>
      <c r="J32" s="12">
        <v>1079355.46049</v>
      </c>
      <c r="K32" s="12">
        <v>1185837.37277</v>
      </c>
      <c r="L32" s="13">
        <f t="shared" si="2"/>
        <v>9.8653239065154654</v>
      </c>
      <c r="M32" s="13">
        <f t="shared" si="5"/>
        <v>0.81492021802703418</v>
      </c>
    </row>
    <row r="33" spans="1:13" ht="13.8" x14ac:dyDescent="0.25">
      <c r="A33" s="11" t="s">
        <v>174</v>
      </c>
      <c r="B33" s="12">
        <v>1086116.29987</v>
      </c>
      <c r="C33" s="12">
        <v>862506.81131000002</v>
      </c>
      <c r="D33" s="13">
        <f t="shared" si="0"/>
        <v>-20.587987546707875</v>
      </c>
      <c r="E33" s="13">
        <f t="shared" si="3"/>
        <v>8.1264677657716078</v>
      </c>
      <c r="F33" s="12">
        <v>8914435.8703799993</v>
      </c>
      <c r="G33" s="12">
        <v>7590417.3687899997</v>
      </c>
      <c r="H33" s="13">
        <f t="shared" si="1"/>
        <v>-14.852521470139424</v>
      </c>
      <c r="I33" s="13">
        <f t="shared" si="4"/>
        <v>7.1414008378677396</v>
      </c>
      <c r="J33" s="12">
        <v>12210268.06299</v>
      </c>
      <c r="K33" s="12">
        <v>10781121.359169999</v>
      </c>
      <c r="L33" s="13">
        <f t="shared" si="2"/>
        <v>-11.704466244699608</v>
      </c>
      <c r="M33" s="13">
        <f t="shared" si="5"/>
        <v>7.4089027469829771</v>
      </c>
    </row>
    <row r="34" spans="1:13" ht="13.8" x14ac:dyDescent="0.25">
      <c r="A34" s="11" t="s">
        <v>25</v>
      </c>
      <c r="B34" s="12">
        <v>531188.67223999999</v>
      </c>
      <c r="C34" s="12">
        <v>439632.40870999999</v>
      </c>
      <c r="D34" s="13">
        <f t="shared" si="0"/>
        <v>-17.236109938849246</v>
      </c>
      <c r="E34" s="13">
        <f t="shared" si="3"/>
        <v>4.1421801559388127</v>
      </c>
      <c r="F34" s="12">
        <v>4523763.53945</v>
      </c>
      <c r="G34" s="12">
        <v>4081622.3924799999</v>
      </c>
      <c r="H34" s="13">
        <f t="shared" si="1"/>
        <v>-9.7737457564759396</v>
      </c>
      <c r="I34" s="13">
        <f t="shared" si="4"/>
        <v>3.8401711206775193</v>
      </c>
      <c r="J34" s="12">
        <v>6078293.8035899997</v>
      </c>
      <c r="K34" s="12">
        <v>5598445.6777999997</v>
      </c>
      <c r="L34" s="13">
        <f t="shared" si="2"/>
        <v>-7.8944542875928283</v>
      </c>
      <c r="M34" s="13">
        <f t="shared" si="5"/>
        <v>3.8473121838859132</v>
      </c>
    </row>
    <row r="35" spans="1:13" ht="13.8" x14ac:dyDescent="0.25">
      <c r="A35" s="11" t="s">
        <v>26</v>
      </c>
      <c r="B35" s="12">
        <v>609430.79923</v>
      </c>
      <c r="C35" s="12">
        <v>482547.05355999997</v>
      </c>
      <c r="D35" s="13">
        <f t="shared" si="0"/>
        <v>-20.820041558502517</v>
      </c>
      <c r="E35" s="13">
        <f t="shared" si="3"/>
        <v>4.5465183866402938</v>
      </c>
      <c r="F35" s="12">
        <v>5386709.0324900001</v>
      </c>
      <c r="G35" s="12">
        <v>4655001.34253</v>
      </c>
      <c r="H35" s="13">
        <f t="shared" si="1"/>
        <v>-13.583575529079006</v>
      </c>
      <c r="I35" s="13">
        <f t="shared" si="4"/>
        <v>4.3796314316663922</v>
      </c>
      <c r="J35" s="12">
        <v>7145356.0634899996</v>
      </c>
      <c r="K35" s="12">
        <v>6371162.34136</v>
      </c>
      <c r="L35" s="13">
        <f t="shared" si="2"/>
        <v>-10.834921524566559</v>
      </c>
      <c r="M35" s="13">
        <f t="shared" si="5"/>
        <v>4.3783313998434226</v>
      </c>
    </row>
    <row r="36" spans="1:13" ht="13.8" x14ac:dyDescent="0.25">
      <c r="A36" s="11" t="s">
        <v>27</v>
      </c>
      <c r="B36" s="12">
        <v>1084684.17533</v>
      </c>
      <c r="C36" s="12">
        <v>762290.42013999994</v>
      </c>
      <c r="D36" s="13">
        <f t="shared" si="0"/>
        <v>-29.722361819459227</v>
      </c>
      <c r="E36" s="13">
        <f t="shared" si="3"/>
        <v>7.1822372254840214</v>
      </c>
      <c r="F36" s="12">
        <v>10088071.16618</v>
      </c>
      <c r="G36" s="12">
        <v>7701573.9358599996</v>
      </c>
      <c r="H36" s="13">
        <f t="shared" si="1"/>
        <v>-23.656625642379197</v>
      </c>
      <c r="I36" s="13">
        <f t="shared" si="4"/>
        <v>7.245981859258233</v>
      </c>
      <c r="J36" s="12">
        <v>13450628.51802</v>
      </c>
      <c r="K36" s="12">
        <v>10817326.03255</v>
      </c>
      <c r="L36" s="13">
        <f t="shared" si="2"/>
        <v>-19.577542283188681</v>
      </c>
      <c r="M36" s="13">
        <f t="shared" si="5"/>
        <v>7.4337829885758948</v>
      </c>
    </row>
    <row r="37" spans="1:13" ht="13.8" x14ac:dyDescent="0.25">
      <c r="A37" s="14" t="s">
        <v>175</v>
      </c>
      <c r="B37" s="12">
        <v>259554.49393</v>
      </c>
      <c r="C37" s="12">
        <v>214708.94680000001</v>
      </c>
      <c r="D37" s="13">
        <f t="shared" si="0"/>
        <v>-17.277892765784483</v>
      </c>
      <c r="E37" s="13">
        <f t="shared" si="3"/>
        <v>2.0229699201364917</v>
      </c>
      <c r="F37" s="12">
        <v>2406655.98679</v>
      </c>
      <c r="G37" s="12">
        <v>2083376.1523599999</v>
      </c>
      <c r="H37" s="13">
        <f t="shared" si="1"/>
        <v>-13.432739710389226</v>
      </c>
      <c r="I37" s="13">
        <f t="shared" si="4"/>
        <v>1.9601325562456036</v>
      </c>
      <c r="J37" s="12">
        <v>3159380.6088700001</v>
      </c>
      <c r="K37" s="12">
        <v>2832915.9842300001</v>
      </c>
      <c r="L37" s="13">
        <f t="shared" si="2"/>
        <v>-10.333184413534937</v>
      </c>
      <c r="M37" s="13">
        <f t="shared" si="5"/>
        <v>1.9468103844023039</v>
      </c>
    </row>
    <row r="38" spans="1:13" ht="13.8" x14ac:dyDescent="0.25">
      <c r="A38" s="11" t="s">
        <v>28</v>
      </c>
      <c r="B38" s="12">
        <v>402740.38394999999</v>
      </c>
      <c r="C38" s="12">
        <v>150097.04796</v>
      </c>
      <c r="D38" s="13">
        <f t="shared" si="0"/>
        <v>-62.731065981544468</v>
      </c>
      <c r="E38" s="13">
        <f t="shared" si="3"/>
        <v>1.4142019587437349</v>
      </c>
      <c r="F38" s="12">
        <v>1866132.82693</v>
      </c>
      <c r="G38" s="12">
        <v>1964146.32706</v>
      </c>
      <c r="H38" s="13">
        <f t="shared" si="1"/>
        <v>5.2522252819079007</v>
      </c>
      <c r="I38" s="13">
        <f t="shared" si="4"/>
        <v>1.8479558559501392</v>
      </c>
      <c r="J38" s="12">
        <v>2489230.3467600001</v>
      </c>
      <c r="K38" s="12">
        <v>3201233.3802499999</v>
      </c>
      <c r="L38" s="13">
        <f t="shared" si="2"/>
        <v>28.60334056334915</v>
      </c>
      <c r="M38" s="13">
        <f t="shared" si="5"/>
        <v>2.1999220669651902</v>
      </c>
    </row>
    <row r="39" spans="1:13" ht="13.8" x14ac:dyDescent="0.25">
      <c r="A39" s="11" t="s">
        <v>176</v>
      </c>
      <c r="B39" s="12">
        <v>154825.14350000001</v>
      </c>
      <c r="C39" s="12">
        <v>195586.82884999999</v>
      </c>
      <c r="D39" s="13">
        <f>(C39-B39)/B39*100</f>
        <v>26.327561808460381</v>
      </c>
      <c r="E39" s="13">
        <f t="shared" si="3"/>
        <v>1.842802908008276</v>
      </c>
      <c r="F39" s="12">
        <v>1206023.7866700001</v>
      </c>
      <c r="G39" s="12">
        <v>1167611.11035</v>
      </c>
      <c r="H39" s="13">
        <f t="shared" si="1"/>
        <v>-3.1850678854405388</v>
      </c>
      <c r="I39" s="13">
        <f t="shared" si="4"/>
        <v>1.0985402457633771</v>
      </c>
      <c r="J39" s="12">
        <v>1608535.2492200001</v>
      </c>
      <c r="K39" s="12">
        <v>1609385.88907</v>
      </c>
      <c r="L39" s="13">
        <f t="shared" si="2"/>
        <v>5.2882885246835966E-2</v>
      </c>
      <c r="M39" s="13">
        <f t="shared" si="5"/>
        <v>1.1059873214713851</v>
      </c>
    </row>
    <row r="40" spans="1:13" ht="13.8" x14ac:dyDescent="0.25">
      <c r="A40" s="11" t="s">
        <v>29</v>
      </c>
      <c r="B40" s="12">
        <v>381069.14622</v>
      </c>
      <c r="C40" s="12">
        <v>275868.73379999999</v>
      </c>
      <c r="D40" s="13">
        <f>(C40-B40)/B40*100</f>
        <v>-27.606646579375749</v>
      </c>
      <c r="E40" s="13">
        <f t="shared" si="3"/>
        <v>2.5992123695869251</v>
      </c>
      <c r="F40" s="12">
        <v>3364470.4393000002</v>
      </c>
      <c r="G40" s="12">
        <v>2693711.6930499999</v>
      </c>
      <c r="H40" s="13">
        <f t="shared" si="1"/>
        <v>-19.936532608964043</v>
      </c>
      <c r="I40" s="13">
        <f t="shared" si="4"/>
        <v>2.5343632645049108</v>
      </c>
      <c r="J40" s="12">
        <v>4506019.8662</v>
      </c>
      <c r="K40" s="12">
        <v>3752443.1157900002</v>
      </c>
      <c r="L40" s="13">
        <f t="shared" si="2"/>
        <v>-16.723777808052663</v>
      </c>
      <c r="M40" s="13">
        <f t="shared" si="5"/>
        <v>2.57871933561225</v>
      </c>
    </row>
    <row r="41" spans="1:13" ht="13.8" x14ac:dyDescent="0.25">
      <c r="A41" s="11" t="s">
        <v>30</v>
      </c>
      <c r="B41" s="12">
        <v>8865.8698800000002</v>
      </c>
      <c r="C41" s="12">
        <v>7738.2816800000001</v>
      </c>
      <c r="D41" s="13">
        <f t="shared" si="0"/>
        <v>-12.718303057251729</v>
      </c>
      <c r="E41" s="13">
        <f t="shared" si="3"/>
        <v>7.2909449305646162E-2</v>
      </c>
      <c r="F41" s="12">
        <v>85862.124479999999</v>
      </c>
      <c r="G41" s="12">
        <v>76055.106870000003</v>
      </c>
      <c r="H41" s="13">
        <f t="shared" si="1"/>
        <v>-11.421820353728098</v>
      </c>
      <c r="I41" s="13">
        <f t="shared" si="4"/>
        <v>7.1556013001182486E-2</v>
      </c>
      <c r="J41" s="12">
        <v>107875.00429</v>
      </c>
      <c r="K41" s="12">
        <v>100112.73909</v>
      </c>
      <c r="L41" s="13">
        <f t="shared" si="2"/>
        <v>-7.1956105597295954</v>
      </c>
      <c r="M41" s="13">
        <f t="shared" si="5"/>
        <v>6.8798552853781628E-2</v>
      </c>
    </row>
    <row r="42" spans="1:13" ht="15.6" x14ac:dyDescent="0.3">
      <c r="A42" s="51" t="s">
        <v>31</v>
      </c>
      <c r="B42" s="50">
        <v>386343.80580999999</v>
      </c>
      <c r="C42" s="50">
        <v>285661.15539000003</v>
      </c>
      <c r="D42" s="48">
        <f t="shared" si="0"/>
        <v>-26.060376510737871</v>
      </c>
      <c r="E42" s="48">
        <f t="shared" si="3"/>
        <v>2.6914757550541268</v>
      </c>
      <c r="F42" s="50">
        <v>3544784.12005</v>
      </c>
      <c r="G42" s="50">
        <v>2984130.6221699999</v>
      </c>
      <c r="H42" s="48">
        <f t="shared" si="1"/>
        <v>-15.816294558216764</v>
      </c>
      <c r="I42" s="48">
        <f t="shared" si="4"/>
        <v>2.8076022555883271</v>
      </c>
      <c r="J42" s="50">
        <v>4789384.2160900002</v>
      </c>
      <c r="K42" s="50">
        <v>4080888.0361600001</v>
      </c>
      <c r="L42" s="48">
        <f t="shared" si="2"/>
        <v>-14.793053719720328</v>
      </c>
      <c r="M42" s="48">
        <f t="shared" si="5"/>
        <v>2.8044302233477016</v>
      </c>
    </row>
    <row r="43" spans="1:13" ht="13.8" x14ac:dyDescent="0.25">
      <c r="A43" s="11" t="s">
        <v>32</v>
      </c>
      <c r="B43" s="12">
        <v>386343.80580999999</v>
      </c>
      <c r="C43" s="12">
        <v>285661.15539000003</v>
      </c>
      <c r="D43" s="13">
        <f t="shared" si="0"/>
        <v>-26.060376510737871</v>
      </c>
      <c r="E43" s="13">
        <f t="shared" si="3"/>
        <v>2.6914757550541268</v>
      </c>
      <c r="F43" s="12">
        <v>3544784.12005</v>
      </c>
      <c r="G43" s="12">
        <v>2984130.6221699999</v>
      </c>
      <c r="H43" s="13">
        <f t="shared" si="1"/>
        <v>-15.816294558216764</v>
      </c>
      <c r="I43" s="13">
        <f t="shared" si="4"/>
        <v>2.8076022555883271</v>
      </c>
      <c r="J43" s="12">
        <v>4789384.2160900002</v>
      </c>
      <c r="K43" s="12">
        <v>4080888.0361600001</v>
      </c>
      <c r="L43" s="13">
        <f t="shared" si="2"/>
        <v>-14.793053719720328</v>
      </c>
      <c r="M43" s="13">
        <f t="shared" si="5"/>
        <v>2.8044302233477016</v>
      </c>
    </row>
    <row r="44" spans="1:13" ht="15.6" x14ac:dyDescent="0.3">
      <c r="A44" s="9" t="s">
        <v>33</v>
      </c>
      <c r="B44" s="8">
        <v>13239656.34613</v>
      </c>
      <c r="C44" s="8">
        <v>10613551.1291</v>
      </c>
      <c r="D44" s="10">
        <f t="shared" si="0"/>
        <v>-19.835146384276207</v>
      </c>
      <c r="E44" s="10">
        <f t="shared" si="3"/>
        <v>100</v>
      </c>
      <c r="F44" s="15">
        <v>112723095.00747</v>
      </c>
      <c r="G44" s="15">
        <v>98527894.442300007</v>
      </c>
      <c r="H44" s="16">
        <f t="shared" si="1"/>
        <v>-12.592983331613894</v>
      </c>
      <c r="I44" s="16">
        <f t="shared" si="4"/>
        <v>92.699406862227889</v>
      </c>
      <c r="J44" s="15">
        <v>151285400.79603001</v>
      </c>
      <c r="K44" s="15">
        <v>136958120.18562001</v>
      </c>
      <c r="L44" s="16">
        <f t="shared" si="2"/>
        <v>-9.4703656367521596</v>
      </c>
      <c r="M44" s="16">
        <f t="shared" si="5"/>
        <v>94.119095691450767</v>
      </c>
    </row>
    <row r="45" spans="1:13" ht="15" x14ac:dyDescent="0.25">
      <c r="A45" s="52" t="s">
        <v>34</v>
      </c>
      <c r="B45" s="53"/>
      <c r="C45" s="53"/>
      <c r="D45" s="54"/>
      <c r="E45" s="54"/>
      <c r="F45" s="55">
        <f>(F46-F44)</f>
        <v>5315348.5116599947</v>
      </c>
      <c r="G45" s="55">
        <f>(G46-G44)</f>
        <v>7759618.9057999998</v>
      </c>
      <c r="H45" s="56">
        <f t="shared" si="1"/>
        <v>45.985138863014164</v>
      </c>
      <c r="I45" s="56">
        <f t="shared" si="4"/>
        <v>7.3005931377721058</v>
      </c>
      <c r="J45" s="55">
        <f>(J46-J44)</f>
        <v>6182832.1721000075</v>
      </c>
      <c r="K45" s="55">
        <f>(K46-K44)</f>
        <v>8557642.7734799981</v>
      </c>
      <c r="L45" s="56">
        <f t="shared" si="2"/>
        <v>38.409753576949882</v>
      </c>
      <c r="M45" s="56">
        <f t="shared" si="5"/>
        <v>5.8809043085492307</v>
      </c>
    </row>
    <row r="46" spans="1:13" s="18" customFormat="1" ht="22.5" customHeight="1" x14ac:dyDescent="0.4">
      <c r="A46" s="17" t="s">
        <v>35</v>
      </c>
      <c r="B46" s="57">
        <v>13239656.34613</v>
      </c>
      <c r="C46" s="57">
        <v>10613551.1291</v>
      </c>
      <c r="D46" s="58">
        <f>(C46-B46)/B46*100</f>
        <v>-19.835146384276207</v>
      </c>
      <c r="E46" s="58">
        <f t="shared" si="3"/>
        <v>100</v>
      </c>
      <c r="F46" s="110">
        <v>118038443.51912999</v>
      </c>
      <c r="G46" s="110">
        <v>106287513.34810001</v>
      </c>
      <c r="H46" s="111">
        <f>(G46-F46)/F46*100</f>
        <v>-9.9551720784301612</v>
      </c>
      <c r="I46" s="111">
        <f t="shared" si="4"/>
        <v>100</v>
      </c>
      <c r="J46" s="110">
        <v>157468232.96813002</v>
      </c>
      <c r="K46" s="110">
        <v>145515762.95910001</v>
      </c>
      <c r="L46" s="111">
        <f>(K46-J46)/J46*100</f>
        <v>-7.5904007962349294</v>
      </c>
      <c r="M46" s="111">
        <f t="shared" si="5"/>
        <v>100</v>
      </c>
    </row>
    <row r="47" spans="1:13" ht="20.25" hidden="1" customHeight="1" x14ac:dyDescent="0.25"/>
    <row r="48" spans="1:13" ht="14.4" x14ac:dyDescent="0.25">
      <c r="C48" s="122"/>
    </row>
    <row r="49" spans="1:8" ht="14.4" x14ac:dyDescent="0.25">
      <c r="A49" s="1" t="s">
        <v>207</v>
      </c>
      <c r="C49" s="123"/>
    </row>
    <row r="50" spans="1:8" x14ac:dyDescent="0.25">
      <c r="A50" s="1" t="s">
        <v>189</v>
      </c>
    </row>
    <row r="51" spans="1:8" ht="21" x14ac:dyDescent="0.4">
      <c r="E51" s="120" t="s">
        <v>194</v>
      </c>
      <c r="F51" s="120">
        <f>+F46/1.3561</f>
        <v>87042580.576012075</v>
      </c>
      <c r="G51" s="120">
        <f>+G46/1.1155</f>
        <v>95282396.546929643</v>
      </c>
      <c r="H51" s="121">
        <f>(G51-F51)/F51*100</f>
        <v>9.4664196722912468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96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55" zoomScale="90" zoomScaleNormal="90" workbookViewId="0">
      <selection activeCell="B79" sqref="B79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67" customFormat="1" ht="15" thickTop="1" thickBot="1" x14ac:dyDescent="0.3">
      <c r="A2" s="37">
        <v>2015</v>
      </c>
      <c r="B2" s="38" t="s">
        <v>2</v>
      </c>
      <c r="C2" s="136">
        <v>1818057.3137599998</v>
      </c>
      <c r="D2" s="136">
        <v>1656554.7327199997</v>
      </c>
      <c r="E2" s="136">
        <v>1771394.8146500001</v>
      </c>
      <c r="F2" s="136">
        <v>1709754.1109500004</v>
      </c>
      <c r="G2" s="136">
        <v>1570964.3740400001</v>
      </c>
      <c r="H2" s="136">
        <v>1612884.6139799999</v>
      </c>
      <c r="I2" s="136">
        <v>1531571.3446999998</v>
      </c>
      <c r="J2" s="136">
        <v>1473403.29639</v>
      </c>
      <c r="K2" s="136">
        <v>1563726.9315800003</v>
      </c>
      <c r="L2" s="136"/>
      <c r="M2" s="136"/>
      <c r="N2" s="136"/>
      <c r="O2" s="137">
        <f t="shared" ref="O2:O33" si="0">SUM(C2:N2)</f>
        <v>14708311.532769999</v>
      </c>
    </row>
    <row r="3" spans="1:15" ht="14.4" thickTop="1" x14ac:dyDescent="0.25">
      <c r="A3" s="39">
        <v>2014</v>
      </c>
      <c r="B3" s="38" t="s">
        <v>2</v>
      </c>
      <c r="C3" s="136">
        <v>1927049.30174</v>
      </c>
      <c r="D3" s="136">
        <v>1795433.6926500001</v>
      </c>
      <c r="E3" s="136">
        <v>1887616.1530599999</v>
      </c>
      <c r="F3" s="136">
        <v>1849448.0303700001</v>
      </c>
      <c r="G3" s="136">
        <v>1808453.76923</v>
      </c>
      <c r="H3" s="136">
        <v>1669541.4984600001</v>
      </c>
      <c r="I3" s="136">
        <v>1529491.9659299999</v>
      </c>
      <c r="J3" s="136">
        <v>1606238.6817599998</v>
      </c>
      <c r="K3" s="136">
        <v>1902126.0463999999</v>
      </c>
      <c r="L3" s="136">
        <v>2007526.50126</v>
      </c>
      <c r="M3" s="136">
        <v>2194256.8385899998</v>
      </c>
      <c r="N3" s="136">
        <v>2307954.4551599999</v>
      </c>
      <c r="O3" s="137">
        <f t="shared" si="0"/>
        <v>22485136.934609998</v>
      </c>
    </row>
    <row r="4" spans="1:15" s="67" customFormat="1" ht="13.8" x14ac:dyDescent="0.25">
      <c r="A4" s="37">
        <v>2015</v>
      </c>
      <c r="B4" s="40" t="s">
        <v>83</v>
      </c>
      <c r="C4" s="138">
        <v>566166.71128000005</v>
      </c>
      <c r="D4" s="138">
        <v>491881.25361999997</v>
      </c>
      <c r="E4" s="138">
        <v>554762.93662000005</v>
      </c>
      <c r="F4" s="138">
        <v>487514.10278000002</v>
      </c>
      <c r="G4" s="138">
        <v>480848.67021000001</v>
      </c>
      <c r="H4" s="138">
        <v>481068.80047000002</v>
      </c>
      <c r="I4" s="138">
        <v>430711.46961999999</v>
      </c>
      <c r="J4" s="138">
        <v>460220.72279999999</v>
      </c>
      <c r="K4" s="138">
        <v>439965.30858000001</v>
      </c>
      <c r="L4" s="138"/>
      <c r="M4" s="138"/>
      <c r="N4" s="138"/>
      <c r="O4" s="139">
        <f t="shared" si="0"/>
        <v>4393139.9759800006</v>
      </c>
    </row>
    <row r="5" spans="1:15" ht="13.8" x14ac:dyDescent="0.25">
      <c r="A5" s="39">
        <v>2014</v>
      </c>
      <c r="B5" s="40" t="s">
        <v>83</v>
      </c>
      <c r="C5" s="138">
        <v>614049.99011000001</v>
      </c>
      <c r="D5" s="138">
        <v>556283.59741000005</v>
      </c>
      <c r="E5" s="138">
        <v>598289.29353000002</v>
      </c>
      <c r="F5" s="138">
        <v>610687.35260999994</v>
      </c>
      <c r="G5" s="138">
        <v>542968.32842999999</v>
      </c>
      <c r="H5" s="138">
        <v>495849.45386000001</v>
      </c>
      <c r="I5" s="138">
        <v>444851.1041</v>
      </c>
      <c r="J5" s="138">
        <v>483695.93664000003</v>
      </c>
      <c r="K5" s="138">
        <v>552501.56553999998</v>
      </c>
      <c r="L5" s="138">
        <v>564232.83424999996</v>
      </c>
      <c r="M5" s="138">
        <v>601804.46646000003</v>
      </c>
      <c r="N5" s="138">
        <v>651456.22444000002</v>
      </c>
      <c r="O5" s="139">
        <f t="shared" si="0"/>
        <v>6716670.14738</v>
      </c>
    </row>
    <row r="6" spans="1:15" s="67" customFormat="1" ht="13.8" x14ac:dyDescent="0.25">
      <c r="A6" s="37">
        <v>2015</v>
      </c>
      <c r="B6" s="40" t="s">
        <v>132</v>
      </c>
      <c r="C6" s="138">
        <v>218501.91409999999</v>
      </c>
      <c r="D6" s="138">
        <v>155554.29676</v>
      </c>
      <c r="E6" s="138">
        <v>152632.42593999999</v>
      </c>
      <c r="F6" s="138">
        <v>124853.16082999999</v>
      </c>
      <c r="G6" s="138">
        <v>161378.32816</v>
      </c>
      <c r="H6" s="138">
        <v>181205.07988</v>
      </c>
      <c r="I6" s="138">
        <v>93844.835030000002</v>
      </c>
      <c r="J6" s="138">
        <v>73261.700949999999</v>
      </c>
      <c r="K6" s="138">
        <v>111556.6226</v>
      </c>
      <c r="L6" s="138"/>
      <c r="M6" s="138"/>
      <c r="N6" s="138"/>
      <c r="O6" s="139">
        <f t="shared" si="0"/>
        <v>1272788.3642500001</v>
      </c>
    </row>
    <row r="7" spans="1:15" ht="13.8" x14ac:dyDescent="0.25">
      <c r="A7" s="39">
        <v>2014</v>
      </c>
      <c r="B7" s="40" t="s">
        <v>132</v>
      </c>
      <c r="C7" s="138">
        <v>219372.68607</v>
      </c>
      <c r="D7" s="138">
        <v>200366.00167999999</v>
      </c>
      <c r="E7" s="138">
        <v>192353.52622999999</v>
      </c>
      <c r="F7" s="138">
        <v>177392.70402</v>
      </c>
      <c r="G7" s="138">
        <v>188104.70172000001</v>
      </c>
      <c r="H7" s="138">
        <v>167816.56338000001</v>
      </c>
      <c r="I7" s="138">
        <v>94589.399080000003</v>
      </c>
      <c r="J7" s="138">
        <v>104381.06547</v>
      </c>
      <c r="K7" s="138">
        <v>162033.47639</v>
      </c>
      <c r="L7" s="138">
        <v>212448.55926000001</v>
      </c>
      <c r="M7" s="138">
        <v>338058.44446999999</v>
      </c>
      <c r="N7" s="138">
        <v>338041.30245999998</v>
      </c>
      <c r="O7" s="139">
        <f t="shared" si="0"/>
        <v>2394958.4302300001</v>
      </c>
    </row>
    <row r="8" spans="1:15" s="67" customFormat="1" ht="13.8" x14ac:dyDescent="0.25">
      <c r="A8" s="37">
        <v>2015</v>
      </c>
      <c r="B8" s="40" t="s">
        <v>84</v>
      </c>
      <c r="C8" s="138">
        <v>93040.151490000004</v>
      </c>
      <c r="D8" s="138">
        <v>98736.69425</v>
      </c>
      <c r="E8" s="138">
        <v>104076.11655000001</v>
      </c>
      <c r="F8" s="138">
        <v>105965.83722</v>
      </c>
      <c r="G8" s="138">
        <v>96206.019320000007</v>
      </c>
      <c r="H8" s="138">
        <v>110344.7925</v>
      </c>
      <c r="I8" s="138">
        <v>110629.25816</v>
      </c>
      <c r="J8" s="138">
        <v>110090.23523000001</v>
      </c>
      <c r="K8" s="138">
        <v>114324.93349</v>
      </c>
      <c r="L8" s="138"/>
      <c r="M8" s="138"/>
      <c r="N8" s="138"/>
      <c r="O8" s="139">
        <f t="shared" si="0"/>
        <v>943414.03821000003</v>
      </c>
    </row>
    <row r="9" spans="1:15" ht="13.8" x14ac:dyDescent="0.25">
      <c r="A9" s="39">
        <v>2014</v>
      </c>
      <c r="B9" s="40" t="s">
        <v>84</v>
      </c>
      <c r="C9" s="138">
        <v>111498.51522</v>
      </c>
      <c r="D9" s="138">
        <v>112348.27525000001</v>
      </c>
      <c r="E9" s="138">
        <v>119768.88486999999</v>
      </c>
      <c r="F9" s="138">
        <v>121026.58252</v>
      </c>
      <c r="G9" s="138">
        <v>109161.33497</v>
      </c>
      <c r="H9" s="138">
        <v>108378.79994</v>
      </c>
      <c r="I9" s="138">
        <v>106723.63373</v>
      </c>
      <c r="J9" s="138">
        <v>119251.82182</v>
      </c>
      <c r="K9" s="138">
        <v>134477.10582</v>
      </c>
      <c r="L9" s="138">
        <v>125772.73337</v>
      </c>
      <c r="M9" s="138">
        <v>129613.56435</v>
      </c>
      <c r="N9" s="138">
        <v>118555.26717000001</v>
      </c>
      <c r="O9" s="139">
        <f t="shared" si="0"/>
        <v>1416576.5190300001</v>
      </c>
    </row>
    <row r="10" spans="1:15" s="67" customFormat="1" ht="13.8" x14ac:dyDescent="0.25">
      <c r="A10" s="37">
        <v>2015</v>
      </c>
      <c r="B10" s="40" t="s">
        <v>85</v>
      </c>
      <c r="C10" s="138">
        <v>97812.898400000005</v>
      </c>
      <c r="D10" s="138">
        <v>94328.583759999994</v>
      </c>
      <c r="E10" s="138">
        <v>98548.827709999998</v>
      </c>
      <c r="F10" s="138">
        <v>111342.53589</v>
      </c>
      <c r="G10" s="138">
        <v>85342.528900000005</v>
      </c>
      <c r="H10" s="138">
        <v>92638.42108</v>
      </c>
      <c r="I10" s="138">
        <v>76814.647469999996</v>
      </c>
      <c r="J10" s="138">
        <v>89669.715649999998</v>
      </c>
      <c r="K10" s="138">
        <v>115859.60502</v>
      </c>
      <c r="L10" s="138"/>
      <c r="M10" s="138"/>
      <c r="N10" s="138"/>
      <c r="O10" s="139">
        <f t="shared" si="0"/>
        <v>862357.76387999998</v>
      </c>
    </row>
    <row r="11" spans="1:15" ht="13.8" x14ac:dyDescent="0.25">
      <c r="A11" s="39">
        <v>2014</v>
      </c>
      <c r="B11" s="40" t="s">
        <v>85</v>
      </c>
      <c r="C11" s="138">
        <v>116017.89702999999</v>
      </c>
      <c r="D11" s="138">
        <v>111650.12044</v>
      </c>
      <c r="E11" s="138">
        <v>105105.68309999999</v>
      </c>
      <c r="F11" s="138">
        <v>110911.07492</v>
      </c>
      <c r="G11" s="138">
        <v>108918.62856</v>
      </c>
      <c r="H11" s="138">
        <v>102183.27776</v>
      </c>
      <c r="I11" s="138">
        <v>88391.264150000003</v>
      </c>
      <c r="J11" s="138">
        <v>94078.269539999994</v>
      </c>
      <c r="K11" s="138">
        <v>132209.39449999999</v>
      </c>
      <c r="L11" s="138">
        <v>194336.86111</v>
      </c>
      <c r="M11" s="138">
        <v>160589.28497000001</v>
      </c>
      <c r="N11" s="138">
        <v>135195.34609000001</v>
      </c>
      <c r="O11" s="139">
        <f t="shared" si="0"/>
        <v>1459587.1021699999</v>
      </c>
    </row>
    <row r="12" spans="1:15" s="67" customFormat="1" ht="13.8" x14ac:dyDescent="0.25">
      <c r="A12" s="37">
        <v>2015</v>
      </c>
      <c r="B12" s="40" t="s">
        <v>86</v>
      </c>
      <c r="C12" s="138">
        <v>245760.43616000001</v>
      </c>
      <c r="D12" s="138">
        <v>231388.24583999999</v>
      </c>
      <c r="E12" s="138">
        <v>206854.61811000001</v>
      </c>
      <c r="F12" s="138">
        <v>243050.87479999999</v>
      </c>
      <c r="G12" s="138">
        <v>216279.59288000001</v>
      </c>
      <c r="H12" s="138">
        <v>207819.69023000001</v>
      </c>
      <c r="I12" s="138">
        <v>227902.51767</v>
      </c>
      <c r="J12" s="138">
        <v>153863.76707</v>
      </c>
      <c r="K12" s="138">
        <v>265994.85264</v>
      </c>
      <c r="L12" s="138"/>
      <c r="M12" s="138"/>
      <c r="N12" s="138"/>
      <c r="O12" s="139">
        <f t="shared" si="0"/>
        <v>1998914.5954</v>
      </c>
    </row>
    <row r="13" spans="1:15" ht="13.8" x14ac:dyDescent="0.25">
      <c r="A13" s="39">
        <v>2014</v>
      </c>
      <c r="B13" s="40" t="s">
        <v>86</v>
      </c>
      <c r="C13" s="138">
        <v>153795.59529999999</v>
      </c>
      <c r="D13" s="138">
        <v>182753.25046000001</v>
      </c>
      <c r="E13" s="138">
        <v>154123.44412</v>
      </c>
      <c r="F13" s="138">
        <v>149029.52598999999</v>
      </c>
      <c r="G13" s="138">
        <v>141867.42569</v>
      </c>
      <c r="H13" s="138">
        <v>138269.47837</v>
      </c>
      <c r="I13" s="138">
        <v>157467.05283999999</v>
      </c>
      <c r="J13" s="138">
        <v>143440.3285</v>
      </c>
      <c r="K13" s="138">
        <v>216814.42443000001</v>
      </c>
      <c r="L13" s="138">
        <v>265869.76663999999</v>
      </c>
      <c r="M13" s="138">
        <v>292675.99297999998</v>
      </c>
      <c r="N13" s="138">
        <v>320599.72947000002</v>
      </c>
      <c r="O13" s="139">
        <f t="shared" si="0"/>
        <v>2316706.0147900004</v>
      </c>
    </row>
    <row r="14" spans="1:15" s="67" customFormat="1" ht="13.8" x14ac:dyDescent="0.25">
      <c r="A14" s="37">
        <v>2015</v>
      </c>
      <c r="B14" s="40" t="s">
        <v>87</v>
      </c>
      <c r="C14" s="138">
        <v>16791.806779999999</v>
      </c>
      <c r="D14" s="138">
        <v>19131.206109999999</v>
      </c>
      <c r="E14" s="138">
        <v>19115.16706</v>
      </c>
      <c r="F14" s="138">
        <v>18199.15724</v>
      </c>
      <c r="G14" s="138">
        <v>17030.152870000002</v>
      </c>
      <c r="H14" s="138">
        <v>17845.953539999999</v>
      </c>
      <c r="I14" s="138">
        <v>12890.33347</v>
      </c>
      <c r="J14" s="138">
        <v>10659.29089</v>
      </c>
      <c r="K14" s="138">
        <v>11140.22373</v>
      </c>
      <c r="L14" s="138"/>
      <c r="M14" s="138"/>
      <c r="N14" s="138"/>
      <c r="O14" s="139">
        <f t="shared" si="0"/>
        <v>142803.29168999998</v>
      </c>
    </row>
    <row r="15" spans="1:15" ht="13.8" x14ac:dyDescent="0.25">
      <c r="A15" s="39">
        <v>2014</v>
      </c>
      <c r="B15" s="40" t="s">
        <v>87</v>
      </c>
      <c r="C15" s="138">
        <v>24433.78167</v>
      </c>
      <c r="D15" s="138">
        <v>23262.337889999999</v>
      </c>
      <c r="E15" s="138">
        <v>22845.745370000001</v>
      </c>
      <c r="F15" s="138">
        <v>19989.729940000001</v>
      </c>
      <c r="G15" s="138">
        <v>19755.836240000001</v>
      </c>
      <c r="H15" s="138">
        <v>19273.121060000001</v>
      </c>
      <c r="I15" s="138">
        <v>14721.921179999999</v>
      </c>
      <c r="J15" s="138">
        <v>13367.26571</v>
      </c>
      <c r="K15" s="138">
        <v>15407.80867</v>
      </c>
      <c r="L15" s="138">
        <v>14895.794110000001</v>
      </c>
      <c r="M15" s="138">
        <v>15889.761500000001</v>
      </c>
      <c r="N15" s="138">
        <v>24194.32213</v>
      </c>
      <c r="O15" s="139">
        <f t="shared" si="0"/>
        <v>228037.42547000002</v>
      </c>
    </row>
    <row r="16" spans="1:15" ht="13.8" x14ac:dyDescent="0.25">
      <c r="A16" s="37">
        <v>2015</v>
      </c>
      <c r="B16" s="40" t="s">
        <v>88</v>
      </c>
      <c r="C16" s="138">
        <v>84587.382100000003</v>
      </c>
      <c r="D16" s="138">
        <v>87419.751180000007</v>
      </c>
      <c r="E16" s="138">
        <v>105669.31832000001</v>
      </c>
      <c r="F16" s="138">
        <v>72638.579329999993</v>
      </c>
      <c r="G16" s="138">
        <v>53359.857490000002</v>
      </c>
      <c r="H16" s="138">
        <v>54936.205170000001</v>
      </c>
      <c r="I16" s="138">
        <v>73120.949699999997</v>
      </c>
      <c r="J16" s="138">
        <v>81940.677330000006</v>
      </c>
      <c r="K16" s="138">
        <v>58905.846389999999</v>
      </c>
      <c r="L16" s="138"/>
      <c r="M16" s="138"/>
      <c r="N16" s="138"/>
      <c r="O16" s="139">
        <f t="shared" si="0"/>
        <v>672578.56701</v>
      </c>
    </row>
    <row r="17" spans="1:15" ht="13.8" x14ac:dyDescent="0.25">
      <c r="A17" s="39">
        <v>2014</v>
      </c>
      <c r="B17" s="40" t="s">
        <v>88</v>
      </c>
      <c r="C17" s="138">
        <v>109576.34378</v>
      </c>
      <c r="D17" s="138">
        <v>69920.359270000001</v>
      </c>
      <c r="E17" s="138">
        <v>121384.38855</v>
      </c>
      <c r="F17" s="138">
        <v>48540.4202</v>
      </c>
      <c r="G17" s="138">
        <v>86381.492960000003</v>
      </c>
      <c r="H17" s="138">
        <v>91684.593309999997</v>
      </c>
      <c r="I17" s="138">
        <v>68872.547839999999</v>
      </c>
      <c r="J17" s="138">
        <v>111508.17037000001</v>
      </c>
      <c r="K17" s="138">
        <v>101496.20688</v>
      </c>
      <c r="L17" s="138">
        <v>95956.638160000002</v>
      </c>
      <c r="M17" s="138">
        <v>75721.907399999996</v>
      </c>
      <c r="N17" s="138">
        <v>94615.249290000007</v>
      </c>
      <c r="O17" s="139">
        <f t="shared" si="0"/>
        <v>1075658.31801</v>
      </c>
    </row>
    <row r="18" spans="1:15" ht="13.8" x14ac:dyDescent="0.25">
      <c r="A18" s="37">
        <v>2015</v>
      </c>
      <c r="B18" s="40" t="s">
        <v>136</v>
      </c>
      <c r="C18" s="138">
        <v>6323.2487099999998</v>
      </c>
      <c r="D18" s="138">
        <v>8839.9764099999993</v>
      </c>
      <c r="E18" s="138">
        <v>11241.36759</v>
      </c>
      <c r="F18" s="138">
        <v>10605.65509</v>
      </c>
      <c r="G18" s="138">
        <v>6164.7641899999999</v>
      </c>
      <c r="H18" s="138">
        <v>2449.9805200000001</v>
      </c>
      <c r="I18" s="138">
        <v>4008.5602800000001</v>
      </c>
      <c r="J18" s="138">
        <v>5086.7874000000002</v>
      </c>
      <c r="K18" s="138">
        <v>5656.9401399999997</v>
      </c>
      <c r="L18" s="138"/>
      <c r="M18" s="138"/>
      <c r="N18" s="138"/>
      <c r="O18" s="139">
        <f t="shared" si="0"/>
        <v>60377.280329999994</v>
      </c>
    </row>
    <row r="19" spans="1:15" ht="13.8" x14ac:dyDescent="0.25">
      <c r="A19" s="39">
        <v>2014</v>
      </c>
      <c r="B19" s="40" t="s">
        <v>136</v>
      </c>
      <c r="C19" s="138">
        <v>7358.7261900000003</v>
      </c>
      <c r="D19" s="138">
        <v>9166.9882199999993</v>
      </c>
      <c r="E19" s="138">
        <v>10157.391799999999</v>
      </c>
      <c r="F19" s="138">
        <v>13281.129489999999</v>
      </c>
      <c r="G19" s="138">
        <v>8222.47631</v>
      </c>
      <c r="H19" s="138">
        <v>3831.8581199999999</v>
      </c>
      <c r="I19" s="138">
        <v>3651.3755299999998</v>
      </c>
      <c r="J19" s="138">
        <v>5275.7177700000002</v>
      </c>
      <c r="K19" s="138">
        <v>5832.93804</v>
      </c>
      <c r="L19" s="138">
        <v>4353.9617500000004</v>
      </c>
      <c r="M19" s="138">
        <v>4965.0751799999998</v>
      </c>
      <c r="N19" s="138">
        <v>6948.33565</v>
      </c>
      <c r="O19" s="139">
        <f t="shared" si="0"/>
        <v>83045.97404999999</v>
      </c>
    </row>
    <row r="20" spans="1:15" ht="13.8" x14ac:dyDescent="0.25">
      <c r="A20" s="37">
        <v>2015</v>
      </c>
      <c r="B20" s="40" t="s">
        <v>89</v>
      </c>
      <c r="C20" s="140">
        <v>172543.8327</v>
      </c>
      <c r="D20" s="140">
        <v>167106.44742000001</v>
      </c>
      <c r="E20" s="140">
        <v>171068.19013999999</v>
      </c>
      <c r="F20" s="140">
        <v>172518.28628999999</v>
      </c>
      <c r="G20" s="140">
        <v>124616.54806</v>
      </c>
      <c r="H20" s="138">
        <v>109761.62934</v>
      </c>
      <c r="I20" s="138">
        <v>152672.6439</v>
      </c>
      <c r="J20" s="138">
        <v>142340.76736999999</v>
      </c>
      <c r="K20" s="138">
        <v>127376.02313</v>
      </c>
      <c r="L20" s="138"/>
      <c r="M20" s="138"/>
      <c r="N20" s="138"/>
      <c r="O20" s="139">
        <f t="shared" si="0"/>
        <v>1340004.3683500001</v>
      </c>
    </row>
    <row r="21" spans="1:15" ht="13.8" x14ac:dyDescent="0.25">
      <c r="A21" s="39">
        <v>2014</v>
      </c>
      <c r="B21" s="40" t="s">
        <v>89</v>
      </c>
      <c r="C21" s="138">
        <v>209570.804</v>
      </c>
      <c r="D21" s="138">
        <v>185581.57032999999</v>
      </c>
      <c r="E21" s="138">
        <v>193720.27377999999</v>
      </c>
      <c r="F21" s="138">
        <v>203888.59948</v>
      </c>
      <c r="G21" s="138">
        <v>186505.35902999999</v>
      </c>
      <c r="H21" s="138">
        <v>158084.99557</v>
      </c>
      <c r="I21" s="138">
        <v>175807.64163</v>
      </c>
      <c r="J21" s="138">
        <v>185391.33327999999</v>
      </c>
      <c r="K21" s="138">
        <v>192468.72279999999</v>
      </c>
      <c r="L21" s="138">
        <v>180961.55247</v>
      </c>
      <c r="M21" s="138">
        <v>195677.55825</v>
      </c>
      <c r="N21" s="138">
        <v>207575.67099000001</v>
      </c>
      <c r="O21" s="139">
        <f t="shared" si="0"/>
        <v>2275234.0816099998</v>
      </c>
    </row>
    <row r="22" spans="1:15" ht="13.8" x14ac:dyDescent="0.25">
      <c r="A22" s="37">
        <v>2015</v>
      </c>
      <c r="B22" s="40" t="s">
        <v>186</v>
      </c>
      <c r="C22" s="140">
        <v>316528.93203999999</v>
      </c>
      <c r="D22" s="140">
        <v>302168.27737000003</v>
      </c>
      <c r="E22" s="140">
        <v>347425.84661000001</v>
      </c>
      <c r="F22" s="140">
        <v>363065.92148000002</v>
      </c>
      <c r="G22" s="140">
        <v>329737.91196</v>
      </c>
      <c r="H22" s="138">
        <v>354814.06125000003</v>
      </c>
      <c r="I22" s="138">
        <v>348976.12939999998</v>
      </c>
      <c r="J22" s="138">
        <v>346269.63170000003</v>
      </c>
      <c r="K22" s="138">
        <v>312946.57585999998</v>
      </c>
      <c r="L22" s="138"/>
      <c r="M22" s="138"/>
      <c r="N22" s="138"/>
      <c r="O22" s="139">
        <f t="shared" si="0"/>
        <v>3021933.2876700005</v>
      </c>
    </row>
    <row r="23" spans="1:15" ht="13.8" x14ac:dyDescent="0.25">
      <c r="A23" s="39">
        <v>2014</v>
      </c>
      <c r="B23" s="40" t="s">
        <v>186</v>
      </c>
      <c r="C23" s="138">
        <v>361374.96237000002</v>
      </c>
      <c r="D23" s="140">
        <v>344101.19170000002</v>
      </c>
      <c r="E23" s="138">
        <v>369867.52171</v>
      </c>
      <c r="F23" s="138">
        <v>394700.91119999997</v>
      </c>
      <c r="G23" s="138">
        <v>416568.18531999999</v>
      </c>
      <c r="H23" s="138">
        <v>384169.35709</v>
      </c>
      <c r="I23" s="138">
        <v>374416.02584999998</v>
      </c>
      <c r="J23" s="138">
        <v>345848.77266000002</v>
      </c>
      <c r="K23" s="138">
        <v>388884.40333</v>
      </c>
      <c r="L23" s="138">
        <v>348697.80014000001</v>
      </c>
      <c r="M23" s="138">
        <v>379260.78302999999</v>
      </c>
      <c r="N23" s="138">
        <v>410773.00747000001</v>
      </c>
      <c r="O23" s="139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141">
        <v>8664006.2134300005</v>
      </c>
      <c r="D24" s="141">
        <v>8525065.2780099995</v>
      </c>
      <c r="E24" s="141">
        <v>9128298.1578700021</v>
      </c>
      <c r="F24" s="141">
        <v>9715418.74639</v>
      </c>
      <c r="G24" s="141">
        <v>8811164.6829000004</v>
      </c>
      <c r="H24" s="141">
        <v>9658469.8068100009</v>
      </c>
      <c r="I24" s="141">
        <v>8914603.1149500012</v>
      </c>
      <c r="J24" s="141">
        <v>8654263.2448699996</v>
      </c>
      <c r="K24" s="141">
        <v>8764163.0421300009</v>
      </c>
      <c r="L24" s="141"/>
      <c r="M24" s="141"/>
      <c r="N24" s="141"/>
      <c r="O24" s="139">
        <f t="shared" si="0"/>
        <v>80835452.287360013</v>
      </c>
    </row>
    <row r="25" spans="1:15" ht="13.8" x14ac:dyDescent="0.25">
      <c r="A25" s="39">
        <v>2014</v>
      </c>
      <c r="B25" s="38" t="s">
        <v>14</v>
      </c>
      <c r="C25" s="141">
        <v>9649212.5786700007</v>
      </c>
      <c r="D25" s="141">
        <v>9937765.4625299983</v>
      </c>
      <c r="E25" s="141">
        <v>10722516.276490003</v>
      </c>
      <c r="F25" s="141">
        <v>10845272.22858</v>
      </c>
      <c r="G25" s="141">
        <v>11089833.534680001</v>
      </c>
      <c r="H25" s="141">
        <v>10434223.72326</v>
      </c>
      <c r="I25" s="141">
        <v>10539264.669950001</v>
      </c>
      <c r="J25" s="141">
        <v>9040464.5396699999</v>
      </c>
      <c r="K25" s="141">
        <v>10953767.508960001</v>
      </c>
      <c r="L25" s="141">
        <v>10190669.99983</v>
      </c>
      <c r="M25" s="141">
        <v>10201363.973710001</v>
      </c>
      <c r="N25" s="141">
        <v>10465708.493579999</v>
      </c>
      <c r="O25" s="139">
        <f t="shared" si="0"/>
        <v>124070062.98991002</v>
      </c>
    </row>
    <row r="26" spans="1:15" ht="13.8" x14ac:dyDescent="0.25">
      <c r="A26" s="37">
        <v>2015</v>
      </c>
      <c r="B26" s="40" t="s">
        <v>90</v>
      </c>
      <c r="C26" s="138">
        <v>648476.17868000001</v>
      </c>
      <c r="D26" s="138">
        <v>609586.90353999997</v>
      </c>
      <c r="E26" s="138">
        <v>678975.07987000002</v>
      </c>
      <c r="F26" s="138">
        <v>724124.85097999999</v>
      </c>
      <c r="G26" s="138">
        <v>652980.94438999996</v>
      </c>
      <c r="H26" s="138">
        <v>679612.11060000001</v>
      </c>
      <c r="I26" s="138">
        <v>631595.96265999996</v>
      </c>
      <c r="J26" s="138">
        <v>640057.99251000001</v>
      </c>
      <c r="K26" s="138">
        <v>650266.28021999996</v>
      </c>
      <c r="L26" s="138"/>
      <c r="M26" s="138"/>
      <c r="N26" s="138"/>
      <c r="O26" s="139">
        <f t="shared" si="0"/>
        <v>5915676.3034499995</v>
      </c>
    </row>
    <row r="27" spans="1:15" ht="13.8" x14ac:dyDescent="0.25">
      <c r="A27" s="39">
        <v>2014</v>
      </c>
      <c r="B27" s="40" t="s">
        <v>90</v>
      </c>
      <c r="C27" s="138">
        <v>767901.96198000002</v>
      </c>
      <c r="D27" s="138">
        <v>715678.47450999997</v>
      </c>
      <c r="E27" s="138">
        <v>770352.71528999996</v>
      </c>
      <c r="F27" s="138">
        <v>790451.51827</v>
      </c>
      <c r="G27" s="138">
        <v>768660.15758</v>
      </c>
      <c r="H27" s="138">
        <v>706518.67402000003</v>
      </c>
      <c r="I27" s="138">
        <v>702464.95681999996</v>
      </c>
      <c r="J27" s="138">
        <v>681686.56249000004</v>
      </c>
      <c r="K27" s="138">
        <v>819784.20947999996</v>
      </c>
      <c r="L27" s="138">
        <v>756876.24066000001</v>
      </c>
      <c r="M27" s="138">
        <v>731931.00960999995</v>
      </c>
      <c r="N27" s="138">
        <v>673660.94935999997</v>
      </c>
      <c r="O27" s="139">
        <f t="shared" si="0"/>
        <v>8885967.4300699998</v>
      </c>
    </row>
    <row r="28" spans="1:15" ht="13.8" x14ac:dyDescent="0.25">
      <c r="A28" s="37">
        <v>2015</v>
      </c>
      <c r="B28" s="40" t="s">
        <v>91</v>
      </c>
      <c r="C28" s="138">
        <v>112830.07476</v>
      </c>
      <c r="D28" s="138">
        <v>115694.82902999999</v>
      </c>
      <c r="E28" s="138">
        <v>144241.97938</v>
      </c>
      <c r="F28" s="138">
        <v>146099.70827</v>
      </c>
      <c r="G28" s="138">
        <v>117698.29527</v>
      </c>
      <c r="H28" s="138">
        <v>115542.68276</v>
      </c>
      <c r="I28" s="138">
        <v>118483.18893</v>
      </c>
      <c r="J28" s="138">
        <v>134275.02840000001</v>
      </c>
      <c r="K28" s="138">
        <v>117310.64503</v>
      </c>
      <c r="L28" s="138"/>
      <c r="M28" s="138"/>
      <c r="N28" s="138"/>
      <c r="O28" s="139">
        <f t="shared" si="0"/>
        <v>1122176.4318299999</v>
      </c>
    </row>
    <row r="29" spans="1:15" ht="13.8" x14ac:dyDescent="0.25">
      <c r="A29" s="39">
        <v>2014</v>
      </c>
      <c r="B29" s="40" t="s">
        <v>91</v>
      </c>
      <c r="C29" s="138">
        <v>123768.50865</v>
      </c>
      <c r="D29" s="138">
        <v>144819.42416</v>
      </c>
      <c r="E29" s="138">
        <v>143824.89517999999</v>
      </c>
      <c r="F29" s="138">
        <v>154749.45623000001</v>
      </c>
      <c r="G29" s="138">
        <v>166273.72425</v>
      </c>
      <c r="H29" s="138">
        <v>149427.36395999999</v>
      </c>
      <c r="I29" s="138">
        <v>168833.38764999999</v>
      </c>
      <c r="J29" s="138">
        <v>160336.91033000001</v>
      </c>
      <c r="K29" s="138">
        <v>183114.79130000001</v>
      </c>
      <c r="L29" s="138">
        <v>144301.07029</v>
      </c>
      <c r="M29" s="138">
        <v>135290.08074999999</v>
      </c>
      <c r="N29" s="138">
        <v>178764.54415999999</v>
      </c>
      <c r="O29" s="139">
        <f t="shared" si="0"/>
        <v>1853504.1569099999</v>
      </c>
    </row>
    <row r="30" spans="1:15" s="67" customFormat="1" ht="13.8" x14ac:dyDescent="0.25">
      <c r="A30" s="37">
        <v>2015</v>
      </c>
      <c r="B30" s="40" t="s">
        <v>92</v>
      </c>
      <c r="C30" s="138">
        <v>143774.74931000001</v>
      </c>
      <c r="D30" s="138">
        <v>147034.17332999999</v>
      </c>
      <c r="E30" s="138">
        <v>167697.59656999999</v>
      </c>
      <c r="F30" s="138">
        <v>177976.82922000001</v>
      </c>
      <c r="G30" s="138">
        <v>169615.87656999999</v>
      </c>
      <c r="H30" s="138">
        <v>192780.13312000001</v>
      </c>
      <c r="I30" s="138">
        <v>146427.42494</v>
      </c>
      <c r="J30" s="138">
        <v>168540.44795</v>
      </c>
      <c r="K30" s="138">
        <v>165510.74267000001</v>
      </c>
      <c r="L30" s="138"/>
      <c r="M30" s="138"/>
      <c r="N30" s="138"/>
      <c r="O30" s="139">
        <f t="shared" si="0"/>
        <v>1479357.9736800001</v>
      </c>
    </row>
    <row r="31" spans="1:15" ht="13.8" x14ac:dyDescent="0.25">
      <c r="A31" s="39">
        <v>2014</v>
      </c>
      <c r="B31" s="40" t="s">
        <v>92</v>
      </c>
      <c r="C31" s="138">
        <v>178356.87951</v>
      </c>
      <c r="D31" s="138">
        <v>177087.6667</v>
      </c>
      <c r="E31" s="138">
        <v>190935.24841999999</v>
      </c>
      <c r="F31" s="138">
        <v>203831.74794</v>
      </c>
      <c r="G31" s="138">
        <v>194613.76462999999</v>
      </c>
      <c r="H31" s="138">
        <v>200165.09778000001</v>
      </c>
      <c r="I31" s="138">
        <v>181218.24234</v>
      </c>
      <c r="J31" s="138">
        <v>159444.41623999999</v>
      </c>
      <c r="K31" s="138">
        <v>221742.83643</v>
      </c>
      <c r="L31" s="138">
        <v>207601.55914</v>
      </c>
      <c r="M31" s="138">
        <v>224181.71590000001</v>
      </c>
      <c r="N31" s="138">
        <v>215432.26869999999</v>
      </c>
      <c r="O31" s="139">
        <f t="shared" si="0"/>
        <v>2354611.4437299999</v>
      </c>
    </row>
    <row r="32" spans="1:15" ht="13.8" x14ac:dyDescent="0.25">
      <c r="A32" s="37">
        <v>2015</v>
      </c>
      <c r="B32" s="40" t="s">
        <v>135</v>
      </c>
      <c r="C32" s="140">
        <v>1197789.8665</v>
      </c>
      <c r="D32" s="140">
        <v>1176534.4969500001</v>
      </c>
      <c r="E32" s="140">
        <v>1342984.4174200001</v>
      </c>
      <c r="F32" s="140">
        <v>1439683.6012599999</v>
      </c>
      <c r="G32" s="140">
        <v>1377834.85087</v>
      </c>
      <c r="H32" s="140">
        <v>1418304.5541900001</v>
      </c>
      <c r="I32" s="140">
        <v>1313243.9825599999</v>
      </c>
      <c r="J32" s="140">
        <v>1191862.90411</v>
      </c>
      <c r="K32" s="140">
        <v>1096788.99156</v>
      </c>
      <c r="L32" s="140"/>
      <c r="M32" s="140"/>
      <c r="N32" s="140"/>
      <c r="O32" s="139">
        <f t="shared" si="0"/>
        <v>11555027.66542</v>
      </c>
    </row>
    <row r="33" spans="1:15" ht="13.8" x14ac:dyDescent="0.25">
      <c r="A33" s="39">
        <v>2014</v>
      </c>
      <c r="B33" s="40" t="s">
        <v>135</v>
      </c>
      <c r="C33" s="138">
        <v>1394170.43386</v>
      </c>
      <c r="D33" s="138">
        <v>1444414.4739900001</v>
      </c>
      <c r="E33" s="138">
        <v>1460149.29752</v>
      </c>
      <c r="F33" s="140">
        <v>1481200.8717799999</v>
      </c>
      <c r="G33" s="140">
        <v>1586058.04687</v>
      </c>
      <c r="H33" s="140">
        <v>1519002.1371299999</v>
      </c>
      <c r="I33" s="140">
        <v>1570477.1852200001</v>
      </c>
      <c r="J33" s="140">
        <v>1427899.1423800001</v>
      </c>
      <c r="K33" s="140">
        <v>1504219.5519600001</v>
      </c>
      <c r="L33" s="140">
        <v>1493813.3428700001</v>
      </c>
      <c r="M33" s="140">
        <v>1492215.11708</v>
      </c>
      <c r="N33" s="140">
        <v>1409458.0280899999</v>
      </c>
      <c r="O33" s="139">
        <f t="shared" si="0"/>
        <v>17783077.628749996</v>
      </c>
    </row>
    <row r="34" spans="1:15" ht="13.8" x14ac:dyDescent="0.25">
      <c r="A34" s="37">
        <v>2015</v>
      </c>
      <c r="B34" s="40" t="s">
        <v>93</v>
      </c>
      <c r="C34" s="138">
        <v>1383634.0862400001</v>
      </c>
      <c r="D34" s="138">
        <v>1264233.8875</v>
      </c>
      <c r="E34" s="138">
        <v>1324776.90888</v>
      </c>
      <c r="F34" s="138">
        <v>1385081.6733200001</v>
      </c>
      <c r="G34" s="138">
        <v>1342821.18402</v>
      </c>
      <c r="H34" s="138">
        <v>1457251.6511299999</v>
      </c>
      <c r="I34" s="138">
        <v>1492578.5980499999</v>
      </c>
      <c r="J34" s="138">
        <v>1545893.4080699999</v>
      </c>
      <c r="K34" s="138">
        <v>1392238.7860600001</v>
      </c>
      <c r="L34" s="138"/>
      <c r="M34" s="138"/>
      <c r="N34" s="138"/>
      <c r="O34" s="139">
        <f t="shared" ref="O34:O65" si="1">SUM(C34:N34)</f>
        <v>12588510.18327</v>
      </c>
    </row>
    <row r="35" spans="1:15" ht="13.8" x14ac:dyDescent="0.25">
      <c r="A35" s="39">
        <v>2014</v>
      </c>
      <c r="B35" s="40" t="s">
        <v>93</v>
      </c>
      <c r="C35" s="138">
        <v>1586676.90065</v>
      </c>
      <c r="D35" s="138">
        <v>1485368.2324099999</v>
      </c>
      <c r="E35" s="138">
        <v>1599277.86237</v>
      </c>
      <c r="F35" s="138">
        <v>1543764.97386</v>
      </c>
      <c r="G35" s="138">
        <v>1612659.3118</v>
      </c>
      <c r="H35" s="138">
        <v>1595085.0032800001</v>
      </c>
      <c r="I35" s="138">
        <v>1719903.31642</v>
      </c>
      <c r="J35" s="138">
        <v>1552535.55479</v>
      </c>
      <c r="K35" s="138">
        <v>1664645.7252</v>
      </c>
      <c r="L35" s="138">
        <v>1499606.82596</v>
      </c>
      <c r="M35" s="138">
        <v>1504798.5305900001</v>
      </c>
      <c r="N35" s="138">
        <v>1368074.83852</v>
      </c>
      <c r="O35" s="139">
        <f t="shared" si="1"/>
        <v>18732397.075850002</v>
      </c>
    </row>
    <row r="36" spans="1:15" ht="13.8" x14ac:dyDescent="0.25">
      <c r="A36" s="37">
        <v>2015</v>
      </c>
      <c r="B36" s="40" t="s">
        <v>94</v>
      </c>
      <c r="C36" s="138">
        <v>1728191.10139</v>
      </c>
      <c r="D36" s="138">
        <v>1703301.9503200001</v>
      </c>
      <c r="E36" s="138">
        <v>1770557.5905200001</v>
      </c>
      <c r="F36" s="138">
        <v>1835843.1303699999</v>
      </c>
      <c r="G36" s="138">
        <v>1480399.23361</v>
      </c>
      <c r="H36" s="138">
        <v>1970884.53584</v>
      </c>
      <c r="I36" s="138">
        <v>1643184.27779</v>
      </c>
      <c r="J36" s="138">
        <v>1362552.8120200001</v>
      </c>
      <c r="K36" s="138">
        <v>1875319.77939</v>
      </c>
      <c r="L36" s="138"/>
      <c r="M36" s="138"/>
      <c r="N36" s="138"/>
      <c r="O36" s="139">
        <f t="shared" si="1"/>
        <v>15370234.411250001</v>
      </c>
    </row>
    <row r="37" spans="1:15" ht="13.8" x14ac:dyDescent="0.25">
      <c r="A37" s="39">
        <v>2014</v>
      </c>
      <c r="B37" s="40" t="s">
        <v>94</v>
      </c>
      <c r="C37" s="138">
        <v>1585958.4298</v>
      </c>
      <c r="D37" s="138">
        <v>1832639.83987</v>
      </c>
      <c r="E37" s="138">
        <v>2126496.68334</v>
      </c>
      <c r="F37" s="138">
        <v>2085969.69022</v>
      </c>
      <c r="G37" s="138">
        <v>2040798.1582899999</v>
      </c>
      <c r="H37" s="138">
        <v>2029799.52143</v>
      </c>
      <c r="I37" s="138">
        <v>1988612.2893000001</v>
      </c>
      <c r="J37" s="138">
        <v>1266790.6583400001</v>
      </c>
      <c r="K37" s="138">
        <v>1958581.5900099999</v>
      </c>
      <c r="L37" s="138">
        <v>1712962.1933899999</v>
      </c>
      <c r="M37" s="138">
        <v>1839274.63827</v>
      </c>
      <c r="N37" s="138">
        <v>1802373.6949199999</v>
      </c>
      <c r="O37" s="139">
        <f t="shared" si="1"/>
        <v>22270257.387180004</v>
      </c>
    </row>
    <row r="38" spans="1:15" ht="13.8" x14ac:dyDescent="0.25">
      <c r="A38" s="37">
        <v>2015</v>
      </c>
      <c r="B38" s="40" t="s">
        <v>95</v>
      </c>
      <c r="C38" s="138">
        <v>43975.630740000001</v>
      </c>
      <c r="D38" s="138">
        <v>77870.873619999998</v>
      </c>
      <c r="E38" s="138">
        <v>46982.886599999998</v>
      </c>
      <c r="F38" s="138">
        <v>103764.36032000001</v>
      </c>
      <c r="G38" s="138">
        <v>117014.65793</v>
      </c>
      <c r="H38" s="138">
        <v>53595.19154</v>
      </c>
      <c r="I38" s="138">
        <v>148862.53343000001</v>
      </c>
      <c r="J38" s="138">
        <v>123136.47053999999</v>
      </c>
      <c r="K38" s="138">
        <v>75751.284390000001</v>
      </c>
      <c r="L38" s="138"/>
      <c r="M38" s="138"/>
      <c r="N38" s="138"/>
      <c r="O38" s="139">
        <f t="shared" si="1"/>
        <v>790953.88911000011</v>
      </c>
    </row>
    <row r="39" spans="1:15" ht="13.8" x14ac:dyDescent="0.25">
      <c r="A39" s="39">
        <v>2014</v>
      </c>
      <c r="B39" s="40" t="s">
        <v>95</v>
      </c>
      <c r="C39" s="138">
        <v>54471.323920000003</v>
      </c>
      <c r="D39" s="138">
        <v>89236.716050000003</v>
      </c>
      <c r="E39" s="138">
        <v>97135.555219999995</v>
      </c>
      <c r="F39" s="138">
        <v>76354.087700000004</v>
      </c>
      <c r="G39" s="138">
        <v>131933.46765999999</v>
      </c>
      <c r="H39" s="138">
        <v>113595.98203</v>
      </c>
      <c r="I39" s="138">
        <v>122443.44491999999</v>
      </c>
      <c r="J39" s="138">
        <v>109595.07594</v>
      </c>
      <c r="K39" s="138">
        <v>82221.244529999996</v>
      </c>
      <c r="L39" s="138">
        <v>175946.58945</v>
      </c>
      <c r="M39" s="138">
        <v>63880.740189999997</v>
      </c>
      <c r="N39" s="138">
        <v>164063.21474</v>
      </c>
      <c r="O39" s="139">
        <f t="shared" si="1"/>
        <v>1280877.4423500001</v>
      </c>
    </row>
    <row r="40" spans="1:15" ht="13.8" x14ac:dyDescent="0.25">
      <c r="A40" s="37">
        <v>2015</v>
      </c>
      <c r="B40" s="40" t="s">
        <v>134</v>
      </c>
      <c r="C40" s="138">
        <v>732040.44850000006</v>
      </c>
      <c r="D40" s="138">
        <v>830885.28148999996</v>
      </c>
      <c r="E40" s="138">
        <v>838376.19932999997</v>
      </c>
      <c r="F40" s="138">
        <v>881362.85941000003</v>
      </c>
      <c r="G40" s="138">
        <v>826226.20871000004</v>
      </c>
      <c r="H40" s="138">
        <v>963329.94174000004</v>
      </c>
      <c r="I40" s="138">
        <v>820356.10649000003</v>
      </c>
      <c r="J40" s="138">
        <v>835333.51181000005</v>
      </c>
      <c r="K40" s="138">
        <v>862506.81131000002</v>
      </c>
      <c r="L40" s="138"/>
      <c r="M40" s="138"/>
      <c r="N40" s="138"/>
      <c r="O40" s="139">
        <f t="shared" si="1"/>
        <v>7590417.3687899997</v>
      </c>
    </row>
    <row r="41" spans="1:15" ht="13.8" x14ac:dyDescent="0.25">
      <c r="A41" s="39">
        <v>2014</v>
      </c>
      <c r="B41" s="40" t="s">
        <v>134</v>
      </c>
      <c r="C41" s="138">
        <v>902952.54943999997</v>
      </c>
      <c r="D41" s="138">
        <v>921008.47631000006</v>
      </c>
      <c r="E41" s="138">
        <v>1056527.4245199999</v>
      </c>
      <c r="F41" s="138">
        <v>1079057.3352000001</v>
      </c>
      <c r="G41" s="138">
        <v>1064518.9659500001</v>
      </c>
      <c r="H41" s="138">
        <v>970317.53755000001</v>
      </c>
      <c r="I41" s="138">
        <v>982463.58187999995</v>
      </c>
      <c r="J41" s="138">
        <v>852237.63415000006</v>
      </c>
      <c r="K41" s="138">
        <v>1086149.1598700001</v>
      </c>
      <c r="L41" s="138">
        <v>1046471.5705800001</v>
      </c>
      <c r="M41" s="138">
        <v>1003325.23497</v>
      </c>
      <c r="N41" s="138">
        <v>1145704.2970400001</v>
      </c>
      <c r="O41" s="139">
        <f t="shared" si="1"/>
        <v>12110733.767460002</v>
      </c>
    </row>
    <row r="42" spans="1:15" ht="13.8" x14ac:dyDescent="0.25">
      <c r="A42" s="37">
        <v>2015</v>
      </c>
      <c r="B42" s="40" t="s">
        <v>96</v>
      </c>
      <c r="C42" s="138">
        <v>465881.45263999997</v>
      </c>
      <c r="D42" s="138">
        <v>432389.7537</v>
      </c>
      <c r="E42" s="138">
        <v>450371.18034000002</v>
      </c>
      <c r="F42" s="138">
        <v>492689.08306999999</v>
      </c>
      <c r="G42" s="138">
        <v>412065.55742000003</v>
      </c>
      <c r="H42" s="138">
        <v>470060.59398000001</v>
      </c>
      <c r="I42" s="138">
        <v>483266.76984000002</v>
      </c>
      <c r="J42" s="138">
        <v>435265.59278000001</v>
      </c>
      <c r="K42" s="138">
        <v>439632.40870999999</v>
      </c>
      <c r="L42" s="138"/>
      <c r="M42" s="138"/>
      <c r="N42" s="138"/>
      <c r="O42" s="139">
        <f t="shared" si="1"/>
        <v>4081622.3924800004</v>
      </c>
    </row>
    <row r="43" spans="1:15" ht="13.8" x14ac:dyDescent="0.25">
      <c r="A43" s="39">
        <v>2014</v>
      </c>
      <c r="B43" s="40" t="s">
        <v>96</v>
      </c>
      <c r="C43" s="138">
        <v>477187.05618000001</v>
      </c>
      <c r="D43" s="138">
        <v>471698.59989999997</v>
      </c>
      <c r="E43" s="138">
        <v>503717.45244000002</v>
      </c>
      <c r="F43" s="138">
        <v>525178.23048000003</v>
      </c>
      <c r="G43" s="138">
        <v>544227.77720999997</v>
      </c>
      <c r="H43" s="138">
        <v>500272.27208000002</v>
      </c>
      <c r="I43" s="138">
        <v>513988.46567000001</v>
      </c>
      <c r="J43" s="138">
        <v>456769.85275000002</v>
      </c>
      <c r="K43" s="138">
        <v>531264.33183000004</v>
      </c>
      <c r="L43" s="138">
        <v>495882.46275000001</v>
      </c>
      <c r="M43" s="138">
        <v>471220.12821</v>
      </c>
      <c r="N43" s="138">
        <v>554512.98097000003</v>
      </c>
      <c r="O43" s="139">
        <f t="shared" si="1"/>
        <v>6045919.6104699997</v>
      </c>
    </row>
    <row r="44" spans="1:15" ht="13.8" x14ac:dyDescent="0.25">
      <c r="A44" s="37">
        <v>2015</v>
      </c>
      <c r="B44" s="40" t="s">
        <v>97</v>
      </c>
      <c r="C44" s="138">
        <v>487506.19637000002</v>
      </c>
      <c r="D44" s="138">
        <v>473422.22847999999</v>
      </c>
      <c r="E44" s="138">
        <v>531601.21519999998</v>
      </c>
      <c r="F44" s="138">
        <v>573544.00335999997</v>
      </c>
      <c r="G44" s="138">
        <v>518631.79726000002</v>
      </c>
      <c r="H44" s="138">
        <v>543431.38294000004</v>
      </c>
      <c r="I44" s="138">
        <v>528555.39025000005</v>
      </c>
      <c r="J44" s="138">
        <v>515762.07510999998</v>
      </c>
      <c r="K44" s="138">
        <v>482547.05355999997</v>
      </c>
      <c r="L44" s="138"/>
      <c r="M44" s="138"/>
      <c r="N44" s="138"/>
      <c r="O44" s="139">
        <f t="shared" si="1"/>
        <v>4655001.34253</v>
      </c>
    </row>
    <row r="45" spans="1:15" ht="13.8" x14ac:dyDescent="0.25">
      <c r="A45" s="39">
        <v>2014</v>
      </c>
      <c r="B45" s="40" t="s">
        <v>97</v>
      </c>
      <c r="C45" s="138">
        <v>591640.93646</v>
      </c>
      <c r="D45" s="138">
        <v>567770.65286999999</v>
      </c>
      <c r="E45" s="138">
        <v>599424.32551</v>
      </c>
      <c r="F45" s="138">
        <v>648813.57973999996</v>
      </c>
      <c r="G45" s="138">
        <v>650683.92787999997</v>
      </c>
      <c r="H45" s="138">
        <v>592567.68821000005</v>
      </c>
      <c r="I45" s="138">
        <v>585661.92006999999</v>
      </c>
      <c r="J45" s="138">
        <v>540784.97158999997</v>
      </c>
      <c r="K45" s="138">
        <v>609442.44853000005</v>
      </c>
      <c r="L45" s="138">
        <v>562790.09157000005</v>
      </c>
      <c r="M45" s="138">
        <v>566799.05356000003</v>
      </c>
      <c r="N45" s="138">
        <v>587619.20197000005</v>
      </c>
      <c r="O45" s="139">
        <f t="shared" si="1"/>
        <v>7103998.7979599992</v>
      </c>
    </row>
    <row r="46" spans="1:15" ht="13.8" x14ac:dyDescent="0.25">
      <c r="A46" s="37">
        <v>2015</v>
      </c>
      <c r="B46" s="40" t="s">
        <v>98</v>
      </c>
      <c r="C46" s="138">
        <v>851959.67770999996</v>
      </c>
      <c r="D46" s="138">
        <v>937971.25488999998</v>
      </c>
      <c r="E46" s="138">
        <v>954860.20184999995</v>
      </c>
      <c r="F46" s="138">
        <v>975048.24650000001</v>
      </c>
      <c r="G46" s="138">
        <v>790998.14436999999</v>
      </c>
      <c r="H46" s="138">
        <v>830713.06255000003</v>
      </c>
      <c r="I46" s="138">
        <v>800963.61895000003</v>
      </c>
      <c r="J46" s="138">
        <v>796769.30889999995</v>
      </c>
      <c r="K46" s="138">
        <v>762290.42013999994</v>
      </c>
      <c r="L46" s="138"/>
      <c r="M46" s="138"/>
      <c r="N46" s="138"/>
      <c r="O46" s="139">
        <f t="shared" si="1"/>
        <v>7701573.9358599996</v>
      </c>
    </row>
    <row r="47" spans="1:15" ht="13.8" x14ac:dyDescent="0.25">
      <c r="A47" s="39">
        <v>2014</v>
      </c>
      <c r="B47" s="40" t="s">
        <v>98</v>
      </c>
      <c r="C47" s="138">
        <v>1105473.24608</v>
      </c>
      <c r="D47" s="138">
        <v>1189080.6092699999</v>
      </c>
      <c r="E47" s="138">
        <v>1173025.9663199999</v>
      </c>
      <c r="F47" s="138">
        <v>1200628.00716</v>
      </c>
      <c r="G47" s="138">
        <v>1272871.9844800001</v>
      </c>
      <c r="H47" s="138">
        <v>1063909.97597</v>
      </c>
      <c r="I47" s="138">
        <v>1042741.5051299999</v>
      </c>
      <c r="J47" s="138">
        <v>955689.37344</v>
      </c>
      <c r="K47" s="138">
        <v>1084771.4235100001</v>
      </c>
      <c r="L47" s="138">
        <v>1041217.60412</v>
      </c>
      <c r="M47" s="138">
        <v>892262.93495000002</v>
      </c>
      <c r="N47" s="138">
        <v>1182518.4947599999</v>
      </c>
      <c r="O47" s="139">
        <f t="shared" si="1"/>
        <v>13204191.125189997</v>
      </c>
    </row>
    <row r="48" spans="1:15" ht="13.8" x14ac:dyDescent="0.25">
      <c r="A48" s="37">
        <v>2015</v>
      </c>
      <c r="B48" s="40" t="s">
        <v>133</v>
      </c>
      <c r="C48" s="138">
        <v>201065.27963</v>
      </c>
      <c r="D48" s="138">
        <v>214556.04552000001</v>
      </c>
      <c r="E48" s="138">
        <v>255301.96463</v>
      </c>
      <c r="F48" s="138">
        <v>264137.49234</v>
      </c>
      <c r="G48" s="138">
        <v>243076.62854999999</v>
      </c>
      <c r="H48" s="138">
        <v>238520.88912000001</v>
      </c>
      <c r="I48" s="138">
        <v>230495.52027000001</v>
      </c>
      <c r="J48" s="138">
        <v>221513.3855</v>
      </c>
      <c r="K48" s="138">
        <v>214708.94680000001</v>
      </c>
      <c r="L48" s="138"/>
      <c r="M48" s="138"/>
      <c r="N48" s="138"/>
      <c r="O48" s="139">
        <f t="shared" si="1"/>
        <v>2083376.1523599999</v>
      </c>
    </row>
    <row r="49" spans="1:15" ht="13.8" x14ac:dyDescent="0.25">
      <c r="A49" s="39">
        <v>2014</v>
      </c>
      <c r="B49" s="40" t="s">
        <v>133</v>
      </c>
      <c r="C49" s="138">
        <v>243550.06326</v>
      </c>
      <c r="D49" s="138">
        <v>245731.55110000001</v>
      </c>
      <c r="E49" s="138">
        <v>271914.17346000002</v>
      </c>
      <c r="F49" s="138">
        <v>308165.53119000001</v>
      </c>
      <c r="G49" s="138">
        <v>289417.06945000001</v>
      </c>
      <c r="H49" s="138">
        <v>278037.88287999999</v>
      </c>
      <c r="I49" s="138">
        <v>265000.48866999999</v>
      </c>
      <c r="J49" s="138">
        <v>245319.79096000001</v>
      </c>
      <c r="K49" s="138">
        <v>259601.06393999999</v>
      </c>
      <c r="L49" s="138">
        <v>245621.88080000001</v>
      </c>
      <c r="M49" s="138">
        <v>250740.23084</v>
      </c>
      <c r="N49" s="138">
        <v>253370.11129999999</v>
      </c>
      <c r="O49" s="139">
        <f t="shared" si="1"/>
        <v>3156469.8378499993</v>
      </c>
    </row>
    <row r="50" spans="1:15" ht="13.8" x14ac:dyDescent="0.25">
      <c r="A50" s="37">
        <v>2015</v>
      </c>
      <c r="B50" s="40" t="s">
        <v>99</v>
      </c>
      <c r="C50" s="138">
        <v>286982.08713</v>
      </c>
      <c r="D50" s="138">
        <v>143560.63587</v>
      </c>
      <c r="E50" s="138">
        <v>159554.72958000001</v>
      </c>
      <c r="F50" s="138">
        <v>248999.18956</v>
      </c>
      <c r="G50" s="138">
        <v>345339.91801000002</v>
      </c>
      <c r="H50" s="138">
        <v>233108.71335999999</v>
      </c>
      <c r="I50" s="138">
        <v>149954.90543000001</v>
      </c>
      <c r="J50" s="138">
        <v>246549.10016</v>
      </c>
      <c r="K50" s="138">
        <v>150097.04796</v>
      </c>
      <c r="L50" s="138"/>
      <c r="M50" s="138"/>
      <c r="N50" s="138"/>
      <c r="O50" s="139">
        <f t="shared" si="1"/>
        <v>1964146.32706</v>
      </c>
    </row>
    <row r="51" spans="1:15" ht="13.8" x14ac:dyDescent="0.25">
      <c r="A51" s="39">
        <v>2014</v>
      </c>
      <c r="B51" s="40" t="s">
        <v>99</v>
      </c>
      <c r="C51" s="138">
        <v>194226.73190000001</v>
      </c>
      <c r="D51" s="138">
        <v>181236.58134</v>
      </c>
      <c r="E51" s="138">
        <v>211983.93565</v>
      </c>
      <c r="F51" s="138">
        <v>207718.04477000001</v>
      </c>
      <c r="G51" s="138">
        <v>202629.9241</v>
      </c>
      <c r="H51" s="138">
        <v>147771.88811999999</v>
      </c>
      <c r="I51" s="138">
        <v>122982.57956</v>
      </c>
      <c r="J51" s="138">
        <v>196394.12959999999</v>
      </c>
      <c r="K51" s="138">
        <v>403316.90872000001</v>
      </c>
      <c r="L51" s="138">
        <v>328914.59093000001</v>
      </c>
      <c r="M51" s="138">
        <v>519737.42723999999</v>
      </c>
      <c r="N51" s="138">
        <v>389224.96304</v>
      </c>
      <c r="O51" s="139">
        <f t="shared" si="1"/>
        <v>3106137.7049700003</v>
      </c>
    </row>
    <row r="52" spans="1:15" ht="13.8" x14ac:dyDescent="0.25">
      <c r="A52" s="37">
        <v>2015</v>
      </c>
      <c r="B52" s="40" t="s">
        <v>100</v>
      </c>
      <c r="C52" s="138">
        <v>99405.476550000007</v>
      </c>
      <c r="D52" s="138">
        <v>97020.904750000002</v>
      </c>
      <c r="E52" s="138">
        <v>136118.54362000001</v>
      </c>
      <c r="F52" s="138">
        <v>128042.47478</v>
      </c>
      <c r="G52" s="138">
        <v>110825.70848</v>
      </c>
      <c r="H52" s="138">
        <v>159703.81526999999</v>
      </c>
      <c r="I52" s="138">
        <v>97950.235109999994</v>
      </c>
      <c r="J52" s="138">
        <v>142957.12294</v>
      </c>
      <c r="K52" s="138">
        <v>195586.82884999999</v>
      </c>
      <c r="L52" s="138"/>
      <c r="M52" s="138"/>
      <c r="N52" s="138"/>
      <c r="O52" s="139">
        <f t="shared" si="1"/>
        <v>1167611.11035</v>
      </c>
    </row>
    <row r="53" spans="1:15" ht="13.8" x14ac:dyDescent="0.25">
      <c r="A53" s="39">
        <v>2014</v>
      </c>
      <c r="B53" s="40" t="s">
        <v>100</v>
      </c>
      <c r="C53" s="138">
        <v>106122.3558</v>
      </c>
      <c r="D53" s="138">
        <v>107443.26114</v>
      </c>
      <c r="E53" s="138">
        <v>107438.48701</v>
      </c>
      <c r="F53" s="138">
        <v>133668.08908999999</v>
      </c>
      <c r="G53" s="138">
        <v>142827.79947</v>
      </c>
      <c r="H53" s="138">
        <v>180261.73568000001</v>
      </c>
      <c r="I53" s="138">
        <v>174457.04647999999</v>
      </c>
      <c r="J53" s="138">
        <v>98979.868499999997</v>
      </c>
      <c r="K53" s="138">
        <v>154855.01276000001</v>
      </c>
      <c r="L53" s="138">
        <v>118892.01910999999</v>
      </c>
      <c r="M53" s="138">
        <v>147785.28448</v>
      </c>
      <c r="N53" s="138">
        <v>175131.80995</v>
      </c>
      <c r="O53" s="139">
        <f t="shared" si="1"/>
        <v>1647862.7694699999</v>
      </c>
    </row>
    <row r="54" spans="1:15" ht="13.8" x14ac:dyDescent="0.25">
      <c r="A54" s="37">
        <v>2015</v>
      </c>
      <c r="B54" s="40" t="s">
        <v>116</v>
      </c>
      <c r="C54" s="138">
        <v>274719.87550000002</v>
      </c>
      <c r="D54" s="138">
        <v>295517.68037999998</v>
      </c>
      <c r="E54" s="138">
        <v>315267.59775999998</v>
      </c>
      <c r="F54" s="138">
        <v>327423.16019999998</v>
      </c>
      <c r="G54" s="138">
        <v>295748.75653000001</v>
      </c>
      <c r="H54" s="138">
        <v>321455.24985999998</v>
      </c>
      <c r="I54" s="138">
        <v>301493.99586999998</v>
      </c>
      <c r="J54" s="138">
        <v>286216.64315000002</v>
      </c>
      <c r="K54" s="138">
        <v>275868.73379999999</v>
      </c>
      <c r="L54" s="138"/>
      <c r="M54" s="138"/>
      <c r="N54" s="138"/>
      <c r="O54" s="139">
        <f t="shared" si="1"/>
        <v>2693711.6930499994</v>
      </c>
    </row>
    <row r="55" spans="1:15" ht="13.8" x14ac:dyDescent="0.25">
      <c r="A55" s="39">
        <v>2014</v>
      </c>
      <c r="B55" s="40" t="s">
        <v>116</v>
      </c>
      <c r="C55" s="138">
        <v>329794.63932000002</v>
      </c>
      <c r="D55" s="138">
        <v>355763.90454999998</v>
      </c>
      <c r="E55" s="138">
        <v>399128.70760000002</v>
      </c>
      <c r="F55" s="138">
        <v>393690.34301999997</v>
      </c>
      <c r="G55" s="138">
        <v>411021.45890999999</v>
      </c>
      <c r="H55" s="138">
        <v>376015.99783000001</v>
      </c>
      <c r="I55" s="138">
        <v>389898.46036000003</v>
      </c>
      <c r="J55" s="138">
        <v>328196.93328</v>
      </c>
      <c r="K55" s="138">
        <v>381069.14622</v>
      </c>
      <c r="L55" s="138">
        <v>350459.74690000003</v>
      </c>
      <c r="M55" s="138">
        <v>351254.24349999998</v>
      </c>
      <c r="N55" s="138">
        <v>357697.40938999999</v>
      </c>
      <c r="O55" s="139">
        <f t="shared" si="1"/>
        <v>4423990.9908800004</v>
      </c>
    </row>
    <row r="56" spans="1:15" ht="13.8" x14ac:dyDescent="0.25">
      <c r="A56" s="37">
        <v>2015</v>
      </c>
      <c r="B56" s="40" t="s">
        <v>101</v>
      </c>
      <c r="C56" s="138">
        <v>5774.0317800000003</v>
      </c>
      <c r="D56" s="138">
        <v>5484.3786399999999</v>
      </c>
      <c r="E56" s="138">
        <v>10630.06632</v>
      </c>
      <c r="F56" s="138">
        <v>11598.083430000001</v>
      </c>
      <c r="G56" s="138">
        <v>9886.9209100000007</v>
      </c>
      <c r="H56" s="138">
        <v>10175.29881</v>
      </c>
      <c r="I56" s="138">
        <v>7190.6043799999998</v>
      </c>
      <c r="J56" s="138">
        <v>7577.44092</v>
      </c>
      <c r="K56" s="138">
        <v>7738.2816800000001</v>
      </c>
      <c r="L56" s="138"/>
      <c r="M56" s="138"/>
      <c r="N56" s="138"/>
      <c r="O56" s="139">
        <f t="shared" si="1"/>
        <v>76055.106869999989</v>
      </c>
    </row>
    <row r="57" spans="1:15" ht="13.8" x14ac:dyDescent="0.25">
      <c r="A57" s="39">
        <v>2014</v>
      </c>
      <c r="B57" s="40" t="s">
        <v>101</v>
      </c>
      <c r="C57" s="138">
        <v>6960.5618599999998</v>
      </c>
      <c r="D57" s="138">
        <v>8786.9983599999996</v>
      </c>
      <c r="E57" s="138">
        <v>11183.54664</v>
      </c>
      <c r="F57" s="138">
        <v>12030.72193</v>
      </c>
      <c r="G57" s="138">
        <v>10637.996150000001</v>
      </c>
      <c r="H57" s="138">
        <v>11474.96531</v>
      </c>
      <c r="I57" s="138">
        <v>8117.7994600000002</v>
      </c>
      <c r="J57" s="138">
        <v>7803.66489</v>
      </c>
      <c r="K57" s="138">
        <v>8988.0646699999998</v>
      </c>
      <c r="L57" s="138">
        <v>9312.2113100000006</v>
      </c>
      <c r="M57" s="138">
        <v>6667.6035700000002</v>
      </c>
      <c r="N57" s="138">
        <v>8101.68667</v>
      </c>
      <c r="O57" s="139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141">
        <v>275912.26405</v>
      </c>
      <c r="D58" s="141">
        <v>281272.03094999999</v>
      </c>
      <c r="E58" s="141">
        <v>275842.08746000001</v>
      </c>
      <c r="F58" s="141">
        <v>348705.09706</v>
      </c>
      <c r="G58" s="141">
        <v>405383.64406000002</v>
      </c>
      <c r="H58" s="141">
        <v>394101.65531</v>
      </c>
      <c r="I58" s="141">
        <v>373685.84947000002</v>
      </c>
      <c r="J58" s="141">
        <v>343566.83841999999</v>
      </c>
      <c r="K58" s="141">
        <v>285661.15539000003</v>
      </c>
      <c r="L58" s="141"/>
      <c r="M58" s="141"/>
      <c r="N58" s="141"/>
      <c r="O58" s="139">
        <f t="shared" si="1"/>
        <v>2984130.6221700003</v>
      </c>
    </row>
    <row r="59" spans="1:15" ht="13.8" x14ac:dyDescent="0.25">
      <c r="A59" s="39">
        <v>2014</v>
      </c>
      <c r="B59" s="38" t="s">
        <v>31</v>
      </c>
      <c r="C59" s="141">
        <v>400471.49515999999</v>
      </c>
      <c r="D59" s="141">
        <v>327055.84641</v>
      </c>
      <c r="E59" s="141">
        <v>363215.16344999999</v>
      </c>
      <c r="F59" s="141">
        <v>412230.92872999999</v>
      </c>
      <c r="G59" s="141">
        <v>465271.46278</v>
      </c>
      <c r="H59" s="141">
        <v>404052.15821000002</v>
      </c>
      <c r="I59" s="141">
        <v>404536.06842000003</v>
      </c>
      <c r="J59" s="141">
        <v>381295.27629000001</v>
      </c>
      <c r="K59" s="141">
        <v>387297.02367999998</v>
      </c>
      <c r="L59" s="141">
        <v>341645.56133</v>
      </c>
      <c r="M59" s="141">
        <v>392037.30781999999</v>
      </c>
      <c r="N59" s="141">
        <v>366506.55362999998</v>
      </c>
      <c r="O59" s="139">
        <f t="shared" si="1"/>
        <v>4645614.8459099997</v>
      </c>
    </row>
    <row r="60" spans="1:15" ht="13.8" x14ac:dyDescent="0.25">
      <c r="A60" s="37">
        <v>2015</v>
      </c>
      <c r="B60" s="40" t="s">
        <v>102</v>
      </c>
      <c r="C60" s="138">
        <v>275912.26405</v>
      </c>
      <c r="D60" s="138">
        <v>281272.03094999999</v>
      </c>
      <c r="E60" s="138">
        <v>275842.08746000001</v>
      </c>
      <c r="F60" s="138">
        <v>348705.09706</v>
      </c>
      <c r="G60" s="138">
        <v>405383.64406000002</v>
      </c>
      <c r="H60" s="138">
        <v>394101.65531</v>
      </c>
      <c r="I60" s="138">
        <v>373685.84947000002</v>
      </c>
      <c r="J60" s="138">
        <v>343566.83841999999</v>
      </c>
      <c r="K60" s="138">
        <v>285661.15539000003</v>
      </c>
      <c r="L60" s="138"/>
      <c r="M60" s="138"/>
      <c r="N60" s="138"/>
      <c r="O60" s="139">
        <f t="shared" si="1"/>
        <v>2984130.6221700003</v>
      </c>
    </row>
    <row r="61" spans="1:15" ht="14.4" thickBot="1" x14ac:dyDescent="0.3">
      <c r="A61" s="39">
        <v>2014</v>
      </c>
      <c r="B61" s="40" t="s">
        <v>102</v>
      </c>
      <c r="C61" s="138">
        <v>400471.49515999999</v>
      </c>
      <c r="D61" s="138">
        <v>327055.84641</v>
      </c>
      <c r="E61" s="138">
        <v>363215.16344999999</v>
      </c>
      <c r="F61" s="138">
        <v>412230.92872999999</v>
      </c>
      <c r="G61" s="138">
        <v>465271.46278</v>
      </c>
      <c r="H61" s="138">
        <v>404052.15821000002</v>
      </c>
      <c r="I61" s="138">
        <v>404536.06842000003</v>
      </c>
      <c r="J61" s="138">
        <v>381295.27629000001</v>
      </c>
      <c r="K61" s="138">
        <v>387297.02367999998</v>
      </c>
      <c r="L61" s="138">
        <v>341645.56133</v>
      </c>
      <c r="M61" s="138">
        <v>392037.30781999999</v>
      </c>
      <c r="N61" s="138">
        <v>366506.55362999998</v>
      </c>
      <c r="O61" s="139">
        <f t="shared" si="1"/>
        <v>4645614.8459099997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42">
        <v>2607319.6610000003</v>
      </c>
      <c r="D62" s="142">
        <v>2383772.9540000013</v>
      </c>
      <c r="E62" s="142">
        <v>2918943.5210000011</v>
      </c>
      <c r="F62" s="142">
        <v>2742857.9220000007</v>
      </c>
      <c r="G62" s="142">
        <v>3000325.2429999989</v>
      </c>
      <c r="H62" s="142">
        <v>2770693.8810000005</v>
      </c>
      <c r="I62" s="142">
        <v>3103851.8620000011</v>
      </c>
      <c r="J62" s="142">
        <v>2975888.9740000009</v>
      </c>
      <c r="K62" s="142">
        <v>3218206.861000001</v>
      </c>
      <c r="L62" s="142">
        <v>3501128.02</v>
      </c>
      <c r="M62" s="142">
        <v>3593604.8959999993</v>
      </c>
      <c r="N62" s="142">
        <v>3242495.2339999988</v>
      </c>
      <c r="O62" s="143">
        <f t="shared" si="1"/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42">
        <v>3533705.5820000004</v>
      </c>
      <c r="D63" s="142">
        <v>2923460.39</v>
      </c>
      <c r="E63" s="142">
        <v>3908255.9910000004</v>
      </c>
      <c r="F63" s="142">
        <v>3662183.4490000019</v>
      </c>
      <c r="G63" s="142">
        <v>3860471.3</v>
      </c>
      <c r="H63" s="142">
        <v>3796113.5220000003</v>
      </c>
      <c r="I63" s="142">
        <v>4236114.2640000004</v>
      </c>
      <c r="J63" s="142">
        <v>3828726.17</v>
      </c>
      <c r="K63" s="142">
        <v>4114677.5230000005</v>
      </c>
      <c r="L63" s="142">
        <v>4824388.2590000024</v>
      </c>
      <c r="M63" s="142">
        <v>3969697.458000001</v>
      </c>
      <c r="N63" s="142">
        <v>4595042.3939999985</v>
      </c>
      <c r="O63" s="143">
        <f t="shared" si="1"/>
        <v>47252836.302000016</v>
      </c>
    </row>
    <row r="64" spans="1:15" s="43" customFormat="1" ht="15" customHeight="1" thickBot="1" x14ac:dyDescent="0.25">
      <c r="A64" s="41">
        <v>2004</v>
      </c>
      <c r="B64" s="42" t="s">
        <v>40</v>
      </c>
      <c r="C64" s="142">
        <v>4619660.84</v>
      </c>
      <c r="D64" s="142">
        <v>3664503.0430000005</v>
      </c>
      <c r="E64" s="142">
        <v>5218042.1769999983</v>
      </c>
      <c r="F64" s="142">
        <v>5072462.9939999972</v>
      </c>
      <c r="G64" s="142">
        <v>5170061.6049999986</v>
      </c>
      <c r="H64" s="142">
        <v>5284383.2859999994</v>
      </c>
      <c r="I64" s="142">
        <v>5632138.7980000004</v>
      </c>
      <c r="J64" s="142">
        <v>4707491.2839999991</v>
      </c>
      <c r="K64" s="142">
        <v>5656283.5209999988</v>
      </c>
      <c r="L64" s="142">
        <v>5867342.1210000003</v>
      </c>
      <c r="M64" s="142">
        <v>5733908.9759999998</v>
      </c>
      <c r="N64" s="142">
        <v>6540874.1749999989</v>
      </c>
      <c r="O64" s="143">
        <f t="shared" si="1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42">
        <v>4997279.7240000004</v>
      </c>
      <c r="D65" s="142">
        <v>5651741.2519999975</v>
      </c>
      <c r="E65" s="142">
        <v>6591859.2179999994</v>
      </c>
      <c r="F65" s="142">
        <v>6128131.8779999986</v>
      </c>
      <c r="G65" s="142">
        <v>5977226.2170000002</v>
      </c>
      <c r="H65" s="142">
        <v>6038534.3669999996</v>
      </c>
      <c r="I65" s="142">
        <v>5763466.3530000011</v>
      </c>
      <c r="J65" s="142">
        <v>5552867.2119999984</v>
      </c>
      <c r="K65" s="142">
        <v>6814268.9409999987</v>
      </c>
      <c r="L65" s="142">
        <v>6772178.5690000001</v>
      </c>
      <c r="M65" s="142">
        <v>5942575.7820000006</v>
      </c>
      <c r="N65" s="142">
        <v>7246278.6300000018</v>
      </c>
      <c r="O65" s="143">
        <f t="shared" si="1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42">
        <v>5133048.8809999982</v>
      </c>
      <c r="D66" s="142">
        <v>6058251.2790000001</v>
      </c>
      <c r="E66" s="142">
        <v>7411101.6589999972</v>
      </c>
      <c r="F66" s="142">
        <v>6456090.2610000009</v>
      </c>
      <c r="G66" s="142">
        <v>7041543.2469999986</v>
      </c>
      <c r="H66" s="142">
        <v>7815434.6219999995</v>
      </c>
      <c r="I66" s="142">
        <v>7067411.4789999994</v>
      </c>
      <c r="J66" s="142">
        <v>6811202.4100000011</v>
      </c>
      <c r="K66" s="142">
        <v>7606551.0949999997</v>
      </c>
      <c r="L66" s="142">
        <v>6888812.5490000006</v>
      </c>
      <c r="M66" s="142">
        <v>8641474.5560000036</v>
      </c>
      <c r="N66" s="142">
        <v>8603753.4799999986</v>
      </c>
      <c r="O66" s="143">
        <f t="shared" ref="O66:O74" si="2">SUM(C66:N66)</f>
        <v>85534675.518000007</v>
      </c>
    </row>
    <row r="67" spans="1:15" s="43" customFormat="1" ht="15" customHeight="1" thickBot="1" x14ac:dyDescent="0.25">
      <c r="A67" s="41">
        <v>2007</v>
      </c>
      <c r="B67" s="42" t="s">
        <v>40</v>
      </c>
      <c r="C67" s="142">
        <v>6564559.7930000005</v>
      </c>
      <c r="D67" s="142">
        <v>7656951.608</v>
      </c>
      <c r="E67" s="142">
        <v>8957851.6210000049</v>
      </c>
      <c r="F67" s="142">
        <v>8313312.004999998</v>
      </c>
      <c r="G67" s="142">
        <v>9147620.0420000013</v>
      </c>
      <c r="H67" s="142">
        <v>8980247.4370000008</v>
      </c>
      <c r="I67" s="142">
        <v>8937741.5910000019</v>
      </c>
      <c r="J67" s="142">
        <v>8736689.092000002</v>
      </c>
      <c r="K67" s="142">
        <v>9038743.8959999997</v>
      </c>
      <c r="L67" s="142">
        <v>9895216.6219999995</v>
      </c>
      <c r="M67" s="142">
        <v>11318798.219999997</v>
      </c>
      <c r="N67" s="142">
        <v>9724017.9770000037</v>
      </c>
      <c r="O67" s="143">
        <f t="shared" si="2"/>
        <v>107271749.904</v>
      </c>
    </row>
    <row r="68" spans="1:15" s="43" customFormat="1" ht="15" customHeight="1" thickBot="1" x14ac:dyDescent="0.25">
      <c r="A68" s="41">
        <v>2008</v>
      </c>
      <c r="B68" s="42" t="s">
        <v>40</v>
      </c>
      <c r="C68" s="142">
        <v>10632207.040999999</v>
      </c>
      <c r="D68" s="142">
        <v>11077899.120000005</v>
      </c>
      <c r="E68" s="142">
        <v>11428587.234000001</v>
      </c>
      <c r="F68" s="142">
        <v>11363963.502999999</v>
      </c>
      <c r="G68" s="142">
        <v>12477968.699999999</v>
      </c>
      <c r="H68" s="142">
        <v>11770634.384000003</v>
      </c>
      <c r="I68" s="142">
        <v>12595426.862999996</v>
      </c>
      <c r="J68" s="142">
        <v>11046830.085999999</v>
      </c>
      <c r="K68" s="142">
        <v>12793148.033999996</v>
      </c>
      <c r="L68" s="142">
        <v>9722708.7899999991</v>
      </c>
      <c r="M68" s="142">
        <v>9395872.8970000036</v>
      </c>
      <c r="N68" s="142">
        <v>7721948.9740000013</v>
      </c>
      <c r="O68" s="143">
        <f t="shared" si="2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42">
        <v>7884493.5240000021</v>
      </c>
      <c r="D69" s="142">
        <v>8435115.8340000007</v>
      </c>
      <c r="E69" s="142">
        <v>8155485.0810000002</v>
      </c>
      <c r="F69" s="142">
        <v>7561696.282999998</v>
      </c>
      <c r="G69" s="142">
        <v>7346407.5280000027</v>
      </c>
      <c r="H69" s="142">
        <v>8329692.782999998</v>
      </c>
      <c r="I69" s="142">
        <v>9055733.6709999945</v>
      </c>
      <c r="J69" s="142">
        <v>7839908.8419999983</v>
      </c>
      <c r="K69" s="142">
        <v>8480708.3870000001</v>
      </c>
      <c r="L69" s="142">
        <v>10095768.030000005</v>
      </c>
      <c r="M69" s="142">
        <v>8903010.773</v>
      </c>
      <c r="N69" s="142">
        <v>10054591.867000001</v>
      </c>
      <c r="O69" s="143">
        <f t="shared" si="2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42">
        <v>7828748.0580000002</v>
      </c>
      <c r="D70" s="142">
        <v>8263237.8140000002</v>
      </c>
      <c r="E70" s="142">
        <v>9886488.1710000001</v>
      </c>
      <c r="F70" s="142">
        <v>9396006.6539999992</v>
      </c>
      <c r="G70" s="142">
        <v>9799958.1170000006</v>
      </c>
      <c r="H70" s="142">
        <v>9542907.6439999994</v>
      </c>
      <c r="I70" s="142">
        <v>9564682.5449999999</v>
      </c>
      <c r="J70" s="142">
        <v>8523451.9729999993</v>
      </c>
      <c r="K70" s="142">
        <v>8909230.5209999997</v>
      </c>
      <c r="L70" s="142">
        <v>10963586.27</v>
      </c>
      <c r="M70" s="142">
        <v>9382369.7180000003</v>
      </c>
      <c r="N70" s="142">
        <v>11822551.698999999</v>
      </c>
      <c r="O70" s="143">
        <f t="shared" si="2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42">
        <v>9551084.6390000004</v>
      </c>
      <c r="D71" s="142">
        <v>10059126.307</v>
      </c>
      <c r="E71" s="142">
        <v>11811085.16</v>
      </c>
      <c r="F71" s="142">
        <v>11873269.447000001</v>
      </c>
      <c r="G71" s="142">
        <v>10943364.372</v>
      </c>
      <c r="H71" s="142">
        <v>11349953.558</v>
      </c>
      <c r="I71" s="142">
        <v>11860004.271</v>
      </c>
      <c r="J71" s="142">
        <v>11245124.657</v>
      </c>
      <c r="K71" s="142">
        <v>10750626.098999999</v>
      </c>
      <c r="L71" s="142">
        <v>11907219.297</v>
      </c>
      <c r="M71" s="142">
        <v>11078524.743000001</v>
      </c>
      <c r="N71" s="142">
        <v>12477486.279999999</v>
      </c>
      <c r="O71" s="143">
        <f t="shared" si="2"/>
        <v>134906868.83000001</v>
      </c>
    </row>
    <row r="72" spans="1:15" ht="13.8" thickBot="1" x14ac:dyDescent="0.3">
      <c r="A72" s="41">
        <v>2012</v>
      </c>
      <c r="B72" s="42" t="s">
        <v>40</v>
      </c>
      <c r="C72" s="142">
        <v>10348187.165999999</v>
      </c>
      <c r="D72" s="142">
        <v>11748000.124</v>
      </c>
      <c r="E72" s="142">
        <v>13208572.977</v>
      </c>
      <c r="F72" s="142">
        <v>12630226.718</v>
      </c>
      <c r="G72" s="142">
        <v>13131530.960999999</v>
      </c>
      <c r="H72" s="142">
        <v>13231198.687999999</v>
      </c>
      <c r="I72" s="142">
        <v>12830675.307</v>
      </c>
      <c r="J72" s="142">
        <v>12831394.572000001</v>
      </c>
      <c r="K72" s="142">
        <v>12952651.721999999</v>
      </c>
      <c r="L72" s="142">
        <v>13190769.654999999</v>
      </c>
      <c r="M72" s="142">
        <v>13753052.493000001</v>
      </c>
      <c r="N72" s="142">
        <v>12605476.173</v>
      </c>
      <c r="O72" s="143">
        <f t="shared" si="2"/>
        <v>152461736.55599999</v>
      </c>
    </row>
    <row r="73" spans="1:15" ht="13.8" thickBot="1" x14ac:dyDescent="0.3">
      <c r="A73" s="41">
        <v>2013</v>
      </c>
      <c r="B73" s="42" t="s">
        <v>40</v>
      </c>
      <c r="C73" s="142">
        <v>11481521.079</v>
      </c>
      <c r="D73" s="142">
        <v>12385690.909</v>
      </c>
      <c r="E73" s="142">
        <v>13122058.141000001</v>
      </c>
      <c r="F73" s="142">
        <v>12468202.903000001</v>
      </c>
      <c r="G73" s="142">
        <v>13277209.017000001</v>
      </c>
      <c r="H73" s="142">
        <v>12399973.961999999</v>
      </c>
      <c r="I73" s="142">
        <v>13059519.685000001</v>
      </c>
      <c r="J73" s="142">
        <v>11118300.903000001</v>
      </c>
      <c r="K73" s="142">
        <v>13060371.039000001</v>
      </c>
      <c r="L73" s="142">
        <v>12053704.638</v>
      </c>
      <c r="M73" s="142">
        <v>14201227.351</v>
      </c>
      <c r="N73" s="142">
        <v>13174857.460000001</v>
      </c>
      <c r="O73" s="143">
        <f t="shared" si="2"/>
        <v>151802637.08700001</v>
      </c>
    </row>
    <row r="74" spans="1:15" ht="13.8" thickBot="1" x14ac:dyDescent="0.3">
      <c r="A74" s="41">
        <v>2014</v>
      </c>
      <c r="B74" s="42" t="s">
        <v>40</v>
      </c>
      <c r="C74" s="142">
        <v>12399761.948000001</v>
      </c>
      <c r="D74" s="142">
        <v>13053292.493000001</v>
      </c>
      <c r="E74" s="142">
        <v>14680110.779999999</v>
      </c>
      <c r="F74" s="142">
        <v>13371185.664000001</v>
      </c>
      <c r="G74" s="142">
        <v>13681906.159</v>
      </c>
      <c r="H74" s="142">
        <v>12880924.245999999</v>
      </c>
      <c r="I74" s="142">
        <v>13344776.958000001</v>
      </c>
      <c r="J74" s="142">
        <v>11386828.925000001</v>
      </c>
      <c r="K74" s="142">
        <v>13583120.905999999</v>
      </c>
      <c r="L74" s="142">
        <v>12891630.102</v>
      </c>
      <c r="M74" s="142">
        <v>13067348.107000001</v>
      </c>
      <c r="N74" s="142">
        <v>13269271.402000001</v>
      </c>
      <c r="O74" s="143">
        <f t="shared" si="2"/>
        <v>157610157.69</v>
      </c>
    </row>
    <row r="75" spans="1:15" ht="13.8" thickBot="1" x14ac:dyDescent="0.3">
      <c r="A75" s="41">
        <v>2015</v>
      </c>
      <c r="B75" s="42" t="s">
        <v>40</v>
      </c>
      <c r="C75" s="142">
        <v>12303013.096000001</v>
      </c>
      <c r="D75" s="142">
        <v>12232785.467</v>
      </c>
      <c r="E75" s="142">
        <v>12523242.056</v>
      </c>
      <c r="F75" s="142">
        <v>13354351.765000001</v>
      </c>
      <c r="G75" s="142">
        <v>11084106.596000001</v>
      </c>
      <c r="H75" s="142">
        <v>11962942.934</v>
      </c>
      <c r="I75" s="142">
        <v>11148609.846999999</v>
      </c>
      <c r="J75" s="142">
        <v>11064910.458000001</v>
      </c>
      <c r="K75" s="142">
        <v>10613551.1291</v>
      </c>
      <c r="L75" s="142"/>
      <c r="M75" s="142"/>
      <c r="N75" s="142"/>
      <c r="O75" s="143">
        <f>SUM(C75:N75)</f>
        <v>106287513.34810001</v>
      </c>
    </row>
    <row r="76" spans="1:15" x14ac:dyDescent="0.25">
      <c r="B76" s="44" t="s">
        <v>103</v>
      </c>
    </row>
    <row r="78" spans="1:15" x14ac:dyDescent="0.25">
      <c r="C78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A2" sqref="A2:D2"/>
    </sheetView>
  </sheetViews>
  <sheetFormatPr defaultColWidth="9.109375" defaultRowHeight="13.2" x14ac:dyDescent="0.25"/>
  <cols>
    <col min="1" max="1" width="33.109375" customWidth="1"/>
    <col min="2" max="3" width="16" style="65" bestFit="1" customWidth="1"/>
    <col min="4" max="4" width="9.33203125" bestFit="1" customWidth="1"/>
  </cols>
  <sheetData>
    <row r="2" spans="1:4" ht="24.6" customHeight="1" x14ac:dyDescent="0.35">
      <c r="A2" s="153" t="s">
        <v>104</v>
      </c>
      <c r="B2" s="153"/>
      <c r="C2" s="153"/>
      <c r="D2" s="153"/>
    </row>
    <row r="3" spans="1:4" ht="15.6" x14ac:dyDescent="0.3">
      <c r="A3" s="152" t="s">
        <v>105</v>
      </c>
      <c r="B3" s="152"/>
      <c r="C3" s="152"/>
      <c r="D3" s="152"/>
    </row>
    <row r="5" spans="1:4" x14ac:dyDescent="0.25">
      <c r="A5" s="59" t="s">
        <v>106</v>
      </c>
      <c r="B5" s="60" t="s">
        <v>208</v>
      </c>
      <c r="C5" s="60" t="s">
        <v>209</v>
      </c>
      <c r="D5" s="61" t="s">
        <v>107</v>
      </c>
    </row>
    <row r="6" spans="1:4" x14ac:dyDescent="0.25">
      <c r="A6" s="62" t="s">
        <v>217</v>
      </c>
      <c r="B6" s="144">
        <v>1361.9861599999999</v>
      </c>
      <c r="C6" s="144">
        <v>20521.014620000002</v>
      </c>
      <c r="D6" s="145">
        <v>14.066977347258803</v>
      </c>
    </row>
    <row r="7" spans="1:4" x14ac:dyDescent="0.25">
      <c r="A7" s="62" t="s">
        <v>218</v>
      </c>
      <c r="B7" s="144">
        <v>7424.7525400000004</v>
      </c>
      <c r="C7" s="144">
        <v>16054.092650000001</v>
      </c>
      <c r="D7" s="145">
        <v>1.1622394232683748</v>
      </c>
    </row>
    <row r="8" spans="1:4" x14ac:dyDescent="0.25">
      <c r="A8" s="62" t="s">
        <v>198</v>
      </c>
      <c r="B8" s="144">
        <v>18360.524369999999</v>
      </c>
      <c r="C8" s="144">
        <v>37556.230430000003</v>
      </c>
      <c r="D8" s="145">
        <v>1.0454878996465178</v>
      </c>
    </row>
    <row r="9" spans="1:4" x14ac:dyDescent="0.25">
      <c r="A9" s="62" t="s">
        <v>202</v>
      </c>
      <c r="B9" s="144">
        <v>24209.974480000001</v>
      </c>
      <c r="C9" s="144">
        <v>43775.809650000003</v>
      </c>
      <c r="D9" s="145">
        <v>0.8081724822206422</v>
      </c>
    </row>
    <row r="10" spans="1:4" x14ac:dyDescent="0.25">
      <c r="A10" s="62" t="s">
        <v>219</v>
      </c>
      <c r="B10" s="144">
        <v>32553.012060000001</v>
      </c>
      <c r="C10" s="144">
        <v>58607.608419999997</v>
      </c>
      <c r="D10" s="145">
        <v>0.80037436511182236</v>
      </c>
    </row>
    <row r="11" spans="1:4" x14ac:dyDescent="0.25">
      <c r="A11" s="62" t="s">
        <v>201</v>
      </c>
      <c r="B11" s="144">
        <v>20083.90727</v>
      </c>
      <c r="C11" s="144">
        <v>35014.644010000004</v>
      </c>
      <c r="D11" s="145">
        <v>0.74341792855728539</v>
      </c>
    </row>
    <row r="12" spans="1:4" x14ac:dyDescent="0.25">
      <c r="A12" s="62" t="s">
        <v>220</v>
      </c>
      <c r="B12" s="144">
        <v>13774.06977</v>
      </c>
      <c r="C12" s="144">
        <v>22705.154330000001</v>
      </c>
      <c r="D12" s="145">
        <v>0.64839838255008353</v>
      </c>
    </row>
    <row r="13" spans="1:4" x14ac:dyDescent="0.25">
      <c r="A13" s="62" t="s">
        <v>221</v>
      </c>
      <c r="B13" s="144">
        <v>31273.073110000001</v>
      </c>
      <c r="C13" s="144">
        <v>50817.418120000002</v>
      </c>
      <c r="D13" s="145">
        <v>0.62495760941864154</v>
      </c>
    </row>
    <row r="14" spans="1:4" x14ac:dyDescent="0.25">
      <c r="A14" s="62" t="s">
        <v>203</v>
      </c>
      <c r="B14" s="144">
        <v>9028.9119900000005</v>
      </c>
      <c r="C14" s="144">
        <v>14658.1492</v>
      </c>
      <c r="D14" s="145">
        <v>0.62346794566551078</v>
      </c>
    </row>
    <row r="15" spans="1:4" x14ac:dyDescent="0.25">
      <c r="A15" s="62" t="s">
        <v>222</v>
      </c>
      <c r="B15" s="144">
        <v>6054.2208499999997</v>
      </c>
      <c r="C15" s="144">
        <v>9615.8020199999992</v>
      </c>
      <c r="D15" s="145">
        <v>0.58828068189815041</v>
      </c>
    </row>
    <row r="16" spans="1:4" x14ac:dyDescent="0.25">
      <c r="A16" s="64" t="s">
        <v>108</v>
      </c>
      <c r="D16" s="116"/>
    </row>
    <row r="17" spans="1:4" x14ac:dyDescent="0.25">
      <c r="A17" s="66"/>
    </row>
    <row r="18" spans="1:4" ht="19.2" x14ac:dyDescent="0.35">
      <c r="A18" s="153" t="s">
        <v>109</v>
      </c>
      <c r="B18" s="153"/>
      <c r="C18" s="153"/>
      <c r="D18" s="153"/>
    </row>
    <row r="19" spans="1:4" ht="15.6" x14ac:dyDescent="0.3">
      <c r="A19" s="152" t="s">
        <v>110</v>
      </c>
      <c r="B19" s="152"/>
      <c r="C19" s="152"/>
      <c r="D19" s="152"/>
    </row>
    <row r="20" spans="1:4" x14ac:dyDescent="0.25">
      <c r="A20" s="31"/>
    </row>
    <row r="21" spans="1:4" x14ac:dyDescent="0.25">
      <c r="A21" s="59" t="s">
        <v>106</v>
      </c>
      <c r="B21" s="60" t="s">
        <v>208</v>
      </c>
      <c r="C21" s="60" t="s">
        <v>209</v>
      </c>
      <c r="D21" s="61" t="s">
        <v>107</v>
      </c>
    </row>
    <row r="22" spans="1:4" x14ac:dyDescent="0.25">
      <c r="A22" s="62" t="s">
        <v>66</v>
      </c>
      <c r="B22" s="144">
        <v>1289978.5237</v>
      </c>
      <c r="C22" s="144">
        <v>1103859.1913399999</v>
      </c>
      <c r="D22" s="145">
        <v>-0.14428095424888204</v>
      </c>
    </row>
    <row r="23" spans="1:4" x14ac:dyDescent="0.25">
      <c r="A23" s="62" t="s">
        <v>236</v>
      </c>
      <c r="B23" s="144">
        <v>884873.46953</v>
      </c>
      <c r="C23" s="144">
        <v>785818.60955000005</v>
      </c>
      <c r="D23" s="145">
        <v>-0.11194240011807889</v>
      </c>
    </row>
    <row r="24" spans="1:4" x14ac:dyDescent="0.25">
      <c r="A24" s="62" t="s">
        <v>67</v>
      </c>
      <c r="B24" s="144">
        <v>873993.80588</v>
      </c>
      <c r="C24" s="144">
        <v>591464.26558999997</v>
      </c>
      <c r="D24" s="145">
        <v>-0.32326263457385596</v>
      </c>
    </row>
    <row r="25" spans="1:4" x14ac:dyDescent="0.25">
      <c r="A25" s="62" t="s">
        <v>70</v>
      </c>
      <c r="B25" s="144">
        <v>581674.86442</v>
      </c>
      <c r="C25" s="144">
        <v>569486.38280999998</v>
      </c>
      <c r="D25" s="145">
        <v>-2.0954114326658078E-2</v>
      </c>
    </row>
    <row r="26" spans="1:4" x14ac:dyDescent="0.25">
      <c r="A26" s="62" t="s">
        <v>237</v>
      </c>
      <c r="B26" s="144">
        <v>580105.96571000002</v>
      </c>
      <c r="C26" s="144">
        <v>533126.72508999996</v>
      </c>
      <c r="D26" s="145">
        <v>-8.0983895007012197E-2</v>
      </c>
    </row>
    <row r="27" spans="1:4" x14ac:dyDescent="0.25">
      <c r="A27" s="62" t="s">
        <v>71</v>
      </c>
      <c r="B27" s="144">
        <v>539287.06522999995</v>
      </c>
      <c r="C27" s="144">
        <v>476856.91159999999</v>
      </c>
      <c r="D27" s="145">
        <v>-0.11576423329080623</v>
      </c>
    </row>
    <row r="28" spans="1:4" x14ac:dyDescent="0.25">
      <c r="A28" s="62" t="s">
        <v>73</v>
      </c>
      <c r="B28" s="144">
        <v>427088.56756</v>
      </c>
      <c r="C28" s="144">
        <v>383069.82150000002</v>
      </c>
      <c r="D28" s="145">
        <v>-0.10306702029390181</v>
      </c>
    </row>
    <row r="29" spans="1:4" x14ac:dyDescent="0.25">
      <c r="A29" s="62" t="s">
        <v>69</v>
      </c>
      <c r="B29" s="144">
        <v>531837.14997999999</v>
      </c>
      <c r="C29" s="144">
        <v>276493.58659999998</v>
      </c>
      <c r="D29" s="145">
        <v>-0.48011607197730044</v>
      </c>
    </row>
    <row r="30" spans="1:4" x14ac:dyDescent="0.25">
      <c r="A30" s="62" t="s">
        <v>146</v>
      </c>
      <c r="B30" s="144">
        <v>275792.35801000003</v>
      </c>
      <c r="C30" s="144">
        <v>273609.33461999998</v>
      </c>
      <c r="D30" s="145">
        <v>-7.9154600430258876E-3</v>
      </c>
    </row>
    <row r="31" spans="1:4" x14ac:dyDescent="0.25">
      <c r="A31" s="62" t="s">
        <v>74</v>
      </c>
      <c r="B31" s="144">
        <v>225281.61043</v>
      </c>
      <c r="C31" s="144">
        <v>248952.72631</v>
      </c>
      <c r="D31" s="145">
        <v>0.10507344933666984</v>
      </c>
    </row>
    <row r="33" spans="1:4" ht="19.2" x14ac:dyDescent="0.35">
      <c r="A33" s="153" t="s">
        <v>111</v>
      </c>
      <c r="B33" s="153"/>
      <c r="C33" s="153"/>
      <c r="D33" s="153"/>
    </row>
    <row r="34" spans="1:4" ht="15.6" x14ac:dyDescent="0.3">
      <c r="A34" s="152" t="s">
        <v>112</v>
      </c>
      <c r="B34" s="152"/>
      <c r="C34" s="152"/>
      <c r="D34" s="152"/>
    </row>
    <row r="36" spans="1:4" x14ac:dyDescent="0.25">
      <c r="A36" s="59" t="s">
        <v>113</v>
      </c>
      <c r="B36" s="60" t="s">
        <v>208</v>
      </c>
      <c r="C36" s="60" t="s">
        <v>209</v>
      </c>
      <c r="D36" s="61" t="s">
        <v>107</v>
      </c>
    </row>
    <row r="37" spans="1:4" x14ac:dyDescent="0.25">
      <c r="A37" s="62" t="s">
        <v>94</v>
      </c>
      <c r="B37" s="144">
        <v>1958553.3363399999</v>
      </c>
      <c r="C37" s="144">
        <v>1875319.77939</v>
      </c>
      <c r="D37" s="145">
        <v>-4.2497467597967291E-2</v>
      </c>
    </row>
    <row r="38" spans="1:4" x14ac:dyDescent="0.25">
      <c r="A38" s="62" t="s">
        <v>178</v>
      </c>
      <c r="B38" s="144">
        <v>1664539.00398</v>
      </c>
      <c r="C38" s="144">
        <v>1392238.7860600001</v>
      </c>
      <c r="D38" s="145">
        <v>-0.16358896803794676</v>
      </c>
    </row>
    <row r="39" spans="1:4" x14ac:dyDescent="0.25">
      <c r="A39" s="62" t="s">
        <v>130</v>
      </c>
      <c r="B39" s="144">
        <v>1504039.3295400001</v>
      </c>
      <c r="C39" s="144">
        <v>1096788.99156</v>
      </c>
      <c r="D39" s="145">
        <v>-0.27077106959999159</v>
      </c>
    </row>
    <row r="40" spans="1:4" x14ac:dyDescent="0.25">
      <c r="A40" s="62" t="s">
        <v>190</v>
      </c>
      <c r="B40" s="144">
        <v>1086116.29987</v>
      </c>
      <c r="C40" s="144">
        <v>862506.81131000002</v>
      </c>
      <c r="D40" s="145">
        <v>-0.20587987546707875</v>
      </c>
    </row>
    <row r="41" spans="1:4" x14ac:dyDescent="0.25">
      <c r="A41" s="62" t="s">
        <v>98</v>
      </c>
      <c r="B41" s="144">
        <v>1084684.17533</v>
      </c>
      <c r="C41" s="144">
        <v>762290.42013999994</v>
      </c>
      <c r="D41" s="145">
        <v>-0.29722361819459225</v>
      </c>
    </row>
    <row r="42" spans="1:4" x14ac:dyDescent="0.25">
      <c r="A42" s="62" t="s">
        <v>90</v>
      </c>
      <c r="B42" s="144">
        <v>819589.50847999996</v>
      </c>
      <c r="C42" s="144">
        <v>650266.28021999996</v>
      </c>
      <c r="D42" s="145">
        <v>-0.20659516319825111</v>
      </c>
    </row>
    <row r="43" spans="1:4" x14ac:dyDescent="0.25">
      <c r="A43" s="62" t="s">
        <v>131</v>
      </c>
      <c r="B43" s="144">
        <v>609430.79923</v>
      </c>
      <c r="C43" s="144">
        <v>482547.05355999997</v>
      </c>
      <c r="D43" s="145">
        <v>-0.20820041558502517</v>
      </c>
    </row>
    <row r="44" spans="1:4" x14ac:dyDescent="0.25">
      <c r="A44" s="62" t="s">
        <v>215</v>
      </c>
      <c r="B44" s="144">
        <v>552495.89804</v>
      </c>
      <c r="C44" s="144">
        <v>439965.30858000001</v>
      </c>
      <c r="D44" s="145">
        <v>-0.20367678721092136</v>
      </c>
    </row>
    <row r="45" spans="1:4" x14ac:dyDescent="0.25">
      <c r="A45" s="62" t="s">
        <v>96</v>
      </c>
      <c r="B45" s="144">
        <v>531188.67223999999</v>
      </c>
      <c r="C45" s="144">
        <v>439632.40870999999</v>
      </c>
      <c r="D45" s="145">
        <v>-0.17236109938849248</v>
      </c>
    </row>
    <row r="46" spans="1:4" x14ac:dyDescent="0.25">
      <c r="A46" s="62" t="s">
        <v>200</v>
      </c>
      <c r="B46" s="144">
        <v>388845.37304999999</v>
      </c>
      <c r="C46" s="144">
        <v>312946.57585999998</v>
      </c>
      <c r="D46" s="145">
        <v>-0.19519017699675831</v>
      </c>
    </row>
    <row r="48" spans="1:4" ht="19.2" x14ac:dyDescent="0.35">
      <c r="A48" s="153" t="s">
        <v>114</v>
      </c>
      <c r="B48" s="153"/>
      <c r="C48" s="153"/>
      <c r="D48" s="153"/>
    </row>
    <row r="49" spans="1:4" ht="15.6" x14ac:dyDescent="0.3">
      <c r="A49" s="152" t="s">
        <v>115</v>
      </c>
      <c r="B49" s="152"/>
      <c r="C49" s="152"/>
      <c r="D49" s="152"/>
    </row>
    <row r="51" spans="1:4" x14ac:dyDescent="0.25">
      <c r="A51" s="59" t="s">
        <v>113</v>
      </c>
      <c r="B51" s="60" t="s">
        <v>208</v>
      </c>
      <c r="C51" s="60" t="s">
        <v>209</v>
      </c>
      <c r="D51" s="61" t="s">
        <v>107</v>
      </c>
    </row>
    <row r="52" spans="1:4" x14ac:dyDescent="0.25">
      <c r="A52" s="62" t="s">
        <v>100</v>
      </c>
      <c r="B52" s="144">
        <v>154825.14350000001</v>
      </c>
      <c r="C52" s="144">
        <v>195586.82884999999</v>
      </c>
      <c r="D52" s="145">
        <v>0.26327561808460381</v>
      </c>
    </row>
    <row r="53" spans="1:4" x14ac:dyDescent="0.25">
      <c r="A53" s="62" t="s">
        <v>179</v>
      </c>
      <c r="B53" s="144">
        <v>216013.98303</v>
      </c>
      <c r="C53" s="144">
        <v>265994.85264</v>
      </c>
      <c r="D53" s="145">
        <v>0.23137793632118092</v>
      </c>
    </row>
    <row r="54" spans="1:4" x14ac:dyDescent="0.25">
      <c r="A54" s="62" t="s">
        <v>199</v>
      </c>
      <c r="B54" s="144">
        <v>5825.4661299999998</v>
      </c>
      <c r="C54" s="144">
        <v>5656.9401399999997</v>
      </c>
      <c r="D54" s="145">
        <v>-2.8929185448718781E-2</v>
      </c>
    </row>
    <row r="55" spans="1:4" x14ac:dyDescent="0.25">
      <c r="A55" s="62" t="s">
        <v>94</v>
      </c>
      <c r="B55" s="144">
        <v>1958553.3363399999</v>
      </c>
      <c r="C55" s="144">
        <v>1875319.77939</v>
      </c>
      <c r="D55" s="145">
        <v>-4.2497467597967291E-2</v>
      </c>
    </row>
    <row r="56" spans="1:4" x14ac:dyDescent="0.25">
      <c r="A56" s="62" t="s">
        <v>95</v>
      </c>
      <c r="B56" s="144">
        <v>82221.244529999996</v>
      </c>
      <c r="C56" s="144">
        <v>75751.284390000001</v>
      </c>
      <c r="D56" s="145">
        <v>-7.8689640092218585E-2</v>
      </c>
    </row>
    <row r="57" spans="1:4" x14ac:dyDescent="0.25">
      <c r="A57" s="62" t="s">
        <v>223</v>
      </c>
      <c r="B57" s="144">
        <v>132058.65977</v>
      </c>
      <c r="C57" s="144">
        <v>115859.60502</v>
      </c>
      <c r="D57" s="145">
        <v>-0.1226656001069001</v>
      </c>
    </row>
    <row r="58" spans="1:4" x14ac:dyDescent="0.25">
      <c r="A58" s="62" t="s">
        <v>224</v>
      </c>
      <c r="B58" s="144">
        <v>134477.10582</v>
      </c>
      <c r="C58" s="144">
        <v>114324.93349</v>
      </c>
      <c r="D58" s="145">
        <v>-0.14985578554147383</v>
      </c>
    </row>
    <row r="59" spans="1:4" x14ac:dyDescent="0.25">
      <c r="A59" s="62" t="s">
        <v>178</v>
      </c>
      <c r="B59" s="144">
        <v>1664539.00398</v>
      </c>
      <c r="C59" s="144">
        <v>1392238.7860600001</v>
      </c>
      <c r="D59" s="145">
        <v>-0.16358896803794676</v>
      </c>
    </row>
    <row r="60" spans="1:4" x14ac:dyDescent="0.25">
      <c r="A60" s="62" t="s">
        <v>96</v>
      </c>
      <c r="B60" s="144">
        <v>531188.67223999999</v>
      </c>
      <c r="C60" s="144">
        <v>439632.40870999999</v>
      </c>
      <c r="D60" s="145">
        <v>-0.17236109938849248</v>
      </c>
    </row>
    <row r="61" spans="1:4" x14ac:dyDescent="0.25">
      <c r="A61" s="62" t="s">
        <v>225</v>
      </c>
      <c r="B61" s="144">
        <v>259554.49393</v>
      </c>
      <c r="C61" s="144">
        <v>214708.94680000001</v>
      </c>
      <c r="D61" s="145">
        <v>-0.17277892765784483</v>
      </c>
    </row>
    <row r="63" spans="1:4" ht="19.2" x14ac:dyDescent="0.35">
      <c r="A63" s="153" t="s">
        <v>117</v>
      </c>
      <c r="B63" s="153"/>
      <c r="C63" s="153"/>
      <c r="D63" s="153"/>
    </row>
    <row r="64" spans="1:4" ht="15.6" x14ac:dyDescent="0.3">
      <c r="A64" s="152" t="s">
        <v>118</v>
      </c>
      <c r="B64" s="152"/>
      <c r="C64" s="152"/>
      <c r="D64" s="152"/>
    </row>
    <row r="66" spans="1:4" x14ac:dyDescent="0.25">
      <c r="A66" s="59" t="s">
        <v>119</v>
      </c>
      <c r="B66" s="60" t="s">
        <v>208</v>
      </c>
      <c r="C66" s="60" t="s">
        <v>209</v>
      </c>
      <c r="D66" s="61" t="s">
        <v>107</v>
      </c>
    </row>
    <row r="67" spans="1:4" x14ac:dyDescent="0.25">
      <c r="A67" s="62" t="s">
        <v>120</v>
      </c>
      <c r="B67" s="63">
        <v>5986331.7081000004</v>
      </c>
      <c r="C67" s="63">
        <v>4661517.6336899996</v>
      </c>
      <c r="D67" s="145">
        <v>-0.22130649269191316</v>
      </c>
    </row>
    <row r="68" spans="1:4" x14ac:dyDescent="0.25">
      <c r="A68" s="62" t="s">
        <v>121</v>
      </c>
      <c r="B68" s="63">
        <v>1139092.5618100001</v>
      </c>
      <c r="C68" s="63">
        <v>965995.51543000003</v>
      </c>
      <c r="D68" s="145">
        <v>-0.15196047466498386</v>
      </c>
    </row>
    <row r="69" spans="1:4" x14ac:dyDescent="0.25">
      <c r="A69" s="62" t="s">
        <v>122</v>
      </c>
      <c r="B69" s="63">
        <v>1079704.57641</v>
      </c>
      <c r="C69" s="63">
        <v>859434.96077999996</v>
      </c>
      <c r="D69" s="145">
        <v>-0.2040091525428121</v>
      </c>
    </row>
    <row r="70" spans="1:4" x14ac:dyDescent="0.25">
      <c r="A70" s="62" t="s">
        <v>123</v>
      </c>
      <c r="B70" s="63">
        <v>759432.43818000006</v>
      </c>
      <c r="C70" s="63">
        <v>611647.12652000005</v>
      </c>
      <c r="D70" s="145">
        <v>-0.19459968290816154</v>
      </c>
    </row>
    <row r="71" spans="1:4" x14ac:dyDescent="0.25">
      <c r="A71" s="62" t="s">
        <v>124</v>
      </c>
      <c r="B71" s="63">
        <v>637280.88954999996</v>
      </c>
      <c r="C71" s="63">
        <v>530800.78029000002</v>
      </c>
      <c r="D71" s="145">
        <v>-0.16708504994585388</v>
      </c>
    </row>
    <row r="72" spans="1:4" x14ac:dyDescent="0.25">
      <c r="A72" s="62" t="s">
        <v>125</v>
      </c>
      <c r="B72" s="63">
        <v>619470.39836999995</v>
      </c>
      <c r="C72" s="63">
        <v>513563.09784</v>
      </c>
      <c r="D72" s="145">
        <v>-0.17096426368180256</v>
      </c>
    </row>
    <row r="73" spans="1:4" x14ac:dyDescent="0.25">
      <c r="A73" s="62" t="s">
        <v>126</v>
      </c>
      <c r="B73" s="63">
        <v>397005.93336999998</v>
      </c>
      <c r="C73" s="63">
        <v>370139.98787999997</v>
      </c>
      <c r="D73" s="145">
        <v>-6.7671395391870878E-2</v>
      </c>
    </row>
    <row r="74" spans="1:4" x14ac:dyDescent="0.25">
      <c r="A74" s="62" t="s">
        <v>216</v>
      </c>
      <c r="B74" s="63">
        <v>227889.29157</v>
      </c>
      <c r="C74" s="63">
        <v>195522.55608000001</v>
      </c>
      <c r="D74" s="145">
        <v>-0.14202832992728845</v>
      </c>
    </row>
    <row r="75" spans="1:4" x14ac:dyDescent="0.25">
      <c r="A75" s="62" t="s">
        <v>127</v>
      </c>
      <c r="B75" s="63">
        <v>245478.56168000001</v>
      </c>
      <c r="C75" s="63">
        <v>193152.74205</v>
      </c>
      <c r="D75" s="145">
        <v>-0.21315840891316082</v>
      </c>
    </row>
    <row r="76" spans="1:4" x14ac:dyDescent="0.25">
      <c r="A76" s="62" t="s">
        <v>204</v>
      </c>
      <c r="B76" s="63">
        <v>202955.32672000001</v>
      </c>
      <c r="C76" s="63">
        <v>141451.74552</v>
      </c>
      <c r="D76" s="145">
        <v>-0.30303999502733531</v>
      </c>
    </row>
    <row r="78" spans="1:4" ht="19.2" x14ac:dyDescent="0.35">
      <c r="A78" s="153" t="s">
        <v>128</v>
      </c>
      <c r="B78" s="153"/>
      <c r="C78" s="153"/>
      <c r="D78" s="153"/>
    </row>
    <row r="79" spans="1:4" ht="15.6" x14ac:dyDescent="0.3">
      <c r="A79" s="152" t="s">
        <v>129</v>
      </c>
      <c r="B79" s="152"/>
      <c r="C79" s="152"/>
      <c r="D79" s="152"/>
    </row>
    <row r="81" spans="1:4" x14ac:dyDescent="0.25">
      <c r="A81" s="59" t="s">
        <v>119</v>
      </c>
      <c r="B81" s="60" t="s">
        <v>208</v>
      </c>
      <c r="C81" s="60" t="s">
        <v>209</v>
      </c>
      <c r="D81" s="61" t="s">
        <v>107</v>
      </c>
    </row>
    <row r="82" spans="1:4" x14ac:dyDescent="0.25">
      <c r="A82" s="62" t="s">
        <v>226</v>
      </c>
      <c r="B82" s="63">
        <v>87.55</v>
      </c>
      <c r="C82" s="63">
        <v>669.63196000000005</v>
      </c>
      <c r="D82" s="146">
        <v>6.6485660765276995</v>
      </c>
    </row>
    <row r="83" spans="1:4" x14ac:dyDescent="0.25">
      <c r="A83" s="62" t="s">
        <v>227</v>
      </c>
      <c r="B83" s="63">
        <v>2874.0912600000001</v>
      </c>
      <c r="C83" s="63">
        <v>20610.341049999999</v>
      </c>
      <c r="D83" s="146">
        <v>6.1710809384667895</v>
      </c>
    </row>
    <row r="84" spans="1:4" x14ac:dyDescent="0.25">
      <c r="A84" s="62" t="s">
        <v>228</v>
      </c>
      <c r="B84" s="63">
        <v>225.98910000000001</v>
      </c>
      <c r="C84" s="63">
        <v>870.37000999999998</v>
      </c>
      <c r="D84" s="146">
        <v>2.851380486934989</v>
      </c>
    </row>
    <row r="85" spans="1:4" x14ac:dyDescent="0.25">
      <c r="A85" s="62" t="s">
        <v>229</v>
      </c>
      <c r="B85" s="63">
        <v>5583.0920299999998</v>
      </c>
      <c r="C85" s="63">
        <v>15097.594580000001</v>
      </c>
      <c r="D85" s="146">
        <v>1.7041636603650974</v>
      </c>
    </row>
    <row r="86" spans="1:4" x14ac:dyDescent="0.25">
      <c r="A86" s="62" t="s">
        <v>230</v>
      </c>
      <c r="B86" s="63">
        <v>27757.81522</v>
      </c>
      <c r="C86" s="63">
        <v>55900.775800000003</v>
      </c>
      <c r="D86" s="146">
        <v>1.0138752044045058</v>
      </c>
    </row>
    <row r="87" spans="1:4" x14ac:dyDescent="0.25">
      <c r="A87" s="62" t="s">
        <v>231</v>
      </c>
      <c r="B87" s="63">
        <v>5876.0943399999996</v>
      </c>
      <c r="C87" s="63">
        <v>10956.639730000001</v>
      </c>
      <c r="D87" s="146">
        <v>0.86461263145751355</v>
      </c>
    </row>
    <row r="88" spans="1:4" x14ac:dyDescent="0.25">
      <c r="A88" s="62" t="s">
        <v>232</v>
      </c>
      <c r="B88" s="63">
        <v>19887.19918</v>
      </c>
      <c r="C88" s="63">
        <v>35846.533710000003</v>
      </c>
      <c r="D88" s="146">
        <v>0.80249281890080637</v>
      </c>
    </row>
    <row r="89" spans="1:4" x14ac:dyDescent="0.25">
      <c r="A89" s="62" t="s">
        <v>233</v>
      </c>
      <c r="B89" s="63">
        <v>7251.8272900000002</v>
      </c>
      <c r="C89" s="63">
        <v>9167.2105499999998</v>
      </c>
      <c r="D89" s="146">
        <v>0.26412422461318708</v>
      </c>
    </row>
    <row r="90" spans="1:4" x14ac:dyDescent="0.25">
      <c r="A90" s="62" t="s">
        <v>234</v>
      </c>
      <c r="B90" s="63">
        <v>109653.87085000001</v>
      </c>
      <c r="C90" s="63">
        <v>128021.29054</v>
      </c>
      <c r="D90" s="146">
        <v>0.16750361430583272</v>
      </c>
    </row>
    <row r="91" spans="1:4" x14ac:dyDescent="0.25">
      <c r="A91" s="62" t="s">
        <v>235</v>
      </c>
      <c r="B91" s="63">
        <v>23100.75303</v>
      </c>
      <c r="C91" s="63">
        <v>26453.737509999999</v>
      </c>
      <c r="D91" s="146">
        <v>0.14514611171530278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25" zoomScale="80" zoomScaleNormal="80" workbookViewId="0">
      <selection activeCell="E13" sqref="E13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51" t="s">
        <v>210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4" t="s">
        <v>192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70"/>
      <c r="B6" s="147" t="s">
        <v>62</v>
      </c>
      <c r="C6" s="147"/>
      <c r="D6" s="147"/>
      <c r="E6" s="147"/>
      <c r="F6" s="147" t="s">
        <v>206</v>
      </c>
      <c r="G6" s="147"/>
      <c r="H6" s="147"/>
      <c r="I6" s="147"/>
      <c r="J6" s="147" t="s">
        <v>172</v>
      </c>
      <c r="K6" s="147"/>
      <c r="L6" s="147"/>
      <c r="M6" s="147"/>
    </row>
    <row r="7" spans="1:13" ht="28.2" x14ac:dyDescent="0.3">
      <c r="A7" s="71" t="s">
        <v>1</v>
      </c>
      <c r="B7" s="5">
        <v>2014</v>
      </c>
      <c r="C7" s="6">
        <v>2015</v>
      </c>
      <c r="D7" s="7" t="s">
        <v>180</v>
      </c>
      <c r="E7" s="7" t="s">
        <v>181</v>
      </c>
      <c r="F7" s="5">
        <v>2014</v>
      </c>
      <c r="G7" s="6">
        <v>2015</v>
      </c>
      <c r="H7" s="7" t="s">
        <v>180</v>
      </c>
      <c r="I7" s="7" t="s">
        <v>181</v>
      </c>
      <c r="J7" s="5" t="s">
        <v>173</v>
      </c>
      <c r="K7" s="6" t="s">
        <v>183</v>
      </c>
      <c r="L7" s="7" t="s">
        <v>180</v>
      </c>
      <c r="M7" s="7" t="s">
        <v>181</v>
      </c>
    </row>
    <row r="8" spans="1:13" ht="16.8" x14ac:dyDescent="0.3">
      <c r="A8" s="72" t="s">
        <v>2</v>
      </c>
      <c r="B8" s="73">
        <f>'SEKTÖR (U S D)'!B8*2.2036</f>
        <v>4189221.4868660518</v>
      </c>
      <c r="C8" s="73">
        <f>'SEKTÖR (U S D)'!C8*3.0027</f>
        <v>4695402.8574552666</v>
      </c>
      <c r="D8" s="74">
        <f t="shared" ref="D8:D43" si="0">(C8-B8)/B8*100</f>
        <v>12.082946012193023</v>
      </c>
      <c r="E8" s="74">
        <f t="shared" ref="E8:E43" si="1">C8/C$46*100</f>
        <v>14.733305682135061</v>
      </c>
      <c r="F8" s="73">
        <f>'SEKTÖR (U S D)'!F8*2.1633</f>
        <v>34554823.163164243</v>
      </c>
      <c r="G8" s="73">
        <f>'SEKTÖR (U S D)'!G8*2.6556</f>
        <v>39059392.106424011</v>
      </c>
      <c r="H8" s="74">
        <f t="shared" ref="H8:H43" si="2">(G8-F8)/F8*100</f>
        <v>13.036006354278436</v>
      </c>
      <c r="I8" s="74">
        <f t="shared" ref="I8:I46" si="3">G8/G$46*100</f>
        <v>13.838230916739121</v>
      </c>
      <c r="J8" s="73">
        <f>'SEKTÖR (U S D)'!J8*2.1295</f>
        <v>47373563.602597892</v>
      </c>
      <c r="K8" s="73">
        <f>'SEKTÖR (U S D)'!K8*2.5566</f>
        <v>54229209.66703815</v>
      </c>
      <c r="L8" s="74">
        <f t="shared" ref="L8:L43" si="4">(K8-J8)/J8*100</f>
        <v>14.471459487300011</v>
      </c>
      <c r="M8" s="74">
        <f t="shared" ref="M8:M46" si="5">K8/K$46*100</f>
        <v>14.576741419966915</v>
      </c>
    </row>
    <row r="9" spans="1:13" s="23" customFormat="1" ht="15.6" x14ac:dyDescent="0.3">
      <c r="A9" s="75" t="s">
        <v>3</v>
      </c>
      <c r="B9" s="76">
        <f>'SEKTÖR (U S D)'!B9*2.2036</f>
        <v>2908330.2413830278</v>
      </c>
      <c r="C9" s="76">
        <f>'SEKTÖR (U S D)'!C9*3.0027</f>
        <v>3373246.1894679936</v>
      </c>
      <c r="D9" s="77">
        <f t="shared" si="0"/>
        <v>15.985665639672323</v>
      </c>
      <c r="E9" s="77">
        <f t="shared" si="1"/>
        <v>10.584622610521704</v>
      </c>
      <c r="F9" s="76">
        <f>'SEKTÖR (U S D)'!F9*2.1633</f>
        <v>23585846.96414189</v>
      </c>
      <c r="G9" s="76">
        <f>'SEKTÖR (U S D)'!G9*2.6556</f>
        <v>27475830.467097301</v>
      </c>
      <c r="H9" s="77">
        <f t="shared" si="2"/>
        <v>16.492871800912823</v>
      </c>
      <c r="I9" s="77">
        <f t="shared" si="3"/>
        <v>9.7343267810441727</v>
      </c>
      <c r="J9" s="76">
        <f>'SEKTÖR (U S D)'!J9*2.1295</f>
        <v>32731278.376792502</v>
      </c>
      <c r="K9" s="76">
        <f>'SEKTÖR (U S D)'!K9*2.5566</f>
        <v>38674417.99473875</v>
      </c>
      <c r="L9" s="77">
        <f t="shared" si="4"/>
        <v>18.157370908433933</v>
      </c>
      <c r="M9" s="77">
        <f t="shared" si="5"/>
        <v>10.395633536582434</v>
      </c>
    </row>
    <row r="10" spans="1:13" ht="13.8" x14ac:dyDescent="0.25">
      <c r="A10" s="14" t="s">
        <v>4</v>
      </c>
      <c r="B10" s="78">
        <f>'SEKTÖR (U S D)'!B10*2.2036</f>
        <v>1217479.9609209439</v>
      </c>
      <c r="C10" s="78">
        <f>'SEKTÖR (U S D)'!C10*3.0027</f>
        <v>1321083.832073166</v>
      </c>
      <c r="D10" s="79">
        <f t="shared" si="0"/>
        <v>8.5096982683684264</v>
      </c>
      <c r="E10" s="79">
        <f t="shared" si="1"/>
        <v>4.1453167109518398</v>
      </c>
      <c r="F10" s="78">
        <f>'SEKTÖR (U S D)'!F10*2.1633</f>
        <v>10597817.375512283</v>
      </c>
      <c r="G10" s="78">
        <f>'SEKTÖR (U S D)'!G10*2.6556</f>
        <v>11666422.520212488</v>
      </c>
      <c r="H10" s="79">
        <f t="shared" si="2"/>
        <v>10.083256833330271</v>
      </c>
      <c r="I10" s="79">
        <f t="shared" si="3"/>
        <v>4.1332606602547175</v>
      </c>
      <c r="J10" s="78">
        <f>'SEKTÖR (U S D)'!J10*2.1295</f>
        <v>14432477.751485506</v>
      </c>
      <c r="K10" s="78">
        <f>'SEKTÖR (U S D)'!K10*2.5566</f>
        <v>15874407.378228929</v>
      </c>
      <c r="L10" s="79">
        <f t="shared" si="4"/>
        <v>9.99086679066599</v>
      </c>
      <c r="M10" s="79">
        <f t="shared" si="5"/>
        <v>4.2670201717563829</v>
      </c>
    </row>
    <row r="11" spans="1:13" ht="13.8" x14ac:dyDescent="0.25">
      <c r="A11" s="14" t="s">
        <v>5</v>
      </c>
      <c r="B11" s="78">
        <f>'SEKTÖR (U S D)'!B11*2.2036</f>
        <v>357056.96857300395</v>
      </c>
      <c r="C11" s="78">
        <f>'SEKTÖR (U S D)'!C11*3.0027</f>
        <v>334971.07068101998</v>
      </c>
      <c r="D11" s="79">
        <f t="shared" si="0"/>
        <v>-6.185538957621068</v>
      </c>
      <c r="E11" s="79">
        <f t="shared" si="1"/>
        <v>1.0510772619178939</v>
      </c>
      <c r="F11" s="78">
        <f>'SEKTÖR (U S D)'!F11*2.1633</f>
        <v>3258792.6086033969</v>
      </c>
      <c r="G11" s="78">
        <f>'SEKTÖR (U S D)'!G11*2.6556</f>
        <v>3380016.7801023005</v>
      </c>
      <c r="H11" s="79">
        <f t="shared" si="2"/>
        <v>3.7199105944595821</v>
      </c>
      <c r="I11" s="79">
        <f t="shared" si="3"/>
        <v>1.1974956645015462</v>
      </c>
      <c r="J11" s="78">
        <f>'SEKTÖR (U S D)'!J11*2.1295</f>
        <v>5159835.6923222207</v>
      </c>
      <c r="K11" s="78">
        <f>'SEKTÖR (U S D)'!K11*2.5566</f>
        <v>5524056.5962763466</v>
      </c>
      <c r="L11" s="79">
        <f t="shared" si="4"/>
        <v>7.0587694196557988</v>
      </c>
      <c r="M11" s="79">
        <f t="shared" si="5"/>
        <v>1.4848592684198123</v>
      </c>
    </row>
    <row r="12" spans="1:13" ht="13.8" x14ac:dyDescent="0.25">
      <c r="A12" s="14" t="s">
        <v>6</v>
      </c>
      <c r="B12" s="78">
        <f>'SEKTÖR (U S D)'!B12*2.2036</f>
        <v>296333.75038495194</v>
      </c>
      <c r="C12" s="78">
        <f>'SEKTÖR (U S D)'!C12*3.0027</f>
        <v>343283.47779042297</v>
      </c>
      <c r="D12" s="79">
        <f t="shared" si="0"/>
        <v>15.84353025751574</v>
      </c>
      <c r="E12" s="79">
        <f t="shared" si="1"/>
        <v>1.0771600579239349</v>
      </c>
      <c r="F12" s="78">
        <f>'SEKTÖR (U S D)'!F12*2.1633</f>
        <v>2255332.201910187</v>
      </c>
      <c r="G12" s="78">
        <f>'SEKTÖR (U S D)'!G12*2.6556</f>
        <v>2505330.3198704761</v>
      </c>
      <c r="H12" s="79">
        <f t="shared" si="2"/>
        <v>11.084758056864063</v>
      </c>
      <c r="I12" s="79">
        <f t="shared" si="3"/>
        <v>0.88760571067294081</v>
      </c>
      <c r="J12" s="78">
        <f>'SEKTÖR (U S D)'!J12*2.1295</f>
        <v>3045077.9780166303</v>
      </c>
      <c r="K12" s="78">
        <f>'SEKTÖR (U S D)'!K12*2.5566</f>
        <v>3365786.094432618</v>
      </c>
      <c r="L12" s="79">
        <f t="shared" si="4"/>
        <v>10.532016543789021</v>
      </c>
      <c r="M12" s="79">
        <f t="shared" si="5"/>
        <v>0.90471894897051819</v>
      </c>
    </row>
    <row r="13" spans="1:13" ht="13.8" x14ac:dyDescent="0.25">
      <c r="A13" s="14" t="s">
        <v>7</v>
      </c>
      <c r="B13" s="78">
        <f>'SEKTÖR (U S D)'!B13*2.2036</f>
        <v>291004.46266917197</v>
      </c>
      <c r="C13" s="78">
        <f>'SEKTÖR (U S D)'!C13*3.0027</f>
        <v>347891.63599355402</v>
      </c>
      <c r="D13" s="79">
        <f t="shared" si="0"/>
        <v>19.548557023008321</v>
      </c>
      <c r="E13" s="79">
        <f t="shared" si="1"/>
        <v>1.0916196060179963</v>
      </c>
      <c r="F13" s="78">
        <f>'SEKTÖR (U S D)'!F13*2.1633</f>
        <v>2096637.4814310779</v>
      </c>
      <c r="G13" s="78">
        <f>'SEKTÖR (U S D)'!G13*2.6556</f>
        <v>2290077.277759728</v>
      </c>
      <c r="H13" s="79">
        <f t="shared" si="2"/>
        <v>9.2261918448875608</v>
      </c>
      <c r="I13" s="79">
        <f t="shared" si="3"/>
        <v>0.81134437782518254</v>
      </c>
      <c r="J13" s="78">
        <f>'SEKTÖR (U S D)'!J13*2.1295</f>
        <v>3020059.7821291848</v>
      </c>
      <c r="K13" s="78">
        <f>'SEKTÖR (U S D)'!K13*2.5566</f>
        <v>3456050.1743143261</v>
      </c>
      <c r="L13" s="79">
        <f t="shared" si="4"/>
        <v>14.436482177109816</v>
      </c>
      <c r="M13" s="79">
        <f t="shared" si="5"/>
        <v>0.92898181689770176</v>
      </c>
    </row>
    <row r="14" spans="1:13" ht="13.8" x14ac:dyDescent="0.25">
      <c r="A14" s="14" t="s">
        <v>8</v>
      </c>
      <c r="B14" s="78">
        <f>'SEKTÖR (U S D)'!B14*2.2036</f>
        <v>476008.41300490795</v>
      </c>
      <c r="C14" s="78">
        <f>'SEKTÖR (U S D)'!C14*3.0027</f>
        <v>798702.74402212794</v>
      </c>
      <c r="D14" s="79">
        <f t="shared" si="0"/>
        <v>67.79172850751543</v>
      </c>
      <c r="E14" s="79">
        <f t="shared" si="1"/>
        <v>2.5061814787955483</v>
      </c>
      <c r="F14" s="78">
        <f>'SEKTÖR (U S D)'!F14*2.1633</f>
        <v>3107322.7204087079</v>
      </c>
      <c r="G14" s="78">
        <f>'SEKTÖR (U S D)'!G14*2.6556</f>
        <v>5308317.5995442402</v>
      </c>
      <c r="H14" s="79">
        <f t="shared" si="2"/>
        <v>70.832516515891029</v>
      </c>
      <c r="I14" s="79">
        <f t="shared" si="3"/>
        <v>1.8806673826805942</v>
      </c>
      <c r="J14" s="78">
        <f>'SEKTÖR (U S D)'!J14*2.1295</f>
        <v>4231234.5953413602</v>
      </c>
      <c r="K14" s="78">
        <f>'SEKTÖR (U S D)'!K14*2.5566</f>
        <v>7352194.5005608145</v>
      </c>
      <c r="L14" s="79">
        <f t="shared" si="4"/>
        <v>73.760029960420255</v>
      </c>
      <c r="M14" s="79">
        <f t="shared" si="5"/>
        <v>1.9762603726293837</v>
      </c>
    </row>
    <row r="15" spans="1:13" ht="13.8" x14ac:dyDescent="0.25">
      <c r="A15" s="14" t="s">
        <v>9</v>
      </c>
      <c r="B15" s="78">
        <f>'SEKTÖR (U S D)'!B15*2.2036</f>
        <v>33952.647185211994</v>
      </c>
      <c r="C15" s="78">
        <f>'SEKTÖR (U S D)'!C15*3.0027</f>
        <v>33450.749794071002</v>
      </c>
      <c r="D15" s="79">
        <f t="shared" si="0"/>
        <v>-1.4782275691292561</v>
      </c>
      <c r="E15" s="79">
        <f t="shared" si="1"/>
        <v>0.10496226564034709</v>
      </c>
      <c r="F15" s="78">
        <f>'SEKTÖR (U S D)'!F15*2.1633</f>
        <v>374375.39300430898</v>
      </c>
      <c r="G15" s="78">
        <f>'SEKTÖR (U S D)'!G15*2.6556</f>
        <v>379228.42141196405</v>
      </c>
      <c r="H15" s="79">
        <f t="shared" si="2"/>
        <v>1.2963000502544293</v>
      </c>
      <c r="I15" s="79">
        <f t="shared" si="3"/>
        <v>0.13435566153693701</v>
      </c>
      <c r="J15" s="78">
        <f>'SEKTÖR (U S D)'!J15*2.1295</f>
        <v>530142.21658812498</v>
      </c>
      <c r="K15" s="78">
        <f>'SEKTÖR (U S D)'!K15*2.5566</f>
        <v>505652.45096473803</v>
      </c>
      <c r="L15" s="79">
        <f t="shared" si="4"/>
        <v>-4.6194709376283072</v>
      </c>
      <c r="M15" s="79">
        <f t="shared" si="5"/>
        <v>0.13591872482267833</v>
      </c>
    </row>
    <row r="16" spans="1:13" ht="13.8" x14ac:dyDescent="0.25">
      <c r="A16" s="14" t="s">
        <v>10</v>
      </c>
      <c r="B16" s="78">
        <f>'SEKTÖR (U S D)'!B16*2.2036</f>
        <v>223657.04148076798</v>
      </c>
      <c r="C16" s="78">
        <f>'SEKTÖR (U S D)'!C16*3.0027</f>
        <v>176876.584955253</v>
      </c>
      <c r="D16" s="79">
        <f t="shared" si="0"/>
        <v>-20.916156368605808</v>
      </c>
      <c r="E16" s="79">
        <f t="shared" si="1"/>
        <v>0.55500600763577845</v>
      </c>
      <c r="F16" s="78">
        <f>'SEKTÖR (U S D)'!F16*2.1633</f>
        <v>1751132.5870273858</v>
      </c>
      <c r="G16" s="78">
        <f>'SEKTÖR (U S D)'!G16*2.6556</f>
        <v>1786099.6425517562</v>
      </c>
      <c r="H16" s="79">
        <f t="shared" si="2"/>
        <v>1.996825128114845</v>
      </c>
      <c r="I16" s="79">
        <f t="shared" si="3"/>
        <v>0.63279170414614183</v>
      </c>
      <c r="J16" s="78">
        <f>'SEKTÖR (U S D)'!J16*2.1295</f>
        <v>2131956.8902456854</v>
      </c>
      <c r="K16" s="78">
        <f>'SEKTÖR (U S D)'!K16*2.5566</f>
        <v>2400321.0803312757</v>
      </c>
      <c r="L16" s="79">
        <f t="shared" si="4"/>
        <v>12.587693086733298</v>
      </c>
      <c r="M16" s="79">
        <f t="shared" si="5"/>
        <v>0.64520320188534352</v>
      </c>
    </row>
    <row r="17" spans="1:13" ht="13.8" x14ac:dyDescent="0.25">
      <c r="A17" s="11" t="s">
        <v>11</v>
      </c>
      <c r="B17" s="78">
        <f>'SEKTÖR (U S D)'!B17*2.2036</f>
        <v>12836.997164067998</v>
      </c>
      <c r="C17" s="78">
        <f>'SEKTÖR (U S D)'!C17*3.0027</f>
        <v>16986.094158378</v>
      </c>
      <c r="D17" s="79">
        <f t="shared" si="0"/>
        <v>32.321398386872971</v>
      </c>
      <c r="E17" s="79">
        <f t="shared" si="1"/>
        <v>5.329922163836312E-2</v>
      </c>
      <c r="F17" s="78">
        <f>'SEKTÖR (U S D)'!F17*2.1633</f>
        <v>144436.59624454199</v>
      </c>
      <c r="G17" s="78">
        <f>'SEKTÖR (U S D)'!G17*2.6556</f>
        <v>160337.90564434801</v>
      </c>
      <c r="H17" s="79">
        <f t="shared" si="2"/>
        <v>11.009196985564456</v>
      </c>
      <c r="I17" s="79">
        <f t="shared" si="3"/>
        <v>5.68056194261123E-2</v>
      </c>
      <c r="J17" s="78">
        <f>'SEKTÖR (U S D)'!J17*2.1295</f>
        <v>180493.47066379501</v>
      </c>
      <c r="K17" s="78">
        <f>'SEKTÖR (U S D)'!K17*2.5566</f>
        <v>195949.719629706</v>
      </c>
      <c r="L17" s="79">
        <f t="shared" si="4"/>
        <v>8.5633285841687439</v>
      </c>
      <c r="M17" s="79">
        <f t="shared" si="5"/>
        <v>5.2671031200614643E-2</v>
      </c>
    </row>
    <row r="18" spans="1:13" s="23" customFormat="1" ht="15.6" x14ac:dyDescent="0.3">
      <c r="A18" s="75" t="s">
        <v>12</v>
      </c>
      <c r="B18" s="76">
        <f>'SEKTÖR (U S D)'!B18*2.2036</f>
        <v>424031.58143004397</v>
      </c>
      <c r="C18" s="76">
        <f>'SEKTÖR (U S D)'!C18*3.0027</f>
        <v>382471.98465245101</v>
      </c>
      <c r="D18" s="77">
        <f t="shared" si="0"/>
        <v>-9.8010616656036476</v>
      </c>
      <c r="E18" s="77">
        <f t="shared" si="1"/>
        <v>1.2001263439600647</v>
      </c>
      <c r="F18" s="76">
        <f>'SEKTÖR (U S D)'!F18*2.1633</f>
        <v>3657942.0192123209</v>
      </c>
      <c r="G18" s="76">
        <f>'SEKTÖR (U S D)'!G18*2.6556</f>
        <v>3558515.6005902598</v>
      </c>
      <c r="H18" s="77">
        <f t="shared" si="2"/>
        <v>-2.7180971732152011</v>
      </c>
      <c r="I18" s="77">
        <f t="shared" si="3"/>
        <v>1.2607354581355004</v>
      </c>
      <c r="J18" s="76">
        <f>'SEKTÖR (U S D)'!J18*2.1295</f>
        <v>4773880.7893520407</v>
      </c>
      <c r="K18" s="76">
        <f>'SEKTÖR (U S D)'!K18*2.5566</f>
        <v>4918087.5779148061</v>
      </c>
      <c r="L18" s="77">
        <f t="shared" si="4"/>
        <v>3.0207454883333722</v>
      </c>
      <c r="M18" s="77">
        <f t="shared" si="5"/>
        <v>1.321975580027497</v>
      </c>
    </row>
    <row r="19" spans="1:13" ht="13.8" x14ac:dyDescent="0.25">
      <c r="A19" s="14" t="s">
        <v>13</v>
      </c>
      <c r="B19" s="78">
        <f>'SEKTÖR (U S D)'!B19*2.2036</f>
        <v>424031.58143004397</v>
      </c>
      <c r="C19" s="78">
        <f>'SEKTÖR (U S D)'!C19*3.0027</f>
        <v>382471.98465245101</v>
      </c>
      <c r="D19" s="79">
        <f t="shared" si="0"/>
        <v>-9.8010616656036476</v>
      </c>
      <c r="E19" s="79">
        <f t="shared" si="1"/>
        <v>1.2001263439600647</v>
      </c>
      <c r="F19" s="78">
        <f>'SEKTÖR (U S D)'!F19*2.1633</f>
        <v>3657942.0192123209</v>
      </c>
      <c r="G19" s="78">
        <f>'SEKTÖR (U S D)'!G19*2.6556</f>
        <v>3558515.6005902598</v>
      </c>
      <c r="H19" s="79">
        <f t="shared" si="2"/>
        <v>-2.7180971732152011</v>
      </c>
      <c r="I19" s="79">
        <f t="shared" si="3"/>
        <v>1.2607354581355004</v>
      </c>
      <c r="J19" s="78">
        <f>'SEKTÖR (U S D)'!J19*2.1295</f>
        <v>4773880.7893520407</v>
      </c>
      <c r="K19" s="78">
        <f>'SEKTÖR (U S D)'!K19*2.5566</f>
        <v>4918087.5779148061</v>
      </c>
      <c r="L19" s="79">
        <f t="shared" si="4"/>
        <v>3.0207454883333722</v>
      </c>
      <c r="M19" s="79">
        <f t="shared" si="5"/>
        <v>1.321975580027497</v>
      </c>
    </row>
    <row r="20" spans="1:13" s="23" customFormat="1" ht="15.6" x14ac:dyDescent="0.3">
      <c r="A20" s="75" t="s">
        <v>187</v>
      </c>
      <c r="B20" s="76">
        <f>'SEKTÖR (U S D)'!B20*2.2036</f>
        <v>856859.6640529799</v>
      </c>
      <c r="C20" s="76">
        <f>'SEKTÖR (U S D)'!C20*3.0027</f>
        <v>939684.68333482195</v>
      </c>
      <c r="D20" s="77">
        <f t="shared" si="0"/>
        <v>9.6661125218657684</v>
      </c>
      <c r="E20" s="77">
        <f t="shared" si="1"/>
        <v>2.9485567276532918</v>
      </c>
      <c r="F20" s="76">
        <f>'SEKTÖR (U S D)'!F20*2.1633</f>
        <v>7311034.179810036</v>
      </c>
      <c r="G20" s="76">
        <f>'SEKTÖR (U S D)'!G20*2.6556</f>
        <v>8025046.0387364523</v>
      </c>
      <c r="H20" s="77">
        <f t="shared" si="2"/>
        <v>9.7662224162241387</v>
      </c>
      <c r="I20" s="77">
        <f t="shared" si="3"/>
        <v>2.8431686775594507</v>
      </c>
      <c r="J20" s="76">
        <f>'SEKTÖR (U S D)'!J20*2.1295</f>
        <v>9868404.4364533555</v>
      </c>
      <c r="K20" s="76">
        <f>'SEKTÖR (U S D)'!K20*2.5566</f>
        <v>10636704.094384585</v>
      </c>
      <c r="L20" s="77">
        <f t="shared" si="4"/>
        <v>7.7854496426308941</v>
      </c>
      <c r="M20" s="77">
        <f t="shared" si="5"/>
        <v>2.8591323033569807</v>
      </c>
    </row>
    <row r="21" spans="1:13" ht="13.8" x14ac:dyDescent="0.25">
      <c r="A21" s="14" t="s">
        <v>185</v>
      </c>
      <c r="B21" s="78">
        <f>'SEKTÖR (U S D)'!B21*2.2036</f>
        <v>856859.6640529799</v>
      </c>
      <c r="C21" s="78">
        <f>'SEKTÖR (U S D)'!C21*3.0027</f>
        <v>939684.68333482195</v>
      </c>
      <c r="D21" s="79">
        <f t="shared" si="0"/>
        <v>9.6661125218657684</v>
      </c>
      <c r="E21" s="79">
        <f t="shared" si="1"/>
        <v>2.9485567276532918</v>
      </c>
      <c r="F21" s="78">
        <f>'SEKTÖR (U S D)'!F21*2.1633</f>
        <v>7311034.179810036</v>
      </c>
      <c r="G21" s="78">
        <f>'SEKTÖR (U S D)'!G21*2.6556</f>
        <v>8025046.0387364523</v>
      </c>
      <c r="H21" s="79">
        <f t="shared" si="2"/>
        <v>9.7662224162241387</v>
      </c>
      <c r="I21" s="79">
        <f t="shared" si="3"/>
        <v>2.8431686775594507</v>
      </c>
      <c r="J21" s="78">
        <f>'SEKTÖR (U S D)'!J21*2.1295</f>
        <v>9868404.4364533555</v>
      </c>
      <c r="K21" s="78">
        <f>'SEKTÖR (U S D)'!K21*2.5566</f>
        <v>10636704.094384585</v>
      </c>
      <c r="L21" s="79">
        <f t="shared" si="4"/>
        <v>7.7854496426308941</v>
      </c>
      <c r="M21" s="79">
        <f t="shared" si="5"/>
        <v>2.8591323033569807</v>
      </c>
    </row>
    <row r="22" spans="1:13" ht="16.8" x14ac:dyDescent="0.3">
      <c r="A22" s="72" t="s">
        <v>14</v>
      </c>
      <c r="B22" s="73">
        <f>'SEKTÖR (U S D)'!B22*2.2036</f>
        <v>24134338.026983101</v>
      </c>
      <c r="C22" s="73">
        <f>'SEKTÖR (U S D)'!C22*3.0027</f>
        <v>26316152.366603754</v>
      </c>
      <c r="D22" s="80">
        <f t="shared" si="0"/>
        <v>9.0402907972089519</v>
      </c>
      <c r="E22" s="80">
        <f t="shared" si="1"/>
        <v>82.575218562810832</v>
      </c>
      <c r="F22" s="73">
        <f>'SEKTÖR (U S D)'!F22*2.1633</f>
        <v>201630616.77959141</v>
      </c>
      <c r="G22" s="73">
        <f>'SEKTÖR (U S D)'!G22*2.6556</f>
        <v>214666627.09431323</v>
      </c>
      <c r="H22" s="80">
        <f t="shared" si="2"/>
        <v>6.4652930804511124</v>
      </c>
      <c r="I22" s="80">
        <f t="shared" si="3"/>
        <v>76.053573689900432</v>
      </c>
      <c r="J22" s="73">
        <f>'SEKTÖR (U S D)'!J22*2.1295</f>
        <v>264589703.70438436</v>
      </c>
      <c r="K22" s="73">
        <f>'SEKTÖR (U S D)'!K22*2.5566</f>
        <v>285484722.04627126</v>
      </c>
      <c r="L22" s="80">
        <f t="shared" si="4"/>
        <v>7.8971396276372454</v>
      </c>
      <c r="M22" s="80">
        <f t="shared" si="5"/>
        <v>76.737924048136151</v>
      </c>
    </row>
    <row r="23" spans="1:13" s="23" customFormat="1" ht="15.6" x14ac:dyDescent="0.3">
      <c r="A23" s="75" t="s">
        <v>15</v>
      </c>
      <c r="B23" s="76">
        <f>'SEKTÖR (U S D)'!B23*2.2036</f>
        <v>2698096.4697603555</v>
      </c>
      <c r="C23" s="76">
        <f>'SEKTÖR (U S D)'!C23*3.0027</f>
        <v>2801782.3404633836</v>
      </c>
      <c r="D23" s="77">
        <f t="shared" si="0"/>
        <v>3.8429267398373419</v>
      </c>
      <c r="E23" s="77">
        <f t="shared" si="1"/>
        <v>8.7914747530793989</v>
      </c>
      <c r="F23" s="76">
        <f>'SEKTÖR (U S D)'!F23*2.1633</f>
        <v>21255435.482509766</v>
      </c>
      <c r="G23" s="76">
        <f>'SEKTÖR (U S D)'!G23*2.6556</f>
        <v>22618304.75871418</v>
      </c>
      <c r="H23" s="77">
        <f t="shared" si="2"/>
        <v>6.4118624025645792</v>
      </c>
      <c r="I23" s="77">
        <f t="shared" si="3"/>
        <v>8.0133690596989151</v>
      </c>
      <c r="J23" s="76">
        <f>'SEKTÖR (U S D)'!J23*2.1295</f>
        <v>28095825.991694279</v>
      </c>
      <c r="K23" s="76">
        <f>'SEKTÖR (U S D)'!K23*2.5566</f>
        <v>30127746.430997919</v>
      </c>
      <c r="L23" s="77">
        <f t="shared" si="4"/>
        <v>7.2321078579583986</v>
      </c>
      <c r="M23" s="77">
        <f t="shared" si="5"/>
        <v>8.0982992742732645</v>
      </c>
    </row>
    <row r="24" spans="1:13" ht="13.8" x14ac:dyDescent="0.25">
      <c r="A24" s="14" t="s">
        <v>16</v>
      </c>
      <c r="B24" s="78">
        <f>'SEKTÖR (U S D)'!B24*2.2036</f>
        <v>1806047.4408865278</v>
      </c>
      <c r="C24" s="78">
        <f>'SEKTÖR (U S D)'!C24*3.0027</f>
        <v>1952554.5596165939</v>
      </c>
      <c r="D24" s="79">
        <f t="shared" si="0"/>
        <v>8.1120304712566522</v>
      </c>
      <c r="E24" s="79">
        <f t="shared" si="1"/>
        <v>6.1267550540847182</v>
      </c>
      <c r="F24" s="78">
        <f>'SEKTÖR (U S D)'!F24*2.1633</f>
        <v>14544104.171659643</v>
      </c>
      <c r="G24" s="78">
        <f>'SEKTÖR (U S D)'!G24*2.6556</f>
        <v>15709669.99144182</v>
      </c>
      <c r="H24" s="79">
        <f t="shared" si="2"/>
        <v>8.0140090171615768</v>
      </c>
      <c r="I24" s="79">
        <f t="shared" si="3"/>
        <v>5.5657302698160711</v>
      </c>
      <c r="J24" s="78">
        <f>'SEKTÖR (U S D)'!J24*2.1295</f>
        <v>18965363.459616695</v>
      </c>
      <c r="K24" s="78">
        <f>'SEKTÖR (U S D)'!K24*2.5566</f>
        <v>20650876.384312127</v>
      </c>
      <c r="L24" s="79">
        <f t="shared" si="4"/>
        <v>8.8873220293638262</v>
      </c>
      <c r="M24" s="79">
        <f t="shared" si="5"/>
        <v>5.5509288628410172</v>
      </c>
    </row>
    <row r="25" spans="1:13" ht="13.8" x14ac:dyDescent="0.25">
      <c r="A25" s="14" t="s">
        <v>17</v>
      </c>
      <c r="B25" s="78">
        <f>'SEKTÖR (U S D)'!B25*2.2036</f>
        <v>403416.51451667998</v>
      </c>
      <c r="C25" s="78">
        <f>'SEKTÖR (U S D)'!C25*3.0027</f>
        <v>352248.67383158096</v>
      </c>
      <c r="D25" s="79">
        <f t="shared" si="0"/>
        <v>-12.683625693013962</v>
      </c>
      <c r="E25" s="79">
        <f t="shared" si="1"/>
        <v>1.1052911848548057</v>
      </c>
      <c r="F25" s="78">
        <f>'SEKTÖR (U S D)'!F25*2.1633</f>
        <v>3017721.760401756</v>
      </c>
      <c r="G25" s="78">
        <f>'SEKTÖR (U S D)'!G25*2.6556</f>
        <v>2980051.7323677479</v>
      </c>
      <c r="H25" s="79">
        <f t="shared" si="2"/>
        <v>-1.2482936143520738</v>
      </c>
      <c r="I25" s="79">
        <f t="shared" si="3"/>
        <v>1.0557932879234679</v>
      </c>
      <c r="J25" s="78">
        <f>'SEKTÖR (U S D)'!J25*2.1295</f>
        <v>4161443.2191243907</v>
      </c>
      <c r="K25" s="78">
        <f>'SEKTÖR (U S D)'!K25*2.5566</f>
        <v>4040208.9197081039</v>
      </c>
      <c r="L25" s="79">
        <f t="shared" si="4"/>
        <v>-2.9132753478202158</v>
      </c>
      <c r="M25" s="79">
        <f t="shared" si="5"/>
        <v>1.0860029321250753</v>
      </c>
    </row>
    <row r="26" spans="1:13" ht="13.8" x14ac:dyDescent="0.25">
      <c r="A26" s="14" t="s">
        <v>18</v>
      </c>
      <c r="B26" s="78">
        <f>'SEKTÖR (U S D)'!B26*2.2036</f>
        <v>488632.51435714797</v>
      </c>
      <c r="C26" s="78">
        <f>'SEKTÖR (U S D)'!C26*3.0027</f>
        <v>496979.10701520898</v>
      </c>
      <c r="D26" s="79">
        <f t="shared" si="0"/>
        <v>1.70815334895221</v>
      </c>
      <c r="E26" s="79">
        <f t="shared" si="1"/>
        <v>1.5594285141398745</v>
      </c>
      <c r="F26" s="78">
        <f>'SEKTÖR (U S D)'!F26*2.1633</f>
        <v>3693609.5504483669</v>
      </c>
      <c r="G26" s="78">
        <f>'SEKTÖR (U S D)'!G26*2.6556</f>
        <v>3928583.0349046085</v>
      </c>
      <c r="H26" s="79">
        <f t="shared" si="2"/>
        <v>6.3616221814165002</v>
      </c>
      <c r="I26" s="79">
        <f t="shared" si="3"/>
        <v>1.3918455019593747</v>
      </c>
      <c r="J26" s="78">
        <f>'SEKTÖR (U S D)'!J26*2.1295</f>
        <v>4969019.3129531946</v>
      </c>
      <c r="K26" s="78">
        <f>'SEKTÖR (U S D)'!K26*2.5566</f>
        <v>5436661.1269776905</v>
      </c>
      <c r="L26" s="79">
        <f t="shared" si="4"/>
        <v>9.4111490532035447</v>
      </c>
      <c r="M26" s="79">
        <f t="shared" si="5"/>
        <v>1.4613674793071729</v>
      </c>
    </row>
    <row r="27" spans="1:13" s="23" customFormat="1" ht="15.6" x14ac:dyDescent="0.3">
      <c r="A27" s="75" t="s">
        <v>19</v>
      </c>
      <c r="B27" s="76">
        <f>'SEKTÖR (U S D)'!B27*2.2036</f>
        <v>3314301.0665743439</v>
      </c>
      <c r="C27" s="76">
        <f>'SEKTÖR (U S D)'!C27*3.0027</f>
        <v>3293328.3049572119</v>
      </c>
      <c r="D27" s="77">
        <f t="shared" si="0"/>
        <v>-0.63279591068681662</v>
      </c>
      <c r="E27" s="77">
        <f t="shared" si="1"/>
        <v>10.333855070927656</v>
      </c>
      <c r="F27" s="76">
        <f>'SEKTÖR (U S D)'!F27*2.1633</f>
        <v>28956040.747050818</v>
      </c>
      <c r="G27" s="76">
        <f>'SEKTÖR (U S D)'!G27*2.6556</f>
        <v>30685531.468289353</v>
      </c>
      <c r="H27" s="77">
        <f t="shared" si="2"/>
        <v>5.9728149174354375</v>
      </c>
      <c r="I27" s="77">
        <f t="shared" si="3"/>
        <v>10.871481796338927</v>
      </c>
      <c r="J27" s="76">
        <f>'SEKTÖR (U S D)'!J27*2.1295</f>
        <v>38211120.400084615</v>
      </c>
      <c r="K27" s="76">
        <f>'SEKTÖR (U S D)'!K27*2.5566</f>
        <v>40775181.573295653</v>
      </c>
      <c r="L27" s="77">
        <f t="shared" si="4"/>
        <v>6.7102486039780196</v>
      </c>
      <c r="M27" s="77">
        <f t="shared" si="5"/>
        <v>10.960316069430064</v>
      </c>
    </row>
    <row r="28" spans="1:13" ht="13.8" x14ac:dyDescent="0.25">
      <c r="A28" s="14" t="s">
        <v>20</v>
      </c>
      <c r="B28" s="78">
        <f>'SEKTÖR (U S D)'!B28*2.2036</f>
        <v>3314301.0665743439</v>
      </c>
      <c r="C28" s="78">
        <f>'SEKTÖR (U S D)'!C28*3.0027</f>
        <v>3293328.3049572119</v>
      </c>
      <c r="D28" s="79">
        <f t="shared" si="0"/>
        <v>-0.63279591068681662</v>
      </c>
      <c r="E28" s="79">
        <f t="shared" si="1"/>
        <v>10.333855070927656</v>
      </c>
      <c r="F28" s="78">
        <f>'SEKTÖR (U S D)'!F28*2.1633</f>
        <v>28956040.747050818</v>
      </c>
      <c r="G28" s="78">
        <f>'SEKTÖR (U S D)'!G28*2.6556</f>
        <v>30685531.468289353</v>
      </c>
      <c r="H28" s="79">
        <f t="shared" si="2"/>
        <v>5.9728149174354375</v>
      </c>
      <c r="I28" s="79">
        <f t="shared" si="3"/>
        <v>10.871481796338927</v>
      </c>
      <c r="J28" s="78">
        <f>'SEKTÖR (U S D)'!J28*2.1295</f>
        <v>38211120.400084615</v>
      </c>
      <c r="K28" s="78">
        <f>'SEKTÖR (U S D)'!K28*2.5566</f>
        <v>40775181.573295653</v>
      </c>
      <c r="L28" s="79">
        <f t="shared" si="4"/>
        <v>6.7102486039780196</v>
      </c>
      <c r="M28" s="79">
        <f t="shared" si="5"/>
        <v>10.960316069430064</v>
      </c>
    </row>
    <row r="29" spans="1:13" s="23" customFormat="1" ht="15.6" x14ac:dyDescent="0.3">
      <c r="A29" s="75" t="s">
        <v>21</v>
      </c>
      <c r="B29" s="76">
        <f>'SEKTÖR (U S D)'!B29*2.2036</f>
        <v>18121940.4906484</v>
      </c>
      <c r="C29" s="76">
        <f>'SEKTÖR (U S D)'!C29*3.0027</f>
        <v>20221041.721183155</v>
      </c>
      <c r="D29" s="77">
        <f t="shared" si="0"/>
        <v>11.583203419181128</v>
      </c>
      <c r="E29" s="77">
        <f t="shared" si="1"/>
        <v>63.449888738803764</v>
      </c>
      <c r="F29" s="76">
        <f>'SEKTÖR (U S D)'!F29*2.1633</f>
        <v>151419140.55003083</v>
      </c>
      <c r="G29" s="76">
        <f>'SEKTÖR (U S D)'!G29*2.6556</f>
        <v>161362790.86730969</v>
      </c>
      <c r="H29" s="77">
        <f t="shared" si="2"/>
        <v>6.5669705171740507</v>
      </c>
      <c r="I29" s="77">
        <f t="shared" si="3"/>
        <v>57.168722833862581</v>
      </c>
      <c r="J29" s="76">
        <f>'SEKTÖR (U S D)'!J29*2.1295</f>
        <v>198282757.31260547</v>
      </c>
      <c r="K29" s="76">
        <f>'SEKTÖR (U S D)'!K29*2.5566</f>
        <v>214581794.0419777</v>
      </c>
      <c r="L29" s="77">
        <f t="shared" si="4"/>
        <v>8.2200978795527622</v>
      </c>
      <c r="M29" s="77">
        <f t="shared" si="5"/>
        <v>57.67930870443282</v>
      </c>
    </row>
    <row r="30" spans="1:13" ht="13.8" x14ac:dyDescent="0.25">
      <c r="A30" s="14" t="s">
        <v>22</v>
      </c>
      <c r="B30" s="78">
        <f>'SEKTÖR (U S D)'!B30*2.2036</f>
        <v>3667978.1491703279</v>
      </c>
      <c r="C30" s="78">
        <f>'SEKTÖR (U S D)'!C30*3.0027</f>
        <v>4180475.4029023619</v>
      </c>
      <c r="D30" s="79">
        <f t="shared" si="0"/>
        <v>13.972200293721965</v>
      </c>
      <c r="E30" s="79">
        <f t="shared" si="1"/>
        <v>13.117558573235591</v>
      </c>
      <c r="F30" s="78">
        <f>'SEKTÖR (U S D)'!F30*2.1633</f>
        <v>31064880.077678993</v>
      </c>
      <c r="G30" s="78">
        <f>'SEKTÖR (U S D)'!G30*2.6556</f>
        <v>33430047.642691813</v>
      </c>
      <c r="H30" s="79">
        <f t="shared" si="2"/>
        <v>7.6136381634135484</v>
      </c>
      <c r="I30" s="79">
        <f t="shared" si="3"/>
        <v>11.843827921763145</v>
      </c>
      <c r="J30" s="78">
        <f>'SEKTÖR (U S D)'!J30*2.1295</f>
        <v>39976670.881597862</v>
      </c>
      <c r="K30" s="78">
        <f>'SEKTÖR (U S D)'!K30*2.5566</f>
        <v>43354309.948698863</v>
      </c>
      <c r="L30" s="79">
        <f t="shared" si="4"/>
        <v>8.4490253755867482</v>
      </c>
      <c r="M30" s="79">
        <f t="shared" si="5"/>
        <v>11.653582440966423</v>
      </c>
    </row>
    <row r="31" spans="1:13" ht="13.8" x14ac:dyDescent="0.25">
      <c r="A31" s="14" t="s">
        <v>23</v>
      </c>
      <c r="B31" s="78">
        <f>'SEKTÖR (U S D)'!B31*2.2036</f>
        <v>4315868.1319588237</v>
      </c>
      <c r="C31" s="78">
        <f>'SEKTÖR (U S D)'!C31*3.0027</f>
        <v>5631022.7015743526</v>
      </c>
      <c r="D31" s="79">
        <f t="shared" si="0"/>
        <v>30.472538302939888</v>
      </c>
      <c r="E31" s="79">
        <f t="shared" si="1"/>
        <v>17.669107696181811</v>
      </c>
      <c r="F31" s="78">
        <f>'SEKTÖR (U S D)'!F31*2.1633</f>
        <v>36593215.780708857</v>
      </c>
      <c r="G31" s="78">
        <f>'SEKTÖR (U S D)'!G31*2.6556</f>
        <v>40817194.502515502</v>
      </c>
      <c r="H31" s="79">
        <f t="shared" si="2"/>
        <v>11.543065105618387</v>
      </c>
      <c r="I31" s="79">
        <f t="shared" si="3"/>
        <v>14.460997277178992</v>
      </c>
      <c r="J31" s="78">
        <f>'SEKTÖR (U S D)'!J31*2.1295</f>
        <v>47923575.346749939</v>
      </c>
      <c r="K31" s="78">
        <f>'SEKTÖR (U S D)'!K31*2.5566</f>
        <v>52984775.274787121</v>
      </c>
      <c r="L31" s="79">
        <f t="shared" si="4"/>
        <v>10.56098150318916</v>
      </c>
      <c r="M31" s="79">
        <f t="shared" si="5"/>
        <v>14.242239064846244</v>
      </c>
    </row>
    <row r="32" spans="1:13" ht="13.8" x14ac:dyDescent="0.25">
      <c r="A32" s="14" t="s">
        <v>24</v>
      </c>
      <c r="B32" s="78">
        <f>'SEKTÖR (U S D)'!B32*2.2036</f>
        <v>181182.73444630796</v>
      </c>
      <c r="C32" s="78">
        <f>'SEKTÖR (U S D)'!C32*3.0027</f>
        <v>227458.38163785299</v>
      </c>
      <c r="D32" s="79">
        <f t="shared" si="0"/>
        <v>25.540870289303662</v>
      </c>
      <c r="E32" s="79">
        <f t="shared" si="1"/>
        <v>0.71372232977054018</v>
      </c>
      <c r="F32" s="78">
        <f>'SEKTÖR (U S D)'!F32*2.1633</f>
        <v>1897176.1709259991</v>
      </c>
      <c r="G32" s="78">
        <f>'SEKTÖR (U S D)'!G32*2.6556</f>
        <v>2100457.1479205163</v>
      </c>
      <c r="H32" s="79">
        <f t="shared" si="2"/>
        <v>10.714923585367254</v>
      </c>
      <c r="I32" s="79">
        <f t="shared" si="3"/>
        <v>0.7441644499853558</v>
      </c>
      <c r="J32" s="78">
        <f>'SEKTÖR (U S D)'!J32*2.1295</f>
        <v>2298487.4531134553</v>
      </c>
      <c r="K32" s="78">
        <f>'SEKTÖR (U S D)'!K32*2.5566</f>
        <v>3031711.827223782</v>
      </c>
      <c r="L32" s="79">
        <f t="shared" si="4"/>
        <v>31.90029917792786</v>
      </c>
      <c r="M32" s="79">
        <f t="shared" si="5"/>
        <v>0.81492021802703418</v>
      </c>
    </row>
    <row r="33" spans="1:13" ht="13.8" x14ac:dyDescent="0.25">
      <c r="A33" s="14" t="s">
        <v>174</v>
      </c>
      <c r="B33" s="78">
        <f>'SEKTÖR (U S D)'!B33*2.2036</f>
        <v>2393365.8783935318</v>
      </c>
      <c r="C33" s="78">
        <f>'SEKTÖR (U S D)'!C33*3.0027</f>
        <v>2589849.2023205371</v>
      </c>
      <c r="D33" s="79">
        <f t="shared" si="0"/>
        <v>8.2094980003177902</v>
      </c>
      <c r="E33" s="79">
        <f t="shared" si="1"/>
        <v>8.1264677657716078</v>
      </c>
      <c r="F33" s="78">
        <f>'SEKTÖR (U S D)'!F33*2.1633</f>
        <v>19284599.118393052</v>
      </c>
      <c r="G33" s="78">
        <f>'SEKTÖR (U S D)'!G33*2.6556</f>
        <v>20157112.364558727</v>
      </c>
      <c r="H33" s="79">
        <f t="shared" si="2"/>
        <v>4.5244043747505129</v>
      </c>
      <c r="I33" s="79">
        <f t="shared" si="3"/>
        <v>7.1414008378677396</v>
      </c>
      <c r="J33" s="78">
        <f>'SEKTÖR (U S D)'!J33*2.1295</f>
        <v>26001765.84013721</v>
      </c>
      <c r="K33" s="78">
        <f>'SEKTÖR (U S D)'!K33*2.5566</f>
        <v>27563014.866854019</v>
      </c>
      <c r="L33" s="79">
        <f t="shared" si="4"/>
        <v>6.0043961487677606</v>
      </c>
      <c r="M33" s="79">
        <f t="shared" si="5"/>
        <v>7.4089027469829789</v>
      </c>
    </row>
    <row r="34" spans="1:13" ht="13.8" x14ac:dyDescent="0.25">
      <c r="A34" s="14" t="s">
        <v>25</v>
      </c>
      <c r="B34" s="78">
        <f>'SEKTÖR (U S D)'!B34*2.2036</f>
        <v>1170527.3581480638</v>
      </c>
      <c r="C34" s="78">
        <f>'SEKTÖR (U S D)'!C34*3.0027</f>
        <v>1320084.2336335168</v>
      </c>
      <c r="D34" s="79">
        <f t="shared" si="0"/>
        <v>12.776879963068332</v>
      </c>
      <c r="E34" s="79">
        <f t="shared" si="1"/>
        <v>4.1421801559388118</v>
      </c>
      <c r="F34" s="78">
        <f>'SEKTÖR (U S D)'!F34*2.1633</f>
        <v>9786257.6648921855</v>
      </c>
      <c r="G34" s="78">
        <f>'SEKTÖR (U S D)'!G34*2.6556</f>
        <v>10839156.425469888</v>
      </c>
      <c r="H34" s="79">
        <f t="shared" si="2"/>
        <v>10.758951957242408</v>
      </c>
      <c r="I34" s="79">
        <f t="shared" si="3"/>
        <v>3.8401711206775184</v>
      </c>
      <c r="J34" s="78">
        <f>'SEKTÖR (U S D)'!J34*2.1295</f>
        <v>12943726.654744904</v>
      </c>
      <c r="K34" s="78">
        <f>'SEKTÖR (U S D)'!K34*2.5566</f>
        <v>14312986.21986348</v>
      </c>
      <c r="L34" s="79">
        <f t="shared" si="4"/>
        <v>10.578557486893722</v>
      </c>
      <c r="M34" s="79">
        <f t="shared" si="5"/>
        <v>3.8473121838859141</v>
      </c>
    </row>
    <row r="35" spans="1:13" ht="13.8" x14ac:dyDescent="0.25">
      <c r="A35" s="14" t="s">
        <v>26</v>
      </c>
      <c r="B35" s="78">
        <f>'SEKTÖR (U S D)'!B35*2.2036</f>
        <v>1342941.709183228</v>
      </c>
      <c r="C35" s="78">
        <f>'SEKTÖR (U S D)'!C35*3.0027</f>
        <v>1448944.0377246118</v>
      </c>
      <c r="D35" s="79">
        <f t="shared" si="0"/>
        <v>7.8932933437486321</v>
      </c>
      <c r="E35" s="79">
        <f t="shared" si="1"/>
        <v>4.5465183866402938</v>
      </c>
      <c r="F35" s="78">
        <f>'SEKTÖR (U S D)'!F35*2.1633</f>
        <v>11653067.649985617</v>
      </c>
      <c r="G35" s="78">
        <f>'SEKTÖR (U S D)'!G35*2.6556</f>
        <v>12361821.565222669</v>
      </c>
      <c r="H35" s="79">
        <f t="shared" si="2"/>
        <v>6.0821230642896609</v>
      </c>
      <c r="I35" s="79">
        <f t="shared" si="3"/>
        <v>4.3796314316663922</v>
      </c>
      <c r="J35" s="78">
        <f>'SEKTÖR (U S D)'!J35*2.1295</f>
        <v>15216035.737201955</v>
      </c>
      <c r="K35" s="78">
        <f>'SEKTÖR (U S D)'!K35*2.5566</f>
        <v>16288513.641920976</v>
      </c>
      <c r="L35" s="79">
        <f t="shared" si="4"/>
        <v>7.0483398123001306</v>
      </c>
      <c r="M35" s="79">
        <f t="shared" si="5"/>
        <v>4.3783313998434226</v>
      </c>
    </row>
    <row r="36" spans="1:13" ht="13.8" x14ac:dyDescent="0.25">
      <c r="A36" s="14" t="s">
        <v>27</v>
      </c>
      <c r="B36" s="78">
        <f>'SEKTÖR (U S D)'!B36*2.2036</f>
        <v>2390210.0487571876</v>
      </c>
      <c r="C36" s="78">
        <f>'SEKTÖR (U S D)'!C36*3.0027</f>
        <v>2288929.4445543778</v>
      </c>
      <c r="D36" s="79">
        <f t="shared" si="0"/>
        <v>-4.2373097818525007</v>
      </c>
      <c r="E36" s="79">
        <f t="shared" si="1"/>
        <v>7.1822372254840232</v>
      </c>
      <c r="F36" s="78">
        <f>'SEKTÖR (U S D)'!F36*2.1633</f>
        <v>21823524.353797194</v>
      </c>
      <c r="G36" s="78">
        <f>'SEKTÖR (U S D)'!G36*2.6556</f>
        <v>20452299.744069815</v>
      </c>
      <c r="H36" s="79">
        <f t="shared" si="2"/>
        <v>-6.2832409078270253</v>
      </c>
      <c r="I36" s="79">
        <f t="shared" si="3"/>
        <v>7.2459818592582312</v>
      </c>
      <c r="J36" s="78">
        <f>'SEKTÖR (U S D)'!J36*2.1295</f>
        <v>28643113.429123592</v>
      </c>
      <c r="K36" s="78">
        <f>'SEKTÖR (U S D)'!K36*2.5566</f>
        <v>27655575.73481733</v>
      </c>
      <c r="L36" s="79">
        <f t="shared" si="4"/>
        <v>-3.4477316746655009</v>
      </c>
      <c r="M36" s="79">
        <f t="shared" si="5"/>
        <v>7.4337829885758957</v>
      </c>
    </row>
    <row r="37" spans="1:13" ht="13.8" x14ac:dyDescent="0.25">
      <c r="A37" s="14" t="s">
        <v>175</v>
      </c>
      <c r="B37" s="78">
        <f>'SEKTÖR (U S D)'!B37*2.2036</f>
        <v>571954.28282414796</v>
      </c>
      <c r="C37" s="78">
        <f>'SEKTÖR (U S D)'!C37*3.0027</f>
        <v>644706.55455636</v>
      </c>
      <c r="D37" s="79">
        <f t="shared" si="0"/>
        <v>12.719945267824897</v>
      </c>
      <c r="E37" s="79">
        <f t="shared" si="1"/>
        <v>2.0229699201364917</v>
      </c>
      <c r="F37" s="78">
        <f>'SEKTÖR (U S D)'!F37*2.1633</f>
        <v>5206318.8962228065</v>
      </c>
      <c r="G37" s="78">
        <f>'SEKTÖR (U S D)'!G37*2.6556</f>
        <v>5532613.7102072164</v>
      </c>
      <c r="H37" s="79">
        <f t="shared" si="2"/>
        <v>6.2672844381687298</v>
      </c>
      <c r="I37" s="79">
        <f t="shared" si="3"/>
        <v>1.9601325562456036</v>
      </c>
      <c r="J37" s="78">
        <f>'SEKTÖR (U S D)'!J37*2.1295</f>
        <v>6727901.0065886658</v>
      </c>
      <c r="K37" s="78">
        <f>'SEKTÖR (U S D)'!K37*2.5566</f>
        <v>7242633.0052824179</v>
      </c>
      <c r="L37" s="79">
        <f t="shared" si="4"/>
        <v>7.6507070807027722</v>
      </c>
      <c r="M37" s="79">
        <f t="shared" si="5"/>
        <v>1.9468103844023039</v>
      </c>
    </row>
    <row r="38" spans="1:13" ht="13.8" x14ac:dyDescent="0.25">
      <c r="A38" s="14" t="s">
        <v>28</v>
      </c>
      <c r="B38" s="78">
        <f>'SEKTÖR (U S D)'!B38*2.2036</f>
        <v>887478.71007221984</v>
      </c>
      <c r="C38" s="78">
        <f>'SEKTÖR (U S D)'!C38*3.0027</f>
        <v>450696.40590949199</v>
      </c>
      <c r="D38" s="79">
        <f t="shared" si="0"/>
        <v>-49.216088138856207</v>
      </c>
      <c r="E38" s="79">
        <f t="shared" si="1"/>
        <v>1.4142019587437349</v>
      </c>
      <c r="F38" s="78">
        <f>'SEKTÖR (U S D)'!F38*2.1633</f>
        <v>4037005.1444976688</v>
      </c>
      <c r="G38" s="78">
        <f>'SEKTÖR (U S D)'!G38*2.6556</f>
        <v>5215986.9861405361</v>
      </c>
      <c r="H38" s="79">
        <f t="shared" si="2"/>
        <v>29.204368075918563</v>
      </c>
      <c r="I38" s="79">
        <f t="shared" si="3"/>
        <v>1.847955855950139</v>
      </c>
      <c r="J38" s="78">
        <f>'SEKTÖR (U S D)'!J38*2.1295</f>
        <v>5300816.0234254207</v>
      </c>
      <c r="K38" s="78">
        <f>'SEKTÖR (U S D)'!K38*2.5566</f>
        <v>8184273.25994715</v>
      </c>
      <c r="L38" s="79">
        <f t="shared" si="4"/>
        <v>54.39647827389453</v>
      </c>
      <c r="M38" s="79">
        <f t="shared" si="5"/>
        <v>2.1999220669651907</v>
      </c>
    </row>
    <row r="39" spans="1:13" ht="13.8" x14ac:dyDescent="0.25">
      <c r="A39" s="14" t="s">
        <v>176</v>
      </c>
      <c r="B39" s="78">
        <f>'SEKTÖR (U S D)'!B39*2.2036</f>
        <v>341172.68621660001</v>
      </c>
      <c r="C39" s="78">
        <f>'SEKTÖR (U S D)'!C39*3.0027</f>
        <v>587288.57098789501</v>
      </c>
      <c r="D39" s="79">
        <f t="shared" si="0"/>
        <v>72.138214667936111</v>
      </c>
      <c r="E39" s="79">
        <f t="shared" si="1"/>
        <v>1.842802908008276</v>
      </c>
      <c r="F39" s="78">
        <f>'SEKTÖR (U S D)'!F39*2.1633</f>
        <v>2608991.2577032112</v>
      </c>
      <c r="G39" s="78">
        <f>'SEKTÖR (U S D)'!G39*2.6556</f>
        <v>3100708.0646454603</v>
      </c>
      <c r="H39" s="79">
        <f t="shared" si="2"/>
        <v>18.847008608803282</v>
      </c>
      <c r="I39" s="79">
        <f t="shared" si="3"/>
        <v>1.0985402457633771</v>
      </c>
      <c r="J39" s="78">
        <f>'SEKTÖR (U S D)'!J39*2.1295</f>
        <v>3425375.8132139905</v>
      </c>
      <c r="K39" s="78">
        <f>'SEKTÖR (U S D)'!K39*2.5566</f>
        <v>4114555.9639963619</v>
      </c>
      <c r="L39" s="79">
        <f t="shared" si="4"/>
        <v>20.11984051862974</v>
      </c>
      <c r="M39" s="79">
        <f t="shared" si="5"/>
        <v>1.1059873214713851</v>
      </c>
    </row>
    <row r="40" spans="1:13" ht="13.8" x14ac:dyDescent="0.25">
      <c r="A40" s="11" t="s">
        <v>29</v>
      </c>
      <c r="B40" s="78">
        <f>'SEKTÖR (U S D)'!B40*2.2036</f>
        <v>839723.97061039193</v>
      </c>
      <c r="C40" s="78">
        <f>'SEKTÖR (U S D)'!C40*3.0027</f>
        <v>828351.04698125995</v>
      </c>
      <c r="D40" s="79">
        <f t="shared" si="0"/>
        <v>-1.3543645325338338</v>
      </c>
      <c r="E40" s="79">
        <f t="shared" si="1"/>
        <v>2.5992123695869251</v>
      </c>
      <c r="F40" s="78">
        <f>'SEKTÖR (U S D)'!F40*2.1633</f>
        <v>7278358.9013376907</v>
      </c>
      <c r="G40" s="78">
        <f>'SEKTÖR (U S D)'!G40*2.6556</f>
        <v>7153420.7720635803</v>
      </c>
      <c r="H40" s="79">
        <f t="shared" si="2"/>
        <v>-1.7165700533282018</v>
      </c>
      <c r="I40" s="79">
        <f t="shared" si="3"/>
        <v>2.5343632645049103</v>
      </c>
      <c r="J40" s="78">
        <f>'SEKTÖR (U S D)'!J40*2.1295</f>
        <v>9595569.3050729018</v>
      </c>
      <c r="K40" s="78">
        <f>'SEKTÖR (U S D)'!K40*2.5566</f>
        <v>9593496.0698287152</v>
      </c>
      <c r="L40" s="79">
        <f t="shared" si="4"/>
        <v>-2.1606172372602584E-2</v>
      </c>
      <c r="M40" s="79">
        <f t="shared" si="5"/>
        <v>2.5787193356122504</v>
      </c>
    </row>
    <row r="41" spans="1:13" ht="13.8" x14ac:dyDescent="0.25">
      <c r="A41" s="14" t="s">
        <v>30</v>
      </c>
      <c r="B41" s="78">
        <f>'SEKTÖR (U S D)'!B41*2.2036</f>
        <v>19536.830867567998</v>
      </c>
      <c r="C41" s="78">
        <f>'SEKTÖR (U S D)'!C41*3.0027</f>
        <v>23235.738400536</v>
      </c>
      <c r="D41" s="79">
        <f t="shared" si="0"/>
        <v>18.932996646392386</v>
      </c>
      <c r="E41" s="79">
        <f t="shared" si="1"/>
        <v>7.2909449305646162E-2</v>
      </c>
      <c r="F41" s="78">
        <f>'SEKTÖR (U S D)'!F41*2.1633</f>
        <v>185745.533887584</v>
      </c>
      <c r="G41" s="78">
        <f>'SEKTÖR (U S D)'!G41*2.6556</f>
        <v>201971.94180397203</v>
      </c>
      <c r="H41" s="79">
        <f t="shared" si="2"/>
        <v>8.7358266854526399</v>
      </c>
      <c r="I41" s="79">
        <f t="shared" si="3"/>
        <v>7.1556013001182472E-2</v>
      </c>
      <c r="J41" s="78">
        <f>'SEKTÖR (U S D)'!J41*2.1295</f>
        <v>229719.82163555501</v>
      </c>
      <c r="K41" s="78">
        <f>'SEKTÖR (U S D)'!K41*2.5566</f>
        <v>255948.22875749401</v>
      </c>
      <c r="L41" s="79">
        <f t="shared" si="4"/>
        <v>11.417563767548863</v>
      </c>
      <c r="M41" s="79">
        <f t="shared" si="5"/>
        <v>6.8798552853781628E-2</v>
      </c>
    </row>
    <row r="42" spans="1:13" ht="16.8" x14ac:dyDescent="0.3">
      <c r="A42" s="72" t="s">
        <v>31</v>
      </c>
      <c r="B42" s="73">
        <f>'SEKTÖR (U S D)'!B42*2.2036</f>
        <v>851347.21048291586</v>
      </c>
      <c r="C42" s="73">
        <f>'SEKTÖR (U S D)'!C42*3.0027</f>
        <v>857754.75128955301</v>
      </c>
      <c r="D42" s="80">
        <f t="shared" si="0"/>
        <v>0.7526354380138921</v>
      </c>
      <c r="E42" s="80">
        <f t="shared" si="1"/>
        <v>2.6914757550541268</v>
      </c>
      <c r="F42" s="73">
        <f>'SEKTÖR (U S D)'!F42*2.1633</f>
        <v>7668431.4869041648</v>
      </c>
      <c r="G42" s="73">
        <f>'SEKTÖR (U S D)'!G42*2.6556</f>
        <v>7924657.2802346526</v>
      </c>
      <c r="H42" s="80">
        <f t="shared" si="2"/>
        <v>3.341306416678036</v>
      </c>
      <c r="I42" s="80">
        <f t="shared" si="3"/>
        <v>2.8076022555883271</v>
      </c>
      <c r="J42" s="73">
        <f>'SEKTÖR (U S D)'!J42*2.1295</f>
        <v>10198993.688163657</v>
      </c>
      <c r="K42" s="73">
        <f>'SEKTÖR (U S D)'!K42*2.5566</f>
        <v>10433198.353246657</v>
      </c>
      <c r="L42" s="80">
        <f t="shared" si="4"/>
        <v>2.2963507209030278</v>
      </c>
      <c r="M42" s="80">
        <f t="shared" si="5"/>
        <v>2.8044302233477021</v>
      </c>
    </row>
    <row r="43" spans="1:13" ht="13.8" x14ac:dyDescent="0.25">
      <c r="A43" s="14" t="s">
        <v>32</v>
      </c>
      <c r="B43" s="78">
        <f>'SEKTÖR (U S D)'!B43*2.2036</f>
        <v>851347.21048291586</v>
      </c>
      <c r="C43" s="78">
        <f>'SEKTÖR (U S D)'!C43*3.0027</f>
        <v>857754.75128955301</v>
      </c>
      <c r="D43" s="79">
        <f t="shared" si="0"/>
        <v>0.7526354380138921</v>
      </c>
      <c r="E43" s="79">
        <f t="shared" si="1"/>
        <v>2.6914757550541268</v>
      </c>
      <c r="F43" s="78">
        <f>'SEKTÖR (U S D)'!F43*2.1633</f>
        <v>7668431.4869041648</v>
      </c>
      <c r="G43" s="78">
        <f>'SEKTÖR (U S D)'!G43*2.6556</f>
        <v>7924657.2802346526</v>
      </c>
      <c r="H43" s="79">
        <f t="shared" si="2"/>
        <v>3.341306416678036</v>
      </c>
      <c r="I43" s="79">
        <f t="shared" si="3"/>
        <v>2.8076022555883271</v>
      </c>
      <c r="J43" s="78">
        <f>'SEKTÖR (U S D)'!J43*2.1295</f>
        <v>10198993.688163657</v>
      </c>
      <c r="K43" s="78">
        <f>'SEKTÖR (U S D)'!K43*2.5566</f>
        <v>10433198.353246657</v>
      </c>
      <c r="L43" s="79">
        <f t="shared" si="4"/>
        <v>2.2963507209030278</v>
      </c>
      <c r="M43" s="79">
        <f t="shared" si="5"/>
        <v>2.8044302233477021</v>
      </c>
    </row>
    <row r="44" spans="1:13" ht="17.399999999999999" x14ac:dyDescent="0.3">
      <c r="A44" s="81" t="s">
        <v>33</v>
      </c>
      <c r="B44" s="82">
        <f>'SEKTÖR (U S D)'!B44*2.2036</f>
        <v>29174906.724332064</v>
      </c>
      <c r="C44" s="82">
        <f>'SEKTÖR (U S D)'!C44*3.0027</f>
        <v>31869309.975348569</v>
      </c>
      <c r="D44" s="83">
        <f>(C44-B44)/B44*100</f>
        <v>9.2353448683671537</v>
      </c>
      <c r="E44" s="84">
        <f>C44/C$46*100</f>
        <v>100</v>
      </c>
      <c r="F44" s="82">
        <f>'SEKTÖR (U S D)'!F44*2.1633</f>
        <v>243853871.42965984</v>
      </c>
      <c r="G44" s="82">
        <f>'SEKTÖR (U S D)'!G44*2.6556</f>
        <v>261650676.4809719</v>
      </c>
      <c r="H44" s="83">
        <f>(G44-F44)/F44*100</f>
        <v>7.298143329434728</v>
      </c>
      <c r="I44" s="83">
        <f t="shared" si="3"/>
        <v>92.699406862227889</v>
      </c>
      <c r="J44" s="82">
        <f>'SEKTÖR (U S D)'!J44*2.1295</f>
        <v>322162260.99514592</v>
      </c>
      <c r="K44" s="82">
        <f>'SEKTÖR (U S D)'!K44*2.5566</f>
        <v>350147130.0665561</v>
      </c>
      <c r="L44" s="83">
        <f>(K44-J44)/J44*100</f>
        <v>8.6865758220612417</v>
      </c>
      <c r="M44" s="83">
        <f t="shared" si="5"/>
        <v>94.119095691450767</v>
      </c>
    </row>
    <row r="45" spans="1:13" ht="13.8" x14ac:dyDescent="0.25">
      <c r="A45" s="85" t="s">
        <v>34</v>
      </c>
      <c r="B45" s="78">
        <f>'SEKTÖR (U S D)'!B45*2.2036</f>
        <v>0</v>
      </c>
      <c r="C45" s="78">
        <f>'SEKTÖR (U S D)'!C45*3.0027</f>
        <v>0</v>
      </c>
      <c r="D45" s="79"/>
      <c r="E45" s="79"/>
      <c r="F45" s="78">
        <f>'SEKTÖR (U S D)'!F45*2.1633</f>
        <v>11498693.435274066</v>
      </c>
      <c r="G45" s="78">
        <f>'SEKTÖR (U S D)'!G45*2.6556</f>
        <v>20606443.966242481</v>
      </c>
      <c r="H45" s="79">
        <f>(G45-F45)/F45*100</f>
        <v>79.206829734489176</v>
      </c>
      <c r="I45" s="79">
        <f t="shared" si="3"/>
        <v>7.3005931377721041</v>
      </c>
      <c r="J45" s="78">
        <f>'SEKTÖR (U S D)'!J45*2.1295</f>
        <v>13166341.110486967</v>
      </c>
      <c r="K45" s="78">
        <f>'SEKTÖR (U S D)'!K45*2.5566</f>
        <v>21878469.514678963</v>
      </c>
      <c r="L45" s="79">
        <f>(K45-J45)/J45*100</f>
        <v>66.169699927133138</v>
      </c>
      <c r="M45" s="79">
        <f t="shared" si="5"/>
        <v>5.8809043085492316</v>
      </c>
    </row>
    <row r="46" spans="1:13" s="24" customFormat="1" ht="17.399999999999999" x14ac:dyDescent="0.3">
      <c r="A46" s="86" t="s">
        <v>35</v>
      </c>
      <c r="B46" s="87">
        <f>'SEKTÖR (U S D)'!B46*2.2036</f>
        <v>29174906.724332064</v>
      </c>
      <c r="C46" s="87">
        <f>'SEKTÖR (U S D)'!C46*3.0027</f>
        <v>31869309.975348569</v>
      </c>
      <c r="D46" s="88">
        <f>(C46-B46)/B46*100</f>
        <v>9.2353448683671537</v>
      </c>
      <c r="E46" s="89">
        <f>C46/C$46*100</f>
        <v>100</v>
      </c>
      <c r="F46" s="87">
        <f>'SEKTÖR (U S D)'!F46*2.1633</f>
        <v>255352564.86493391</v>
      </c>
      <c r="G46" s="87">
        <f>'SEKTÖR (U S D)'!G46*2.6556</f>
        <v>282257120.44721442</v>
      </c>
      <c r="H46" s="88">
        <f>(G46-F46)/F46*100</f>
        <v>10.536238630111823</v>
      </c>
      <c r="I46" s="89">
        <f t="shared" si="3"/>
        <v>100</v>
      </c>
      <c r="J46" s="87">
        <f>'SEKTÖR (U S D)'!J46*2.1295</f>
        <v>335328602.1056329</v>
      </c>
      <c r="K46" s="87">
        <f>'SEKTÖR (U S D)'!K46*2.5566</f>
        <v>372025599.58123505</v>
      </c>
      <c r="L46" s="88">
        <f>(K46-J46)/J46*100</f>
        <v>10.943593014484971</v>
      </c>
      <c r="M46" s="8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207</v>
      </c>
    </row>
    <row r="49" spans="1:1" x14ac:dyDescent="0.25">
      <c r="A49" s="1" t="s">
        <v>189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22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70"/>
      <c r="B6" s="157" t="s">
        <v>211</v>
      </c>
      <c r="C6" s="157"/>
      <c r="D6" s="157" t="s">
        <v>212</v>
      </c>
      <c r="E6" s="157"/>
      <c r="F6" s="157" t="s">
        <v>182</v>
      </c>
      <c r="G6" s="157"/>
    </row>
    <row r="7" spans="1:7" ht="28.2" x14ac:dyDescent="0.3">
      <c r="A7" s="71" t="s">
        <v>1</v>
      </c>
      <c r="B7" s="90" t="s">
        <v>38</v>
      </c>
      <c r="C7" s="90" t="s">
        <v>39</v>
      </c>
      <c r="D7" s="90" t="s">
        <v>38</v>
      </c>
      <c r="E7" s="90" t="s">
        <v>39</v>
      </c>
      <c r="F7" s="90" t="s">
        <v>38</v>
      </c>
      <c r="G7" s="90" t="s">
        <v>39</v>
      </c>
    </row>
    <row r="8" spans="1:7" ht="16.8" x14ac:dyDescent="0.3">
      <c r="A8" s="72" t="s">
        <v>2</v>
      </c>
      <c r="B8" s="80">
        <f>'SEKTÖR (U S D)'!D8</f>
        <v>-17.745369223542628</v>
      </c>
      <c r="C8" s="80">
        <f>'SEKTÖR (TL)'!D8</f>
        <v>12.082946012193023</v>
      </c>
      <c r="D8" s="80">
        <f>'SEKTÖR (U S D)'!H8</f>
        <v>-7.9188158810775287</v>
      </c>
      <c r="E8" s="80">
        <f>'SEKTÖR (TL)'!H8</f>
        <v>13.036006354278436</v>
      </c>
      <c r="F8" s="80">
        <f>'SEKTÖR (U S D)'!L8</f>
        <v>-4.6518919744170502</v>
      </c>
      <c r="G8" s="80">
        <f>'SEKTÖR (TL)'!L8</f>
        <v>14.471459487300011</v>
      </c>
    </row>
    <row r="9" spans="1:7" s="23" customFormat="1" ht="15.6" x14ac:dyDescent="0.3">
      <c r="A9" s="75" t="s">
        <v>3</v>
      </c>
      <c r="B9" s="77">
        <f>'SEKTÖR (U S D)'!D9</f>
        <v>-14.8812692564752</v>
      </c>
      <c r="C9" s="77">
        <f>'SEKTÖR (TL)'!D9</f>
        <v>15.985665639672323</v>
      </c>
      <c r="D9" s="77">
        <f>'SEKTÖR (U S D)'!H9</f>
        <v>-5.1027904929527379</v>
      </c>
      <c r="E9" s="77">
        <f>'SEKTÖR (TL)'!H9</f>
        <v>16.492871800912823</v>
      </c>
      <c r="F9" s="77">
        <f>'SEKTÖR (U S D)'!L9</f>
        <v>-1.5817408474105892</v>
      </c>
      <c r="G9" s="77">
        <f>'SEKTÖR (TL)'!L9</f>
        <v>18.157370908433933</v>
      </c>
    </row>
    <row r="10" spans="1:7" ht="13.8" x14ac:dyDescent="0.25">
      <c r="A10" s="14" t="s">
        <v>4</v>
      </c>
      <c r="B10" s="79">
        <f>'SEKTÖR (U S D)'!D10</f>
        <v>-20.367678721092137</v>
      </c>
      <c r="C10" s="79">
        <f>'SEKTÖR (TL)'!D10</f>
        <v>8.5096982683684264</v>
      </c>
      <c r="D10" s="79">
        <f>'SEKTÖR (U S D)'!H10</f>
        <v>-10.324179278677761</v>
      </c>
      <c r="E10" s="79">
        <f>'SEKTÖR (TL)'!H10</f>
        <v>10.083256833330271</v>
      </c>
      <c r="F10" s="79">
        <f>'SEKTÖR (U S D)'!L10</f>
        <v>-8.3839666624723233</v>
      </c>
      <c r="G10" s="79">
        <f>'SEKTÖR (TL)'!L10</f>
        <v>9.99086679066599</v>
      </c>
    </row>
    <row r="11" spans="1:7" ht="13.8" x14ac:dyDescent="0.25">
      <c r="A11" s="14" t="s">
        <v>5</v>
      </c>
      <c r="B11" s="79">
        <f>'SEKTÖR (U S D)'!D11</f>
        <v>-31.152114312789752</v>
      </c>
      <c r="C11" s="79">
        <f>'SEKTÖR (TL)'!D11</f>
        <v>-6.185538957621068</v>
      </c>
      <c r="D11" s="79">
        <f>'SEKTÖR (U S D)'!H11</f>
        <v>-15.50787671750474</v>
      </c>
      <c r="E11" s="79">
        <f>'SEKTÖR (TL)'!H11</f>
        <v>3.7199105944595821</v>
      </c>
      <c r="F11" s="79">
        <f>'SEKTÖR (U S D)'!L11</f>
        <v>-10.826234264586942</v>
      </c>
      <c r="G11" s="79">
        <f>'SEKTÖR (TL)'!L11</f>
        <v>7.0587694196557988</v>
      </c>
    </row>
    <row r="12" spans="1:7" ht="13.8" x14ac:dyDescent="0.25">
      <c r="A12" s="14" t="s">
        <v>6</v>
      </c>
      <c r="B12" s="79">
        <f>'SEKTÖR (U S D)'!D12</f>
        <v>-14.985578554147382</v>
      </c>
      <c r="C12" s="79">
        <f>'SEKTÖR (TL)'!D12</f>
        <v>15.84353025751574</v>
      </c>
      <c r="D12" s="79">
        <f>'SEKTÖR (U S D)'!H12</f>
        <v>-9.508338189330459</v>
      </c>
      <c r="E12" s="79">
        <f>'SEKTÖR (TL)'!H12</f>
        <v>11.084758056864063</v>
      </c>
      <c r="F12" s="79">
        <f>'SEKTÖR (U S D)'!L12</f>
        <v>-7.9332202026133318</v>
      </c>
      <c r="G12" s="79">
        <f>'SEKTÖR (TL)'!L12</f>
        <v>10.532016543789021</v>
      </c>
    </row>
    <row r="13" spans="1:7" ht="13.8" x14ac:dyDescent="0.25">
      <c r="A13" s="14" t="s">
        <v>7</v>
      </c>
      <c r="B13" s="79">
        <f>'SEKTÖR (U S D)'!D13</f>
        <v>-12.266560010690011</v>
      </c>
      <c r="C13" s="79">
        <f>'SEKTÖR (TL)'!D13</f>
        <v>19.548557023008321</v>
      </c>
      <c r="D13" s="79">
        <f>'SEKTÖR (U S D)'!H13</f>
        <v>-11.022359987179827</v>
      </c>
      <c r="E13" s="79">
        <f>'SEKTÖR (TL)'!H13</f>
        <v>9.2261918448875608</v>
      </c>
      <c r="F13" s="79">
        <f>'SEKTÖR (U S D)'!L13</f>
        <v>-4.6810260517267599</v>
      </c>
      <c r="G13" s="79">
        <f>'SEKTÖR (TL)'!L13</f>
        <v>14.436482177109816</v>
      </c>
    </row>
    <row r="14" spans="1:7" ht="13.8" x14ac:dyDescent="0.25">
      <c r="A14" s="14" t="s">
        <v>8</v>
      </c>
      <c r="B14" s="79">
        <f>'SEKTÖR (U S D)'!D14</f>
        <v>23.137793632118093</v>
      </c>
      <c r="C14" s="79">
        <f>'SEKTÖR (TL)'!D14</f>
        <v>67.79172850751543</v>
      </c>
      <c r="D14" s="79">
        <f>'SEKTÖR (U S D)'!H14</f>
        <v>39.16327119250905</v>
      </c>
      <c r="E14" s="79">
        <f>'SEKTÖR (TL)'!H14</f>
        <v>70.832516515891029</v>
      </c>
      <c r="F14" s="79">
        <f>'SEKTÖR (U S D)'!L14</f>
        <v>44.732059688928629</v>
      </c>
      <c r="G14" s="79">
        <f>'SEKTÖR (TL)'!L14</f>
        <v>73.760029960420255</v>
      </c>
    </row>
    <row r="15" spans="1:7" ht="13.8" x14ac:dyDescent="0.25">
      <c r="A15" s="14" t="s">
        <v>9</v>
      </c>
      <c r="B15" s="79">
        <f>'SEKTÖR (U S D)'!D15</f>
        <v>-27.697546298775531</v>
      </c>
      <c r="C15" s="79">
        <f>'SEKTÖR (TL)'!D15</f>
        <v>-1.4782275691292561</v>
      </c>
      <c r="D15" s="79">
        <f>'SEKTÖR (U S D)'!H15</f>
        <v>-17.482193892636168</v>
      </c>
      <c r="E15" s="79">
        <f>'SEKTÖR (TL)'!H15</f>
        <v>1.2963000502544293</v>
      </c>
      <c r="F15" s="79">
        <f>'SEKTÖR (U S D)'!L15</f>
        <v>-20.553533349636037</v>
      </c>
      <c r="G15" s="79">
        <f>'SEKTÖR (TL)'!L15</f>
        <v>-4.6194709376283072</v>
      </c>
    </row>
    <row r="16" spans="1:7" ht="13.8" x14ac:dyDescent="0.25">
      <c r="A16" s="14" t="s">
        <v>10</v>
      </c>
      <c r="B16" s="79">
        <f>'SEKTÖR (U S D)'!D16</f>
        <v>-41.962514461604478</v>
      </c>
      <c r="C16" s="79">
        <f>'SEKTÖR (TL)'!D16</f>
        <v>-20.916156368605808</v>
      </c>
      <c r="D16" s="79">
        <f>'SEKTÖR (U S D)'!H16</f>
        <v>-16.911533438902392</v>
      </c>
      <c r="E16" s="79">
        <f>'SEKTÖR (TL)'!H16</f>
        <v>1.996825128114845</v>
      </c>
      <c r="F16" s="79">
        <f>'SEKTÖR (U S D)'!L16</f>
        <v>-6.220960483376901</v>
      </c>
      <c r="G16" s="79">
        <f>'SEKTÖR (TL)'!L16</f>
        <v>12.587693086733298</v>
      </c>
    </row>
    <row r="17" spans="1:7" ht="13.8" x14ac:dyDescent="0.25">
      <c r="A17" s="11" t="s">
        <v>11</v>
      </c>
      <c r="B17" s="79">
        <f>'SEKTÖR (U S D)'!D17</f>
        <v>-2.8929185448718782</v>
      </c>
      <c r="C17" s="79">
        <f>'SEKTÖR (TL)'!D17</f>
        <v>32.321398386872971</v>
      </c>
      <c r="D17" s="79">
        <f>'SEKTÖR (U S D)'!H17</f>
        <v>-9.5698916106071756</v>
      </c>
      <c r="E17" s="79">
        <f>'SEKTÖR (TL)'!H17</f>
        <v>11.009196985564456</v>
      </c>
      <c r="F17" s="79">
        <f>'SEKTÖR (U S D)'!L17</f>
        <v>-9.5730234608513687</v>
      </c>
      <c r="G17" s="79">
        <f>'SEKTÖR (TL)'!L17</f>
        <v>8.5633285841687439</v>
      </c>
    </row>
    <row r="18" spans="1:7" s="23" customFormat="1" ht="15.6" x14ac:dyDescent="0.3">
      <c r="A18" s="75" t="s">
        <v>12</v>
      </c>
      <c r="B18" s="77">
        <f>'SEKTÖR (U S D)'!D18</f>
        <v>-33.805448258675263</v>
      </c>
      <c r="C18" s="77">
        <f>'SEKTÖR (TL)'!D18</f>
        <v>-9.8010616656036476</v>
      </c>
      <c r="D18" s="77">
        <f>'SEKTÖR (U S D)'!H18</f>
        <v>-20.752394793951062</v>
      </c>
      <c r="E18" s="77">
        <f>'SEKTÖR (TL)'!H18</f>
        <v>-2.7180971732152011</v>
      </c>
      <c r="F18" s="77">
        <f>'SEKTÖR (U S D)'!L18</f>
        <v>-14.18967475654935</v>
      </c>
      <c r="G18" s="77">
        <f>'SEKTÖR (TL)'!L18</f>
        <v>3.0207454883333722</v>
      </c>
    </row>
    <row r="19" spans="1:7" ht="13.8" x14ac:dyDescent="0.25">
      <c r="A19" s="14" t="s">
        <v>13</v>
      </c>
      <c r="B19" s="79">
        <f>'SEKTÖR (U S D)'!D19</f>
        <v>-33.805448258675263</v>
      </c>
      <c r="C19" s="79">
        <f>'SEKTÖR (TL)'!D19</f>
        <v>-9.8010616656036476</v>
      </c>
      <c r="D19" s="79">
        <f>'SEKTÖR (U S D)'!H19</f>
        <v>-20.752394793951062</v>
      </c>
      <c r="E19" s="79">
        <f>'SEKTÖR (TL)'!H19</f>
        <v>-2.7180971732152011</v>
      </c>
      <c r="F19" s="79">
        <f>'SEKTÖR (U S D)'!L19</f>
        <v>-14.18967475654935</v>
      </c>
      <c r="G19" s="79">
        <f>'SEKTÖR (TL)'!L19</f>
        <v>3.0207454883333722</v>
      </c>
    </row>
    <row r="20" spans="1:7" s="23" customFormat="1" ht="15.6" x14ac:dyDescent="0.3">
      <c r="A20" s="75" t="s">
        <v>187</v>
      </c>
      <c r="B20" s="77">
        <f>'SEKTÖR (U S D)'!D20</f>
        <v>-19.519017699675832</v>
      </c>
      <c r="C20" s="77">
        <f>'SEKTÖR (TL)'!D20</f>
        <v>9.6661125218657684</v>
      </c>
      <c r="D20" s="77">
        <f>'SEKTÖR (U S D)'!H20</f>
        <v>-10.582441273905077</v>
      </c>
      <c r="E20" s="77">
        <f>'SEKTÖR (TL)'!H20</f>
        <v>9.7662224162241387</v>
      </c>
      <c r="F20" s="77">
        <f>'SEKTÖR (U S D)'!L20</f>
        <v>-10.220951649072019</v>
      </c>
      <c r="G20" s="77">
        <f>'SEKTÖR (TL)'!L20</f>
        <v>7.7854496426308941</v>
      </c>
    </row>
    <row r="21" spans="1:7" ht="13.8" x14ac:dyDescent="0.25">
      <c r="A21" s="14" t="s">
        <v>185</v>
      </c>
      <c r="B21" s="79">
        <f>'SEKTÖR (U S D)'!D21</f>
        <v>-19.519017699675832</v>
      </c>
      <c r="C21" s="79">
        <f>'SEKTÖR (TL)'!D21</f>
        <v>9.6661125218657684</v>
      </c>
      <c r="D21" s="79">
        <f>'SEKTÖR (U S D)'!H21</f>
        <v>-10.582441273905077</v>
      </c>
      <c r="E21" s="79">
        <f>'SEKTÖR (TL)'!H21</f>
        <v>9.7662224162241387</v>
      </c>
      <c r="F21" s="79">
        <f>'SEKTÖR (U S D)'!L21</f>
        <v>-10.220951649072019</v>
      </c>
      <c r="G21" s="79">
        <f>'SEKTÖR (TL)'!L21</f>
        <v>7.7854496426308941</v>
      </c>
    </row>
    <row r="22" spans="1:7" ht="16.8" x14ac:dyDescent="0.3">
      <c r="A22" s="72" t="s">
        <v>14</v>
      </c>
      <c r="B22" s="80">
        <f>'SEKTÖR (U S D)'!D22</f>
        <v>-19.978291270946272</v>
      </c>
      <c r="C22" s="80">
        <f>'SEKTÖR (TL)'!D22</f>
        <v>9.0402907972089519</v>
      </c>
      <c r="D22" s="80">
        <f>'SEKTÖR (U S D)'!H22</f>
        <v>-13.2714382734825</v>
      </c>
      <c r="E22" s="80">
        <f>'SEKTÖR (TL)'!H22</f>
        <v>6.4652930804511124</v>
      </c>
      <c r="F22" s="80">
        <f>'SEKTÖR (U S D)'!L22</f>
        <v>-10.127920348488795</v>
      </c>
      <c r="G22" s="80">
        <f>'SEKTÖR (TL)'!L22</f>
        <v>7.8971396276372454</v>
      </c>
    </row>
    <row r="23" spans="1:7" s="23" customFormat="1" ht="15.6" x14ac:dyDescent="0.3">
      <c r="A23" s="75" t="s">
        <v>15</v>
      </c>
      <c r="B23" s="77">
        <f>'SEKTÖR (U S D)'!D23</f>
        <v>-23.792495632628782</v>
      </c>
      <c r="C23" s="77">
        <f>'SEKTÖR (TL)'!D23</f>
        <v>3.8429267398373419</v>
      </c>
      <c r="D23" s="77">
        <f>'SEKTÖR (U S D)'!H23</f>
        <v>-13.314963874277778</v>
      </c>
      <c r="E23" s="77">
        <f>'SEKTÖR (TL)'!H23</f>
        <v>6.4118624025645792</v>
      </c>
      <c r="F23" s="77">
        <f>'SEKTÖR (U S D)'!L23</f>
        <v>-10.681853366376275</v>
      </c>
      <c r="G23" s="77">
        <f>'SEKTÖR (TL)'!L23</f>
        <v>7.2321078579583986</v>
      </c>
    </row>
    <row r="24" spans="1:7" ht="13.8" x14ac:dyDescent="0.25">
      <c r="A24" s="14" t="s">
        <v>16</v>
      </c>
      <c r="B24" s="79">
        <f>'SEKTÖR (U S D)'!D24</f>
        <v>-20.659516319825112</v>
      </c>
      <c r="C24" s="79">
        <f>'SEKTÖR (TL)'!D24</f>
        <v>8.1120304712566522</v>
      </c>
      <c r="D24" s="79">
        <f>'SEKTÖR (U S D)'!H24</f>
        <v>-12.009826138414812</v>
      </c>
      <c r="E24" s="79">
        <f>'SEKTÖR (TL)'!H24</f>
        <v>8.0140090171615768</v>
      </c>
      <c r="F24" s="79">
        <f>'SEKTÖR (U S D)'!L24</f>
        <v>-9.3031556514392957</v>
      </c>
      <c r="G24" s="79">
        <f>'SEKTÖR (TL)'!L24</f>
        <v>8.8873220293638262</v>
      </c>
    </row>
    <row r="25" spans="1:7" ht="13.8" x14ac:dyDescent="0.25">
      <c r="A25" s="14" t="s">
        <v>17</v>
      </c>
      <c r="B25" s="79">
        <f>'SEKTÖR (U S D)'!D25</f>
        <v>-35.920883730351207</v>
      </c>
      <c r="C25" s="79">
        <f>'SEKTÖR (TL)'!D25</f>
        <v>-12.683625693013962</v>
      </c>
      <c r="D25" s="79">
        <f>'SEKTÖR (U S D)'!H25</f>
        <v>-19.555066115351654</v>
      </c>
      <c r="E25" s="79">
        <f>'SEKTÖR (TL)'!H25</f>
        <v>-1.2482936143520738</v>
      </c>
      <c r="F25" s="79">
        <f>'SEKTÖR (U S D)'!L25</f>
        <v>-19.13237106046434</v>
      </c>
      <c r="G25" s="79">
        <f>'SEKTÖR (TL)'!L25</f>
        <v>-2.9132753478202158</v>
      </c>
    </row>
    <row r="26" spans="1:7" ht="13.8" x14ac:dyDescent="0.25">
      <c r="A26" s="14" t="s">
        <v>18</v>
      </c>
      <c r="B26" s="79">
        <f>'SEKTÖR (U S D)'!D26</f>
        <v>-25.359147860341992</v>
      </c>
      <c r="C26" s="79">
        <f>'SEKTÖR (TL)'!D26</f>
        <v>1.70815334895221</v>
      </c>
      <c r="D26" s="79">
        <f>'SEKTÖR (U S D)'!H26</f>
        <v>-13.355890471058036</v>
      </c>
      <c r="E26" s="79">
        <f>'SEKTÖR (TL)'!H26</f>
        <v>6.3616221814165002</v>
      </c>
      <c r="F26" s="79">
        <f>'SEKTÖR (U S D)'!L26</f>
        <v>-8.8668380236263182</v>
      </c>
      <c r="G26" s="79">
        <f>'SEKTÖR (TL)'!L26</f>
        <v>9.4111490532035447</v>
      </c>
    </row>
    <row r="27" spans="1:7" s="23" customFormat="1" ht="15.6" x14ac:dyDescent="0.3">
      <c r="A27" s="75" t="s">
        <v>19</v>
      </c>
      <c r="B27" s="77">
        <f>'SEKTÖR (U S D)'!D27</f>
        <v>-27.07710695999916</v>
      </c>
      <c r="C27" s="77">
        <f>'SEKTÖR (TL)'!D27</f>
        <v>-0.63279591068681662</v>
      </c>
      <c r="D27" s="77">
        <f>'SEKTÖR (U S D)'!H27</f>
        <v>-13.67261993113117</v>
      </c>
      <c r="E27" s="77">
        <f>'SEKTÖR (TL)'!H27</f>
        <v>5.9728149174354375</v>
      </c>
      <c r="F27" s="77">
        <f>'SEKTÖR (U S D)'!L27</f>
        <v>-11.116531955655477</v>
      </c>
      <c r="G27" s="77">
        <f>'SEKTÖR (TL)'!L27</f>
        <v>6.7102486039780196</v>
      </c>
    </row>
    <row r="28" spans="1:7" ht="13.8" x14ac:dyDescent="0.25">
      <c r="A28" s="14" t="s">
        <v>20</v>
      </c>
      <c r="B28" s="79">
        <f>'SEKTÖR (U S D)'!D28</f>
        <v>-27.07710695999916</v>
      </c>
      <c r="C28" s="79">
        <f>'SEKTÖR (TL)'!D28</f>
        <v>-0.63279591068681662</v>
      </c>
      <c r="D28" s="79">
        <f>'SEKTÖR (U S D)'!H28</f>
        <v>-13.67261993113117</v>
      </c>
      <c r="E28" s="79">
        <f>'SEKTÖR (TL)'!H28</f>
        <v>5.9728149174354375</v>
      </c>
      <c r="F28" s="79">
        <f>'SEKTÖR (U S D)'!L28</f>
        <v>-11.116531955655477</v>
      </c>
      <c r="G28" s="79">
        <f>'SEKTÖR (TL)'!L28</f>
        <v>6.7102486039780196</v>
      </c>
    </row>
    <row r="29" spans="1:7" s="23" customFormat="1" ht="15.6" x14ac:dyDescent="0.3">
      <c r="A29" s="75" t="s">
        <v>21</v>
      </c>
      <c r="B29" s="77">
        <f>'SEKTÖR (U S D)'!D29</f>
        <v>-18.112116743428402</v>
      </c>
      <c r="C29" s="77">
        <f>'SEKTÖR (TL)'!D29</f>
        <v>11.583203419181128</v>
      </c>
      <c r="D29" s="77">
        <f>'SEKTÖR (U S D)'!H29</f>
        <v>-13.188609986518063</v>
      </c>
      <c r="E29" s="77">
        <f>'SEKTÖR (TL)'!H29</f>
        <v>6.5669705171740507</v>
      </c>
      <c r="F29" s="77">
        <f>'SEKTÖR (U S D)'!L29</f>
        <v>-9.8589147952328808</v>
      </c>
      <c r="G29" s="77">
        <f>'SEKTÖR (TL)'!L29</f>
        <v>8.2200978795527622</v>
      </c>
    </row>
    <row r="30" spans="1:7" ht="13.8" x14ac:dyDescent="0.25">
      <c r="A30" s="14" t="s">
        <v>22</v>
      </c>
      <c r="B30" s="79">
        <f>'SEKTÖR (U S D)'!D30</f>
        <v>-16.358896803794675</v>
      </c>
      <c r="C30" s="79">
        <f>'SEKTÖR (TL)'!D30</f>
        <v>13.972200293721965</v>
      </c>
      <c r="D30" s="79">
        <f>'SEKTÖR (U S D)'!H30</f>
        <v>-12.3359755087692</v>
      </c>
      <c r="E30" s="79">
        <f>'SEKTÖR (TL)'!H30</f>
        <v>7.6136381634135484</v>
      </c>
      <c r="F30" s="79">
        <f>'SEKTÖR (U S D)'!L30</f>
        <v>-9.6682314255996307</v>
      </c>
      <c r="G30" s="79">
        <f>'SEKTÖR (TL)'!L30</f>
        <v>8.4490253755867482</v>
      </c>
    </row>
    <row r="31" spans="1:7" ht="13.8" x14ac:dyDescent="0.25">
      <c r="A31" s="14" t="s">
        <v>23</v>
      </c>
      <c r="B31" s="79">
        <f>'SEKTÖR (U S D)'!D31</f>
        <v>-4.2497467597967287</v>
      </c>
      <c r="C31" s="79">
        <f>'SEKTÖR (TL)'!D31</f>
        <v>30.472538302939888</v>
      </c>
      <c r="D31" s="79">
        <f>'SEKTÖR (U S D)'!H31</f>
        <v>-9.1349929420905731</v>
      </c>
      <c r="E31" s="79">
        <f>'SEKTÖR (TL)'!H31</f>
        <v>11.543065105618387</v>
      </c>
      <c r="F31" s="79">
        <f>'SEKTÖR (U S D)'!L31</f>
        <v>-7.9090940659307982</v>
      </c>
      <c r="G31" s="79">
        <f>'SEKTÖR (TL)'!L31</f>
        <v>10.56098150318916</v>
      </c>
    </row>
    <row r="32" spans="1:7" ht="13.8" x14ac:dyDescent="0.25">
      <c r="A32" s="14" t="s">
        <v>24</v>
      </c>
      <c r="B32" s="79">
        <f>'SEKTÖR (U S D)'!D32</f>
        <v>-7.8689640092218589</v>
      </c>
      <c r="C32" s="79">
        <f>'SEKTÖR (TL)'!D32</f>
        <v>25.540870289303662</v>
      </c>
      <c r="D32" s="79">
        <f>'SEKTÖR (U S D)'!H32</f>
        <v>-9.8096120679978398</v>
      </c>
      <c r="E32" s="79">
        <f>'SEKTÖR (TL)'!H32</f>
        <v>10.714923585367254</v>
      </c>
      <c r="F32" s="79">
        <f>'SEKTÖR (U S D)'!L32</f>
        <v>9.8653239065154654</v>
      </c>
      <c r="G32" s="79">
        <f>'SEKTÖR (TL)'!L32</f>
        <v>31.90029917792786</v>
      </c>
    </row>
    <row r="33" spans="1:7" ht="13.8" x14ac:dyDescent="0.25">
      <c r="A33" s="14" t="s">
        <v>174</v>
      </c>
      <c r="B33" s="79">
        <f>'SEKTÖR (U S D)'!D33</f>
        <v>-20.587987546707875</v>
      </c>
      <c r="C33" s="79">
        <f>'SEKTÖR (TL)'!D33</f>
        <v>8.2094980003177902</v>
      </c>
      <c r="D33" s="79">
        <f>'SEKTÖR (U S D)'!H33</f>
        <v>-14.852521470139424</v>
      </c>
      <c r="E33" s="79">
        <f>'SEKTÖR (TL)'!H33</f>
        <v>4.5244043747505129</v>
      </c>
      <c r="F33" s="79">
        <f>'SEKTÖR (U S D)'!L33</f>
        <v>-11.704466244699608</v>
      </c>
      <c r="G33" s="79">
        <f>'SEKTÖR (TL)'!L33</f>
        <v>6.0043961487677606</v>
      </c>
    </row>
    <row r="34" spans="1:7" ht="13.8" x14ac:dyDescent="0.25">
      <c r="A34" s="14" t="s">
        <v>25</v>
      </c>
      <c r="B34" s="79">
        <f>'SEKTÖR (U S D)'!D34</f>
        <v>-17.236109938849246</v>
      </c>
      <c r="C34" s="79">
        <f>'SEKTÖR (TL)'!D34</f>
        <v>12.776879963068332</v>
      </c>
      <c r="D34" s="79">
        <f>'SEKTÖR (U S D)'!H34</f>
        <v>-9.7737457564759396</v>
      </c>
      <c r="E34" s="79">
        <f>'SEKTÖR (TL)'!H34</f>
        <v>10.758951957242408</v>
      </c>
      <c r="F34" s="79">
        <f>'SEKTÖR (U S D)'!L34</f>
        <v>-7.8944542875928283</v>
      </c>
      <c r="G34" s="79">
        <f>'SEKTÖR (TL)'!L34</f>
        <v>10.578557486893722</v>
      </c>
    </row>
    <row r="35" spans="1:7" ht="13.8" x14ac:dyDescent="0.25">
      <c r="A35" s="14" t="s">
        <v>26</v>
      </c>
      <c r="B35" s="79">
        <f>'SEKTÖR (U S D)'!D35</f>
        <v>-20.820041558502517</v>
      </c>
      <c r="C35" s="79">
        <f>'SEKTÖR (TL)'!D35</f>
        <v>7.8932933437486321</v>
      </c>
      <c r="D35" s="79">
        <f>'SEKTÖR (U S D)'!H35</f>
        <v>-13.583575529079006</v>
      </c>
      <c r="E35" s="79">
        <f>'SEKTÖR (TL)'!H35</f>
        <v>6.0821230642896609</v>
      </c>
      <c r="F35" s="79">
        <f>'SEKTÖR (U S D)'!L35</f>
        <v>-10.834921524566559</v>
      </c>
      <c r="G35" s="79">
        <f>'SEKTÖR (TL)'!L35</f>
        <v>7.0483398123001306</v>
      </c>
    </row>
    <row r="36" spans="1:7" ht="13.8" x14ac:dyDescent="0.25">
      <c r="A36" s="14" t="s">
        <v>27</v>
      </c>
      <c r="B36" s="79">
        <f>'SEKTÖR (U S D)'!D36</f>
        <v>-29.722361819459227</v>
      </c>
      <c r="C36" s="79">
        <f>'SEKTÖR (TL)'!D36</f>
        <v>-4.2373097818525007</v>
      </c>
      <c r="D36" s="79">
        <f>'SEKTÖR (U S D)'!H36</f>
        <v>-23.656625642379197</v>
      </c>
      <c r="E36" s="79">
        <f>'SEKTÖR (TL)'!H36</f>
        <v>-6.2832409078270253</v>
      </c>
      <c r="F36" s="79">
        <f>'SEKTÖR (U S D)'!L36</f>
        <v>-19.577542283188681</v>
      </c>
      <c r="G36" s="79">
        <f>'SEKTÖR (TL)'!L36</f>
        <v>-3.4477316746655009</v>
      </c>
    </row>
    <row r="37" spans="1:7" ht="13.8" x14ac:dyDescent="0.25">
      <c r="A37" s="14" t="s">
        <v>175</v>
      </c>
      <c r="B37" s="79">
        <f>'SEKTÖR (U S D)'!D37</f>
        <v>-17.277892765784483</v>
      </c>
      <c r="C37" s="79">
        <f>'SEKTÖR (TL)'!D37</f>
        <v>12.719945267824897</v>
      </c>
      <c r="D37" s="79">
        <f>'SEKTÖR (U S D)'!H37</f>
        <v>-13.432739710389226</v>
      </c>
      <c r="E37" s="79">
        <f>'SEKTÖR (TL)'!H37</f>
        <v>6.2672844381687298</v>
      </c>
      <c r="F37" s="79">
        <f>'SEKTÖR (U S D)'!L37</f>
        <v>-10.333184413534937</v>
      </c>
      <c r="G37" s="79">
        <f>'SEKTÖR (TL)'!L37</f>
        <v>7.6507070807027722</v>
      </c>
    </row>
    <row r="38" spans="1:7" ht="13.8" x14ac:dyDescent="0.25">
      <c r="A38" s="11" t="s">
        <v>28</v>
      </c>
      <c r="B38" s="79">
        <f>'SEKTÖR (U S D)'!D38</f>
        <v>-62.731065981544468</v>
      </c>
      <c r="C38" s="79">
        <f>'SEKTÖR (TL)'!D38</f>
        <v>-49.216088138856207</v>
      </c>
      <c r="D38" s="79">
        <f>'SEKTÖR (U S D)'!H38</f>
        <v>5.2522252819079007</v>
      </c>
      <c r="E38" s="79">
        <f>'SEKTÖR (TL)'!H38</f>
        <v>29.204368075918563</v>
      </c>
      <c r="F38" s="79">
        <f>'SEKTÖR (U S D)'!L38</f>
        <v>28.60334056334915</v>
      </c>
      <c r="G38" s="79">
        <f>'SEKTÖR (TL)'!L38</f>
        <v>54.39647827389453</v>
      </c>
    </row>
    <row r="39" spans="1:7" ht="13.8" x14ac:dyDescent="0.25">
      <c r="A39" s="11" t="s">
        <v>176</v>
      </c>
      <c r="B39" s="79">
        <f>'SEKTÖR (U S D)'!D39</f>
        <v>26.327561808460381</v>
      </c>
      <c r="C39" s="79">
        <f>'SEKTÖR (TL)'!D39</f>
        <v>72.138214667936111</v>
      </c>
      <c r="D39" s="79">
        <f>'SEKTÖR (U S D)'!H39</f>
        <v>-3.1850678854405388</v>
      </c>
      <c r="E39" s="79">
        <f>'SEKTÖR (TL)'!H39</f>
        <v>18.847008608803282</v>
      </c>
      <c r="F39" s="79">
        <f>'SEKTÖR (U S D)'!L39</f>
        <v>5.2882885246835966E-2</v>
      </c>
      <c r="G39" s="79">
        <f>'SEKTÖR (TL)'!L39</f>
        <v>20.11984051862974</v>
      </c>
    </row>
    <row r="40" spans="1:7" ht="13.8" x14ac:dyDescent="0.25">
      <c r="A40" s="11" t="s">
        <v>29</v>
      </c>
      <c r="B40" s="79">
        <f>'SEKTÖR (U S D)'!D40</f>
        <v>-27.606646579375749</v>
      </c>
      <c r="C40" s="79">
        <f>'SEKTÖR (TL)'!D40</f>
        <v>-1.3543645325338338</v>
      </c>
      <c r="D40" s="79">
        <f>'SEKTÖR (U S D)'!H40</f>
        <v>-19.936532608964043</v>
      </c>
      <c r="E40" s="79">
        <f>'SEKTÖR (TL)'!H40</f>
        <v>-1.7165700533282018</v>
      </c>
      <c r="F40" s="79">
        <f>'SEKTÖR (U S D)'!L40</f>
        <v>-16.723777808052663</v>
      </c>
      <c r="G40" s="79">
        <f>'SEKTÖR (TL)'!L40</f>
        <v>-2.1606172372602584E-2</v>
      </c>
    </row>
    <row r="41" spans="1:7" ht="13.8" x14ac:dyDescent="0.25">
      <c r="A41" s="14" t="s">
        <v>30</v>
      </c>
      <c r="B41" s="79">
        <f>'SEKTÖR (U S D)'!D41</f>
        <v>-12.718303057251729</v>
      </c>
      <c r="C41" s="79">
        <f>'SEKTÖR (TL)'!D41</f>
        <v>18.932996646392386</v>
      </c>
      <c r="D41" s="79">
        <f>'SEKTÖR (U S D)'!H41</f>
        <v>-11.421820353728098</v>
      </c>
      <c r="E41" s="79">
        <f>'SEKTÖR (TL)'!H41</f>
        <v>8.7358266854526399</v>
      </c>
      <c r="F41" s="79">
        <f>'SEKTÖR (U S D)'!L41</f>
        <v>-7.1956105597295954</v>
      </c>
      <c r="G41" s="79">
        <f>'SEKTÖR (TL)'!L41</f>
        <v>11.417563767548863</v>
      </c>
    </row>
    <row r="42" spans="1:7" ht="16.8" x14ac:dyDescent="0.3">
      <c r="A42" s="72" t="s">
        <v>31</v>
      </c>
      <c r="B42" s="80">
        <f>'SEKTÖR (U S D)'!D42</f>
        <v>-26.060376510737871</v>
      </c>
      <c r="C42" s="80">
        <f>'SEKTÖR (TL)'!D42</f>
        <v>0.7526354380138921</v>
      </c>
      <c r="D42" s="80">
        <f>'SEKTÖR (U S D)'!H42</f>
        <v>-15.816294558216764</v>
      </c>
      <c r="E42" s="80">
        <f>'SEKTÖR (TL)'!H42</f>
        <v>3.341306416678036</v>
      </c>
      <c r="F42" s="80">
        <f>'SEKTÖR (U S D)'!L42</f>
        <v>-14.793053719720328</v>
      </c>
      <c r="G42" s="80">
        <f>'SEKTÖR (TL)'!L42</f>
        <v>2.2963507209030278</v>
      </c>
    </row>
    <row r="43" spans="1:7" ht="13.8" x14ac:dyDescent="0.25">
      <c r="A43" s="14" t="s">
        <v>32</v>
      </c>
      <c r="B43" s="79">
        <f>'SEKTÖR (U S D)'!D43</f>
        <v>-26.060376510737871</v>
      </c>
      <c r="C43" s="79">
        <f>'SEKTÖR (TL)'!D43</f>
        <v>0.7526354380138921</v>
      </c>
      <c r="D43" s="79">
        <f>'SEKTÖR (U S D)'!H43</f>
        <v>-15.816294558216764</v>
      </c>
      <c r="E43" s="79">
        <f>'SEKTÖR (TL)'!H43</f>
        <v>3.341306416678036</v>
      </c>
      <c r="F43" s="79">
        <f>'SEKTÖR (U S D)'!L43</f>
        <v>-14.793053719720328</v>
      </c>
      <c r="G43" s="79">
        <f>'SEKTÖR (TL)'!L43</f>
        <v>2.2963507209030278</v>
      </c>
    </row>
    <row r="44" spans="1:7" ht="17.399999999999999" x14ac:dyDescent="0.3">
      <c r="A44" s="91" t="s">
        <v>40</v>
      </c>
      <c r="B44" s="92">
        <f>'SEKTÖR (U S D)'!D44</f>
        <v>-19.835146384276207</v>
      </c>
      <c r="C44" s="92">
        <f>'SEKTÖR (TL)'!D44</f>
        <v>9.2353448683671537</v>
      </c>
      <c r="D44" s="92">
        <f>'SEKTÖR (U S D)'!H44</f>
        <v>-12.592983331613894</v>
      </c>
      <c r="E44" s="92">
        <f>'SEKTÖR (TL)'!H44</f>
        <v>7.298143329434728</v>
      </c>
      <c r="F44" s="92">
        <f>'SEKTÖR (U S D)'!L44</f>
        <v>-9.4703656367521596</v>
      </c>
      <c r="G44" s="92">
        <f>'SEKTÖR (TL)'!L44</f>
        <v>8.6865758220612417</v>
      </c>
    </row>
    <row r="45" spans="1:7" ht="13.8" x14ac:dyDescent="0.25">
      <c r="A45" s="85" t="s">
        <v>34</v>
      </c>
      <c r="B45" s="93"/>
      <c r="C45" s="93"/>
      <c r="D45" s="79">
        <f>'SEKTÖR (U S D)'!H45</f>
        <v>45.985138863014164</v>
      </c>
      <c r="E45" s="79">
        <f>'SEKTÖR (TL)'!H45</f>
        <v>79.206829734489176</v>
      </c>
      <c r="F45" s="79">
        <f>'SEKTÖR (U S D)'!L45</f>
        <v>38.409753576949882</v>
      </c>
      <c r="G45" s="79">
        <f>'SEKTÖR (TL)'!L45</f>
        <v>66.169699927133138</v>
      </c>
    </row>
    <row r="46" spans="1:7" s="24" customFormat="1" ht="17.399999999999999" x14ac:dyDescent="0.3">
      <c r="A46" s="86" t="s">
        <v>40</v>
      </c>
      <c r="B46" s="94">
        <f>'SEKTÖR (U S D)'!D46</f>
        <v>-19.835146384276207</v>
      </c>
      <c r="C46" s="94">
        <f>'SEKTÖR (TL)'!D46</f>
        <v>9.2353448683671537</v>
      </c>
      <c r="D46" s="94">
        <f>'SEKTÖR (U S D)'!H46</f>
        <v>-9.9551720784301612</v>
      </c>
      <c r="E46" s="94">
        <f>'SEKTÖR (TL)'!H46</f>
        <v>10.536238630111823</v>
      </c>
      <c r="F46" s="94">
        <f>'SEKTÖR (U S D)'!L46</f>
        <v>-7.5904007962349294</v>
      </c>
      <c r="G46" s="94">
        <f>'SEKTÖR (TL)'!L46</f>
        <v>10.943593014484971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10" zoomScale="80" zoomScaleNormal="80" workbookViewId="0">
      <selection activeCell="F28" sqref="F28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4.109375" bestFit="1" customWidth="1"/>
    <col min="7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205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8" t="s">
        <v>193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96"/>
      <c r="B7" s="147" t="s">
        <v>62</v>
      </c>
      <c r="C7" s="147"/>
      <c r="D7" s="147"/>
      <c r="E7" s="147"/>
      <c r="F7" s="147" t="s">
        <v>213</v>
      </c>
      <c r="G7" s="147"/>
      <c r="H7" s="147"/>
      <c r="I7" s="147"/>
      <c r="J7" s="147" t="s">
        <v>172</v>
      </c>
      <c r="K7" s="147"/>
      <c r="L7" s="147"/>
      <c r="M7" s="147"/>
    </row>
    <row r="8" spans="1:13" ht="64.8" x14ac:dyDescent="0.3">
      <c r="A8" s="97" t="s">
        <v>41</v>
      </c>
      <c r="B8" s="124">
        <v>2014</v>
      </c>
      <c r="C8" s="125">
        <v>2015</v>
      </c>
      <c r="D8" s="126" t="s">
        <v>180</v>
      </c>
      <c r="E8" s="126" t="s">
        <v>181</v>
      </c>
      <c r="F8" s="125">
        <v>2014</v>
      </c>
      <c r="G8" s="127">
        <v>2015</v>
      </c>
      <c r="H8" s="126" t="s">
        <v>180</v>
      </c>
      <c r="I8" s="125" t="s">
        <v>181</v>
      </c>
      <c r="J8" s="125" t="s">
        <v>173</v>
      </c>
      <c r="K8" s="127" t="s">
        <v>183</v>
      </c>
      <c r="L8" s="126" t="s">
        <v>180</v>
      </c>
      <c r="M8" s="125" t="s">
        <v>181</v>
      </c>
    </row>
    <row r="9" spans="1:13" ht="22.5" customHeight="1" x14ac:dyDescent="0.3">
      <c r="A9" s="98" t="s">
        <v>42</v>
      </c>
      <c r="B9" s="130">
        <v>1152164.6269499999</v>
      </c>
      <c r="C9" s="130">
        <v>758340.11808000004</v>
      </c>
      <c r="D9" s="112">
        <f>(C9-B9)/B9*100</f>
        <v>-34.181270597807597</v>
      </c>
      <c r="E9" s="132">
        <f t="shared" ref="E9:E22" si="0">C9/C$22*100</f>
        <v>7.1450178065360221</v>
      </c>
      <c r="F9" s="130">
        <v>9352508.1535</v>
      </c>
      <c r="G9" s="130">
        <v>7987796.7669099998</v>
      </c>
      <c r="H9" s="112">
        <f t="shared" ref="H9:H21" si="1">(G9-F9)/F9*100</f>
        <v>-14.591929396814079</v>
      </c>
      <c r="I9" s="114">
        <f t="shared" ref="I9:I22" si="2">G9/G$22*100</f>
        <v>8.1071424616587322</v>
      </c>
      <c r="J9" s="130">
        <v>12836067.487570001</v>
      </c>
      <c r="K9" s="130">
        <v>11519690.303640001</v>
      </c>
      <c r="L9" s="112">
        <f t="shared" ref="L9:L22" si="3">(K9-J9)/J9*100</f>
        <v>-10.255299648468926</v>
      </c>
      <c r="M9" s="132">
        <f t="shared" ref="M9:M22" si="4">K9/K$22*100</f>
        <v>8.4111042762760704</v>
      </c>
    </row>
    <row r="10" spans="1:13" ht="22.5" customHeight="1" x14ac:dyDescent="0.3">
      <c r="A10" s="98" t="s">
        <v>188</v>
      </c>
      <c r="B10" s="130">
        <v>127191.38505</v>
      </c>
      <c r="C10" s="130">
        <v>104186.0931</v>
      </c>
      <c r="D10" s="112">
        <f t="shared" ref="D10:D22" si="5">(C10-B10)/B10*100</f>
        <v>-18.08714634324992</v>
      </c>
      <c r="E10" s="132">
        <f t="shared" si="0"/>
        <v>0.98163274320453275</v>
      </c>
      <c r="F10" s="130">
        <v>1195841.07513</v>
      </c>
      <c r="G10" s="130">
        <v>1059735.9929899999</v>
      </c>
      <c r="H10" s="112">
        <f t="shared" si="1"/>
        <v>-11.381535972512408</v>
      </c>
      <c r="I10" s="114">
        <f t="shared" si="2"/>
        <v>1.075569511546401</v>
      </c>
      <c r="J10" s="130">
        <v>1643133.77416</v>
      </c>
      <c r="K10" s="130">
        <v>1491192.8925099999</v>
      </c>
      <c r="L10" s="112">
        <f t="shared" si="3"/>
        <v>-9.2470183523356191</v>
      </c>
      <c r="M10" s="132">
        <f t="shared" si="4"/>
        <v>1.088794801278653</v>
      </c>
    </row>
    <row r="11" spans="1:13" ht="22.5" customHeight="1" x14ac:dyDescent="0.3">
      <c r="A11" s="98" t="s">
        <v>43</v>
      </c>
      <c r="B11" s="130">
        <v>243825.13534000001</v>
      </c>
      <c r="C11" s="130">
        <v>147952.6997</v>
      </c>
      <c r="D11" s="112">
        <f t="shared" si="5"/>
        <v>-39.320160944978646</v>
      </c>
      <c r="E11" s="132">
        <f t="shared" si="0"/>
        <v>1.3939980869771904</v>
      </c>
      <c r="F11" s="130">
        <v>2299751.8403500002</v>
      </c>
      <c r="G11" s="130">
        <v>1726337.4564799999</v>
      </c>
      <c r="H11" s="112">
        <f t="shared" si="1"/>
        <v>-24.933750407727995</v>
      </c>
      <c r="I11" s="114">
        <f t="shared" si="2"/>
        <v>1.7521306694430367</v>
      </c>
      <c r="J11" s="130">
        <v>3102863.0164299998</v>
      </c>
      <c r="K11" s="130">
        <v>2400419.8024300002</v>
      </c>
      <c r="L11" s="112">
        <f t="shared" si="3"/>
        <v>-22.638550599252557</v>
      </c>
      <c r="M11" s="132">
        <f t="shared" si="4"/>
        <v>1.7526670190688221</v>
      </c>
    </row>
    <row r="12" spans="1:13" ht="22.5" customHeight="1" x14ac:dyDescent="0.3">
      <c r="A12" s="98" t="s">
        <v>44</v>
      </c>
      <c r="B12" s="130">
        <v>197596.84719999999</v>
      </c>
      <c r="C12" s="130">
        <v>173207.75851000001</v>
      </c>
      <c r="D12" s="112">
        <f t="shared" si="5"/>
        <v>-12.342853155604386</v>
      </c>
      <c r="E12" s="132">
        <f t="shared" si="0"/>
        <v>1.6319491601176048</v>
      </c>
      <c r="F12" s="130">
        <v>1739563.2314200001</v>
      </c>
      <c r="G12" s="130">
        <v>1559895.68068</v>
      </c>
      <c r="H12" s="112">
        <f t="shared" si="1"/>
        <v>-10.328313883326794</v>
      </c>
      <c r="I12" s="114">
        <f t="shared" si="2"/>
        <v>1.5832020865862582</v>
      </c>
      <c r="J12" s="130">
        <v>2335678.6347099999</v>
      </c>
      <c r="K12" s="130">
        <v>2122049.8139599999</v>
      </c>
      <c r="L12" s="112">
        <f t="shared" si="3"/>
        <v>-9.1463276486460785</v>
      </c>
      <c r="M12" s="132">
        <f t="shared" si="4"/>
        <v>1.549415113966208</v>
      </c>
    </row>
    <row r="13" spans="1:13" ht="22.5" customHeight="1" x14ac:dyDescent="0.3">
      <c r="A13" s="99" t="s">
        <v>45</v>
      </c>
      <c r="B13" s="130">
        <v>79575.207720000006</v>
      </c>
      <c r="C13" s="130">
        <v>51294.353539999996</v>
      </c>
      <c r="D13" s="112">
        <f t="shared" si="5"/>
        <v>-35.539780530025624</v>
      </c>
      <c r="E13" s="132">
        <f t="shared" si="0"/>
        <v>0.48329115218903751</v>
      </c>
      <c r="F13" s="130">
        <v>769736.67134999996</v>
      </c>
      <c r="G13" s="130">
        <v>563771.20085000002</v>
      </c>
      <c r="H13" s="112">
        <f t="shared" si="1"/>
        <v>-26.757913214498164</v>
      </c>
      <c r="I13" s="114">
        <f t="shared" si="2"/>
        <v>0.57219450800316873</v>
      </c>
      <c r="J13" s="130">
        <v>1066370.60659</v>
      </c>
      <c r="K13" s="130">
        <v>851463.52428999997</v>
      </c>
      <c r="L13" s="112">
        <f t="shared" si="3"/>
        <v>-20.153132594982324</v>
      </c>
      <c r="M13" s="132">
        <f t="shared" si="4"/>
        <v>0.62169626973267988</v>
      </c>
    </row>
    <row r="14" spans="1:13" ht="22.5" customHeight="1" x14ac:dyDescent="0.3">
      <c r="A14" s="98" t="s">
        <v>46</v>
      </c>
      <c r="B14" s="130">
        <v>993118.53269999998</v>
      </c>
      <c r="C14" s="130">
        <v>792214.90931000002</v>
      </c>
      <c r="D14" s="112">
        <f t="shared" si="5"/>
        <v>-20.229571473588511</v>
      </c>
      <c r="E14" s="132">
        <f t="shared" si="0"/>
        <v>7.464183284875527</v>
      </c>
      <c r="F14" s="130">
        <v>9250025.0059500001</v>
      </c>
      <c r="G14" s="130">
        <v>7703122.5910599995</v>
      </c>
      <c r="H14" s="112">
        <f t="shared" si="1"/>
        <v>-16.723224141501984</v>
      </c>
      <c r="I14" s="114">
        <f t="shared" si="2"/>
        <v>7.8182149681186042</v>
      </c>
      <c r="J14" s="130">
        <v>12479696.11751</v>
      </c>
      <c r="K14" s="130">
        <v>10674449.103700001</v>
      </c>
      <c r="L14" s="112">
        <f t="shared" si="3"/>
        <v>-14.465472530834267</v>
      </c>
      <c r="M14" s="132">
        <f t="shared" si="4"/>
        <v>7.7939512379644738</v>
      </c>
    </row>
    <row r="15" spans="1:13" ht="22.5" customHeight="1" x14ac:dyDescent="0.3">
      <c r="A15" s="98" t="s">
        <v>47</v>
      </c>
      <c r="B15" s="130">
        <v>829408.81212999998</v>
      </c>
      <c r="C15" s="130">
        <v>688366.72612999997</v>
      </c>
      <c r="D15" s="112">
        <f t="shared" si="5"/>
        <v>-17.005134734195874</v>
      </c>
      <c r="E15" s="132">
        <f t="shared" si="0"/>
        <v>6.4857343009603188</v>
      </c>
      <c r="F15" s="130">
        <v>6584016.4517099997</v>
      </c>
      <c r="G15" s="130">
        <v>6148477.7291900003</v>
      </c>
      <c r="H15" s="112">
        <f t="shared" si="1"/>
        <v>-6.6150916498223715</v>
      </c>
      <c r="I15" s="114">
        <f t="shared" si="2"/>
        <v>6.2403421528414746</v>
      </c>
      <c r="J15" s="130">
        <v>9137076.6416699998</v>
      </c>
      <c r="K15" s="130">
        <v>8567820.6132299993</v>
      </c>
      <c r="L15" s="112">
        <f t="shared" si="3"/>
        <v>-6.2301767924752411</v>
      </c>
      <c r="M15" s="132">
        <f t="shared" si="4"/>
        <v>6.2557960065587874</v>
      </c>
    </row>
    <row r="16" spans="1:13" ht="22.5" customHeight="1" x14ac:dyDescent="0.3">
      <c r="A16" s="98" t="s">
        <v>48</v>
      </c>
      <c r="B16" s="130">
        <v>546989.74094000005</v>
      </c>
      <c r="C16" s="130">
        <v>489100.82113</v>
      </c>
      <c r="D16" s="112">
        <f t="shared" si="5"/>
        <v>-10.58318200091251</v>
      </c>
      <c r="E16" s="132">
        <f t="shared" si="0"/>
        <v>4.6082674420721847</v>
      </c>
      <c r="F16" s="130">
        <v>5102815.3492200002</v>
      </c>
      <c r="G16" s="130">
        <v>4718042.1357399998</v>
      </c>
      <c r="H16" s="112">
        <f t="shared" si="1"/>
        <v>-7.5404102862318068</v>
      </c>
      <c r="I16" s="114">
        <f t="shared" si="2"/>
        <v>4.7885344170254074</v>
      </c>
      <c r="J16" s="130">
        <v>6843690.4764400003</v>
      </c>
      <c r="K16" s="130">
        <v>6542991.1038699998</v>
      </c>
      <c r="L16" s="112">
        <f t="shared" si="3"/>
        <v>-4.3938190016802245</v>
      </c>
      <c r="M16" s="132">
        <f t="shared" si="4"/>
        <v>4.7773663182601025</v>
      </c>
    </row>
    <row r="17" spans="1:13" ht="22.5" customHeight="1" x14ac:dyDescent="0.3">
      <c r="A17" s="98" t="s">
        <v>49</v>
      </c>
      <c r="B17" s="130">
        <v>3866895.5035899999</v>
      </c>
      <c r="C17" s="130">
        <v>2855682.7399900001</v>
      </c>
      <c r="D17" s="112">
        <f t="shared" si="5"/>
        <v>-26.150506592722678</v>
      </c>
      <c r="E17" s="132">
        <f t="shared" si="0"/>
        <v>26.90600634278147</v>
      </c>
      <c r="F17" s="130">
        <v>32084513.738960002</v>
      </c>
      <c r="G17" s="130">
        <v>27646851.72975</v>
      </c>
      <c r="H17" s="112">
        <f t="shared" si="1"/>
        <v>-13.831164920605854</v>
      </c>
      <c r="I17" s="114">
        <f t="shared" si="2"/>
        <v>28.059923421930598</v>
      </c>
      <c r="J17" s="130">
        <v>42767733.499990001</v>
      </c>
      <c r="K17" s="130">
        <v>39161849.66601</v>
      </c>
      <c r="L17" s="112">
        <f t="shared" si="3"/>
        <v>-8.4313185172201024</v>
      </c>
      <c r="M17" s="132">
        <f t="shared" si="4"/>
        <v>28.594032696224041</v>
      </c>
    </row>
    <row r="18" spans="1:13" ht="22.5" customHeight="1" x14ac:dyDescent="0.3">
      <c r="A18" s="98" t="s">
        <v>50</v>
      </c>
      <c r="B18" s="130">
        <v>1851136.0297000001</v>
      </c>
      <c r="C18" s="130">
        <v>1481869.73177</v>
      </c>
      <c r="D18" s="112">
        <f t="shared" si="5"/>
        <v>-19.948090902311723</v>
      </c>
      <c r="E18" s="132">
        <f t="shared" si="0"/>
        <v>13.962053922810455</v>
      </c>
      <c r="F18" s="130">
        <v>15797594.62377</v>
      </c>
      <c r="G18" s="130">
        <v>13760409.262809999</v>
      </c>
      <c r="H18" s="112">
        <f t="shared" si="1"/>
        <v>-12.895541438281565</v>
      </c>
      <c r="I18" s="114">
        <f t="shared" si="2"/>
        <v>13.96600357766539</v>
      </c>
      <c r="J18" s="130">
        <v>20954609.963410001</v>
      </c>
      <c r="K18" s="130">
        <v>18601526.970240001</v>
      </c>
      <c r="L18" s="112">
        <f t="shared" si="3"/>
        <v>-11.229428738014443</v>
      </c>
      <c r="M18" s="132">
        <f t="shared" si="4"/>
        <v>13.581908794476197</v>
      </c>
    </row>
    <row r="19" spans="1:13" ht="22.5" customHeight="1" x14ac:dyDescent="0.3">
      <c r="A19" s="98" t="s">
        <v>51</v>
      </c>
      <c r="B19" s="130">
        <v>155253.43695999999</v>
      </c>
      <c r="C19" s="130">
        <v>193918.76746999999</v>
      </c>
      <c r="D19" s="112">
        <f t="shared" si="5"/>
        <v>24.904653492445298</v>
      </c>
      <c r="E19" s="132">
        <f t="shared" si="0"/>
        <v>1.827086571791394</v>
      </c>
      <c r="F19" s="130">
        <v>1086560.09996</v>
      </c>
      <c r="G19" s="130">
        <v>1305009.78266</v>
      </c>
      <c r="H19" s="112">
        <f t="shared" si="1"/>
        <v>20.104703155218186</v>
      </c>
      <c r="I19" s="114">
        <f t="shared" si="2"/>
        <v>1.3245079376219095</v>
      </c>
      <c r="J19" s="130">
        <v>1511904.9888299999</v>
      </c>
      <c r="K19" s="130">
        <v>1853034.3449200001</v>
      </c>
      <c r="L19" s="112">
        <f t="shared" si="3"/>
        <v>22.562883158020789</v>
      </c>
      <c r="M19" s="132">
        <f t="shared" si="4"/>
        <v>1.3529934131751911</v>
      </c>
    </row>
    <row r="20" spans="1:13" ht="22.5" customHeight="1" x14ac:dyDescent="0.3">
      <c r="A20" s="98" t="s">
        <v>52</v>
      </c>
      <c r="B20" s="130">
        <v>1119279.50862</v>
      </c>
      <c r="C20" s="130">
        <v>928992.24976000004</v>
      </c>
      <c r="D20" s="112">
        <f t="shared" si="5"/>
        <v>-17.000870416596115</v>
      </c>
      <c r="E20" s="132">
        <f t="shared" si="0"/>
        <v>8.7528880622519409</v>
      </c>
      <c r="F20" s="130">
        <v>9618781.4326699991</v>
      </c>
      <c r="G20" s="130">
        <v>8214513.0098999999</v>
      </c>
      <c r="H20" s="112">
        <f t="shared" si="1"/>
        <v>-14.599234139996462</v>
      </c>
      <c r="I20" s="114">
        <f t="shared" si="2"/>
        <v>8.3372460726952706</v>
      </c>
      <c r="J20" s="130">
        <v>12829676.83319</v>
      </c>
      <c r="K20" s="130">
        <v>11399182.64435</v>
      </c>
      <c r="L20" s="112">
        <f t="shared" si="3"/>
        <v>-11.149884813461188</v>
      </c>
      <c r="M20" s="132">
        <f t="shared" si="4"/>
        <v>8.3231155837278088</v>
      </c>
    </row>
    <row r="21" spans="1:13" ht="22.5" customHeight="1" x14ac:dyDescent="0.3">
      <c r="A21" s="98" t="s">
        <v>53</v>
      </c>
      <c r="B21" s="130">
        <v>2077221.57923</v>
      </c>
      <c r="C21" s="130">
        <v>1948424.1606099999</v>
      </c>
      <c r="D21" s="112">
        <f t="shared" si="5"/>
        <v>-6.2004660411694603</v>
      </c>
      <c r="E21" s="132">
        <f t="shared" si="0"/>
        <v>18.357891123432321</v>
      </c>
      <c r="F21" s="130">
        <v>17841387.33348</v>
      </c>
      <c r="G21" s="130">
        <v>16133931.10328</v>
      </c>
      <c r="H21" s="112">
        <f t="shared" si="1"/>
        <v>-9.5701987647333766</v>
      </c>
      <c r="I21" s="114">
        <f t="shared" si="2"/>
        <v>16.374988214863727</v>
      </c>
      <c r="J21" s="130">
        <v>23776898.75553</v>
      </c>
      <c r="K21" s="130">
        <v>21772449.40247</v>
      </c>
      <c r="L21" s="112">
        <f t="shared" si="3"/>
        <v>-8.430238836735624</v>
      </c>
      <c r="M21" s="132">
        <f t="shared" si="4"/>
        <v>15.897158469290975</v>
      </c>
    </row>
    <row r="22" spans="1:13" ht="24" customHeight="1" x14ac:dyDescent="0.25">
      <c r="A22" s="117" t="s">
        <v>54</v>
      </c>
      <c r="B22" s="131">
        <v>13239656.346129999</v>
      </c>
      <c r="C22" s="131">
        <v>10613551.1291</v>
      </c>
      <c r="D22" s="129">
        <f t="shared" si="5"/>
        <v>-19.835146384276197</v>
      </c>
      <c r="E22" s="133">
        <f t="shared" si="0"/>
        <v>100</v>
      </c>
      <c r="F22" s="115">
        <v>112723095.00747</v>
      </c>
      <c r="G22" s="115">
        <v>98527894.442300022</v>
      </c>
      <c r="H22" s="129">
        <f>(G22-F22)/F22*100</f>
        <v>-12.59298333161388</v>
      </c>
      <c r="I22" s="119">
        <f t="shared" si="2"/>
        <v>100</v>
      </c>
      <c r="J22" s="131">
        <v>151285400.79602998</v>
      </c>
      <c r="K22" s="131">
        <v>136958120.18561998</v>
      </c>
      <c r="L22" s="129">
        <f t="shared" si="3"/>
        <v>-9.4703656367521614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184</v>
      </c>
    </row>
    <row r="22" spans="3:14" x14ac:dyDescent="0.25">
      <c r="C22" s="113" t="s">
        <v>214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G26" sqref="G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7"/>
      <c r="B3" s="128" t="s">
        <v>197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5">
      <c r="A4" s="95"/>
      <c r="B4" s="108" t="s">
        <v>171</v>
      </c>
      <c r="C4" s="108" t="s">
        <v>56</v>
      </c>
      <c r="D4" s="108" t="s">
        <v>57</v>
      </c>
      <c r="E4" s="108" t="s">
        <v>58</v>
      </c>
      <c r="F4" s="108" t="s">
        <v>59</v>
      </c>
      <c r="G4" s="108" t="s">
        <v>60</v>
      </c>
      <c r="H4" s="108" t="s">
        <v>61</v>
      </c>
      <c r="I4" s="108" t="s">
        <v>0</v>
      </c>
      <c r="J4" s="108" t="s">
        <v>170</v>
      </c>
      <c r="K4" s="108" t="s">
        <v>62</v>
      </c>
      <c r="L4" s="108" t="s">
        <v>63</v>
      </c>
      <c r="M4" s="108" t="s">
        <v>64</v>
      </c>
      <c r="N4" s="108" t="s">
        <v>65</v>
      </c>
      <c r="O4" s="109" t="s">
        <v>169</v>
      </c>
      <c r="P4" s="109" t="s">
        <v>168</v>
      </c>
    </row>
    <row r="5" spans="1:16" x14ac:dyDescent="0.25">
      <c r="A5" s="100" t="s">
        <v>167</v>
      </c>
      <c r="B5" s="101" t="s">
        <v>66</v>
      </c>
      <c r="C5" s="134">
        <v>1086913.4644299999</v>
      </c>
      <c r="D5" s="134">
        <v>1013161.02814</v>
      </c>
      <c r="E5" s="134">
        <v>1064141.8579299999</v>
      </c>
      <c r="F5" s="134">
        <v>1120612.17395</v>
      </c>
      <c r="G5" s="134">
        <v>990574.23297999997</v>
      </c>
      <c r="H5" s="134">
        <v>1121760.23804</v>
      </c>
      <c r="I5" s="102">
        <v>1085506.41729</v>
      </c>
      <c r="J5" s="102">
        <v>1010320.73333</v>
      </c>
      <c r="K5" s="102">
        <v>1103859.1913399999</v>
      </c>
      <c r="L5" s="102"/>
      <c r="M5" s="102"/>
      <c r="N5" s="102"/>
      <c r="O5" s="134">
        <f t="shared" ref="O5:O24" si="0">SUM(C5:N5)</f>
        <v>9596849.3374299984</v>
      </c>
      <c r="P5" s="103">
        <f t="shared" ref="P5:P24" si="1">O5/O$26*100</f>
        <v>9.7402358913191982</v>
      </c>
    </row>
    <row r="6" spans="1:16" x14ac:dyDescent="0.25">
      <c r="A6" s="100" t="s">
        <v>166</v>
      </c>
      <c r="B6" s="101" t="s">
        <v>68</v>
      </c>
      <c r="C6" s="134">
        <v>750390.81715000002</v>
      </c>
      <c r="D6" s="134">
        <v>739631.38277999999</v>
      </c>
      <c r="E6" s="134">
        <v>708941.21083</v>
      </c>
      <c r="F6" s="134">
        <v>766706.85419999994</v>
      </c>
      <c r="G6" s="134">
        <v>677802.17024000001</v>
      </c>
      <c r="H6" s="134">
        <v>810977.96716</v>
      </c>
      <c r="I6" s="102">
        <v>795437.67916000006</v>
      </c>
      <c r="J6" s="102">
        <v>709231.57897999999</v>
      </c>
      <c r="K6" s="102">
        <v>785818.60955000005</v>
      </c>
      <c r="L6" s="102"/>
      <c r="M6" s="102"/>
      <c r="N6" s="102"/>
      <c r="O6" s="134">
        <f t="shared" si="0"/>
        <v>6744938.2700499995</v>
      </c>
      <c r="P6" s="103">
        <f t="shared" si="1"/>
        <v>6.8457144123788991</v>
      </c>
    </row>
    <row r="7" spans="1:16" x14ac:dyDescent="0.25">
      <c r="A7" s="100" t="s">
        <v>165</v>
      </c>
      <c r="B7" s="101" t="s">
        <v>67</v>
      </c>
      <c r="C7" s="134">
        <v>846506.72592</v>
      </c>
      <c r="D7" s="134">
        <v>732547.34259000001</v>
      </c>
      <c r="E7" s="134">
        <v>711891.92471000005</v>
      </c>
      <c r="F7" s="134">
        <v>766609.66466999997</v>
      </c>
      <c r="G7" s="134">
        <v>633079.48659999995</v>
      </c>
      <c r="H7" s="134">
        <v>672248.11812999996</v>
      </c>
      <c r="I7" s="102">
        <v>597396.34773000004</v>
      </c>
      <c r="J7" s="102">
        <v>683997.25370999996</v>
      </c>
      <c r="K7" s="102">
        <v>591464.26558999997</v>
      </c>
      <c r="L7" s="102"/>
      <c r="M7" s="102"/>
      <c r="N7" s="102"/>
      <c r="O7" s="134">
        <f t="shared" si="0"/>
        <v>6235741.1296499996</v>
      </c>
      <c r="P7" s="103">
        <f t="shared" si="1"/>
        <v>6.3289093560217919</v>
      </c>
    </row>
    <row r="8" spans="1:16" x14ac:dyDescent="0.25">
      <c r="A8" s="100" t="s">
        <v>164</v>
      </c>
      <c r="B8" s="101" t="s">
        <v>70</v>
      </c>
      <c r="C8" s="134">
        <v>569755.72880000004</v>
      </c>
      <c r="D8" s="134">
        <v>509672.78947999998</v>
      </c>
      <c r="E8" s="134">
        <v>522021.15447000001</v>
      </c>
      <c r="F8" s="134">
        <v>547815.78639000002</v>
      </c>
      <c r="G8" s="134">
        <v>481994.08993999998</v>
      </c>
      <c r="H8" s="134">
        <v>588964.70787000004</v>
      </c>
      <c r="I8" s="102">
        <v>572631.63942999998</v>
      </c>
      <c r="J8" s="102">
        <v>413599.41502000001</v>
      </c>
      <c r="K8" s="102">
        <v>569486.38280999998</v>
      </c>
      <c r="L8" s="102"/>
      <c r="M8" s="102"/>
      <c r="N8" s="102"/>
      <c r="O8" s="134">
        <f t="shared" si="0"/>
        <v>4775941.6942100003</v>
      </c>
      <c r="P8" s="103">
        <f t="shared" si="1"/>
        <v>4.8472990529670685</v>
      </c>
    </row>
    <row r="9" spans="1:16" x14ac:dyDescent="0.25">
      <c r="A9" s="100" t="s">
        <v>163</v>
      </c>
      <c r="B9" s="101" t="s">
        <v>72</v>
      </c>
      <c r="C9" s="134">
        <v>481096.06172</v>
      </c>
      <c r="D9" s="134">
        <v>520401.10466999997</v>
      </c>
      <c r="E9" s="134">
        <v>529380.80498000002</v>
      </c>
      <c r="F9" s="134">
        <v>507243.55615999998</v>
      </c>
      <c r="G9" s="134">
        <v>453809.70714000001</v>
      </c>
      <c r="H9" s="134">
        <v>535701.34371000004</v>
      </c>
      <c r="I9" s="102">
        <v>579099.20331999997</v>
      </c>
      <c r="J9" s="102">
        <v>509411.15682999999</v>
      </c>
      <c r="K9" s="102">
        <v>533126.72508999996</v>
      </c>
      <c r="L9" s="102"/>
      <c r="M9" s="102"/>
      <c r="N9" s="102"/>
      <c r="O9" s="134">
        <f t="shared" si="0"/>
        <v>4649269.6636199998</v>
      </c>
      <c r="P9" s="103">
        <f t="shared" si="1"/>
        <v>4.7187344151992505</v>
      </c>
    </row>
    <row r="10" spans="1:16" x14ac:dyDescent="0.25">
      <c r="A10" s="100" t="s">
        <v>162</v>
      </c>
      <c r="B10" s="101" t="s">
        <v>71</v>
      </c>
      <c r="C10" s="134">
        <v>469268.04447999998</v>
      </c>
      <c r="D10" s="134">
        <v>457725.47450000001</v>
      </c>
      <c r="E10" s="134">
        <v>457723.13559999998</v>
      </c>
      <c r="F10" s="134">
        <v>478717.78675999999</v>
      </c>
      <c r="G10" s="134">
        <v>404172.93969000003</v>
      </c>
      <c r="H10" s="134">
        <v>558482.23175000004</v>
      </c>
      <c r="I10" s="102">
        <v>461219.17891000002</v>
      </c>
      <c r="J10" s="102">
        <v>463362.49495999998</v>
      </c>
      <c r="K10" s="102">
        <v>476856.91159999999</v>
      </c>
      <c r="L10" s="102"/>
      <c r="M10" s="102"/>
      <c r="N10" s="102"/>
      <c r="O10" s="134">
        <f t="shared" si="0"/>
        <v>4227528.1982500004</v>
      </c>
      <c r="P10" s="103">
        <f t="shared" si="1"/>
        <v>4.2906917093673709</v>
      </c>
    </row>
    <row r="11" spans="1:16" x14ac:dyDescent="0.25">
      <c r="A11" s="100" t="s">
        <v>161</v>
      </c>
      <c r="B11" s="101" t="s">
        <v>73</v>
      </c>
      <c r="C11" s="134">
        <v>387694.40331000002</v>
      </c>
      <c r="D11" s="134">
        <v>396184.66105</v>
      </c>
      <c r="E11" s="134">
        <v>370801.82867999998</v>
      </c>
      <c r="F11" s="134">
        <v>405450.21581999998</v>
      </c>
      <c r="G11" s="134">
        <v>335072.64387999999</v>
      </c>
      <c r="H11" s="134">
        <v>412968.85826000001</v>
      </c>
      <c r="I11" s="102">
        <v>403764.68300999998</v>
      </c>
      <c r="J11" s="102">
        <v>379846.37553000002</v>
      </c>
      <c r="K11" s="102">
        <v>383069.82150000002</v>
      </c>
      <c r="L11" s="102"/>
      <c r="M11" s="102"/>
      <c r="N11" s="102"/>
      <c r="O11" s="134">
        <f t="shared" si="0"/>
        <v>3474853.4910399998</v>
      </c>
      <c r="P11" s="103">
        <f t="shared" si="1"/>
        <v>3.5267712871657344</v>
      </c>
    </row>
    <row r="12" spans="1:16" x14ac:dyDescent="0.25">
      <c r="A12" s="100" t="s">
        <v>160</v>
      </c>
      <c r="B12" s="101" t="s">
        <v>69</v>
      </c>
      <c r="C12" s="134">
        <v>313273.9694</v>
      </c>
      <c r="D12" s="134">
        <v>296232.89601999999</v>
      </c>
      <c r="E12" s="134">
        <v>327017.74076999997</v>
      </c>
      <c r="F12" s="134">
        <v>317062.53896999999</v>
      </c>
      <c r="G12" s="134">
        <v>315481.25906000001</v>
      </c>
      <c r="H12" s="134">
        <v>327542.48538999999</v>
      </c>
      <c r="I12" s="102">
        <v>281373.36699000001</v>
      </c>
      <c r="J12" s="102">
        <v>310166.81359999999</v>
      </c>
      <c r="K12" s="102">
        <v>276493.58659999998</v>
      </c>
      <c r="L12" s="102"/>
      <c r="M12" s="102"/>
      <c r="N12" s="102"/>
      <c r="O12" s="134">
        <f t="shared" si="0"/>
        <v>2764644.6568</v>
      </c>
      <c r="P12" s="103">
        <f t="shared" si="1"/>
        <v>2.8059512206657722</v>
      </c>
    </row>
    <row r="13" spans="1:16" x14ac:dyDescent="0.25">
      <c r="A13" s="100" t="s">
        <v>159</v>
      </c>
      <c r="B13" s="101" t="s">
        <v>153</v>
      </c>
      <c r="C13" s="134">
        <v>399052.98924000002</v>
      </c>
      <c r="D13" s="134">
        <v>274942.76280000003</v>
      </c>
      <c r="E13" s="134">
        <v>199265.48986999999</v>
      </c>
      <c r="F13" s="134">
        <v>297845.19699000003</v>
      </c>
      <c r="G13" s="134">
        <v>423020.41321999999</v>
      </c>
      <c r="H13" s="134">
        <v>330937.41937000002</v>
      </c>
      <c r="I13" s="102">
        <v>274721.17340999999</v>
      </c>
      <c r="J13" s="102">
        <v>276730.53418000002</v>
      </c>
      <c r="K13" s="102">
        <v>218853.92274000001</v>
      </c>
      <c r="L13" s="102"/>
      <c r="M13" s="102"/>
      <c r="N13" s="102"/>
      <c r="O13" s="134">
        <f t="shared" si="0"/>
        <v>2695369.9018199998</v>
      </c>
      <c r="P13" s="103">
        <f t="shared" si="1"/>
        <v>2.7356414313699404</v>
      </c>
    </row>
    <row r="14" spans="1:16" x14ac:dyDescent="0.25">
      <c r="A14" s="100" t="s">
        <v>157</v>
      </c>
      <c r="B14" s="101" t="s">
        <v>141</v>
      </c>
      <c r="C14" s="134">
        <v>203484.37448999999</v>
      </c>
      <c r="D14" s="134">
        <v>288196.68319000001</v>
      </c>
      <c r="E14" s="134">
        <v>301509.25016</v>
      </c>
      <c r="F14" s="134">
        <v>385868.99783000001</v>
      </c>
      <c r="G14" s="134">
        <v>333116.41595</v>
      </c>
      <c r="H14" s="134">
        <v>382229.21652999998</v>
      </c>
      <c r="I14" s="102">
        <v>252409.14603</v>
      </c>
      <c r="J14" s="102">
        <v>272578.25068</v>
      </c>
      <c r="K14" s="102">
        <v>194155.39769000001</v>
      </c>
      <c r="L14" s="102"/>
      <c r="M14" s="102"/>
      <c r="N14" s="102"/>
      <c r="O14" s="134">
        <f t="shared" si="0"/>
        <v>2613547.7325499998</v>
      </c>
      <c r="P14" s="103">
        <f t="shared" si="1"/>
        <v>2.6525967568306741</v>
      </c>
    </row>
    <row r="15" spans="1:16" x14ac:dyDescent="0.25">
      <c r="A15" s="100" t="s">
        <v>155</v>
      </c>
      <c r="B15" s="101" t="s">
        <v>74</v>
      </c>
      <c r="C15" s="134">
        <v>277691.49177999998</v>
      </c>
      <c r="D15" s="134">
        <v>265108.43047000002</v>
      </c>
      <c r="E15" s="134">
        <v>390902.80423000001</v>
      </c>
      <c r="F15" s="134">
        <v>307746.00845000002</v>
      </c>
      <c r="G15" s="134">
        <v>239799.02583</v>
      </c>
      <c r="H15" s="134">
        <v>295432.96666999999</v>
      </c>
      <c r="I15" s="102">
        <v>212793.19604000001</v>
      </c>
      <c r="J15" s="102">
        <v>228845.91456999999</v>
      </c>
      <c r="K15" s="102">
        <v>248952.72631</v>
      </c>
      <c r="L15" s="102"/>
      <c r="M15" s="102"/>
      <c r="N15" s="102"/>
      <c r="O15" s="134">
        <f t="shared" si="0"/>
        <v>2467272.5643499997</v>
      </c>
      <c r="P15" s="103">
        <f t="shared" si="1"/>
        <v>2.5041360909167572</v>
      </c>
    </row>
    <row r="16" spans="1:16" x14ac:dyDescent="0.25">
      <c r="A16" s="100" t="s">
        <v>154</v>
      </c>
      <c r="B16" s="101" t="s">
        <v>151</v>
      </c>
      <c r="C16" s="134">
        <v>213114.62727</v>
      </c>
      <c r="D16" s="134">
        <v>202060.92011000001</v>
      </c>
      <c r="E16" s="134">
        <v>217603.59301000001</v>
      </c>
      <c r="F16" s="134">
        <v>328447.42911999999</v>
      </c>
      <c r="G16" s="134">
        <v>304219.31617000001</v>
      </c>
      <c r="H16" s="134">
        <v>272372.23576000001</v>
      </c>
      <c r="I16" s="102">
        <v>265235.13899000001</v>
      </c>
      <c r="J16" s="102">
        <v>260714.98938000001</v>
      </c>
      <c r="K16" s="102">
        <v>208352.69993999999</v>
      </c>
      <c r="L16" s="102"/>
      <c r="M16" s="102"/>
      <c r="N16" s="102"/>
      <c r="O16" s="134">
        <f t="shared" si="0"/>
        <v>2272120.9497500001</v>
      </c>
      <c r="P16" s="103">
        <f t="shared" si="1"/>
        <v>2.3060687154748871</v>
      </c>
    </row>
    <row r="17" spans="1:16" x14ac:dyDescent="0.25">
      <c r="A17" s="100" t="s">
        <v>152</v>
      </c>
      <c r="B17" s="101" t="s">
        <v>158</v>
      </c>
      <c r="C17" s="134">
        <v>253565.00008</v>
      </c>
      <c r="D17" s="134">
        <v>235628.88178</v>
      </c>
      <c r="E17" s="134">
        <v>237832.12677</v>
      </c>
      <c r="F17" s="134">
        <v>255295.15199000001</v>
      </c>
      <c r="G17" s="134">
        <v>230677.40797999999</v>
      </c>
      <c r="H17" s="134">
        <v>288046.38355000003</v>
      </c>
      <c r="I17" s="102">
        <v>260913.36705999999</v>
      </c>
      <c r="J17" s="102">
        <v>231936.58092000001</v>
      </c>
      <c r="K17" s="102">
        <v>242734.41944999999</v>
      </c>
      <c r="L17" s="102"/>
      <c r="M17" s="102"/>
      <c r="N17" s="102"/>
      <c r="O17" s="134">
        <f t="shared" si="0"/>
        <v>2236629.3195799999</v>
      </c>
      <c r="P17" s="103">
        <f t="shared" si="1"/>
        <v>2.2700468047551925</v>
      </c>
    </row>
    <row r="18" spans="1:16" x14ac:dyDescent="0.25">
      <c r="A18" s="100" t="s">
        <v>150</v>
      </c>
      <c r="B18" s="101" t="s">
        <v>146</v>
      </c>
      <c r="C18" s="134">
        <v>208347.80074000001</v>
      </c>
      <c r="D18" s="134">
        <v>201383.28690000001</v>
      </c>
      <c r="E18" s="134">
        <v>229615.86877</v>
      </c>
      <c r="F18" s="134">
        <v>216178.4173</v>
      </c>
      <c r="G18" s="134">
        <v>229953.71293000001</v>
      </c>
      <c r="H18" s="134">
        <v>252666.56344999999</v>
      </c>
      <c r="I18" s="102">
        <v>245850.05145</v>
      </c>
      <c r="J18" s="102">
        <v>224002.63248</v>
      </c>
      <c r="K18" s="102">
        <v>273609.33461999998</v>
      </c>
      <c r="L18" s="102"/>
      <c r="M18" s="102"/>
      <c r="N18" s="102"/>
      <c r="O18" s="134">
        <f t="shared" si="0"/>
        <v>2081607.6686399998</v>
      </c>
      <c r="P18" s="103">
        <f t="shared" si="1"/>
        <v>2.1127089748771937</v>
      </c>
    </row>
    <row r="19" spans="1:16" x14ac:dyDescent="0.25">
      <c r="A19" s="100" t="s">
        <v>148</v>
      </c>
      <c r="B19" s="101" t="s">
        <v>156</v>
      </c>
      <c r="C19" s="134">
        <v>170740.22382000001</v>
      </c>
      <c r="D19" s="134">
        <v>214546.94390000001</v>
      </c>
      <c r="E19" s="134">
        <v>239780.67027</v>
      </c>
      <c r="F19" s="134">
        <v>266864.62104</v>
      </c>
      <c r="G19" s="134">
        <v>218555.00268000001</v>
      </c>
      <c r="H19" s="134">
        <v>248733.03036</v>
      </c>
      <c r="I19" s="102">
        <v>209938.03915999999</v>
      </c>
      <c r="J19" s="102">
        <v>197037.80202999999</v>
      </c>
      <c r="K19" s="102">
        <v>201067.23384999999</v>
      </c>
      <c r="L19" s="102"/>
      <c r="M19" s="102"/>
      <c r="N19" s="102"/>
      <c r="O19" s="134">
        <f t="shared" si="0"/>
        <v>1967263.5671099997</v>
      </c>
      <c r="P19" s="103">
        <f t="shared" si="1"/>
        <v>1.9966564577933517</v>
      </c>
    </row>
    <row r="20" spans="1:16" x14ac:dyDescent="0.25">
      <c r="A20" s="100" t="s">
        <v>147</v>
      </c>
      <c r="B20" s="101" t="s">
        <v>149</v>
      </c>
      <c r="C20" s="134">
        <v>212682.59643999999</v>
      </c>
      <c r="D20" s="134">
        <v>204352.15802</v>
      </c>
      <c r="E20" s="134">
        <v>221761.53351000001</v>
      </c>
      <c r="F20" s="134">
        <v>206420.43307</v>
      </c>
      <c r="G20" s="134">
        <v>193665.86373000001</v>
      </c>
      <c r="H20" s="134">
        <v>204585.30215</v>
      </c>
      <c r="I20" s="102">
        <v>186454.88146</v>
      </c>
      <c r="J20" s="102">
        <v>208673.15372999999</v>
      </c>
      <c r="K20" s="102">
        <v>214817.16542</v>
      </c>
      <c r="L20" s="102"/>
      <c r="M20" s="102"/>
      <c r="N20" s="102"/>
      <c r="O20" s="134">
        <f t="shared" si="0"/>
        <v>1853413.0875299999</v>
      </c>
      <c r="P20" s="103">
        <f t="shared" si="1"/>
        <v>1.8811049378665019</v>
      </c>
    </row>
    <row r="21" spans="1:16" x14ac:dyDescent="0.25">
      <c r="A21" s="100" t="s">
        <v>145</v>
      </c>
      <c r="B21" s="101" t="s">
        <v>195</v>
      </c>
      <c r="C21" s="134">
        <v>153158.78034999999</v>
      </c>
      <c r="D21" s="134">
        <v>147724.87372999999</v>
      </c>
      <c r="E21" s="134">
        <v>155161.4178</v>
      </c>
      <c r="F21" s="134">
        <v>208549.60845</v>
      </c>
      <c r="G21" s="134">
        <v>245862.27648</v>
      </c>
      <c r="H21" s="134">
        <v>270604.02945999999</v>
      </c>
      <c r="I21" s="102">
        <v>219309.68753</v>
      </c>
      <c r="J21" s="102">
        <v>204996.4184</v>
      </c>
      <c r="K21" s="102">
        <v>178873.22172999999</v>
      </c>
      <c r="L21" s="102"/>
      <c r="M21" s="102"/>
      <c r="N21" s="102"/>
      <c r="O21" s="134">
        <f t="shared" si="0"/>
        <v>1784240.3139300002</v>
      </c>
      <c r="P21" s="103">
        <f t="shared" si="1"/>
        <v>1.8108986536547664</v>
      </c>
    </row>
    <row r="22" spans="1:16" x14ac:dyDescent="0.25">
      <c r="A22" s="100" t="s">
        <v>144</v>
      </c>
      <c r="B22" s="101" t="s">
        <v>139</v>
      </c>
      <c r="C22" s="134">
        <v>183546.35931</v>
      </c>
      <c r="D22" s="134">
        <v>190505.14575</v>
      </c>
      <c r="E22" s="134">
        <v>193691.92723999999</v>
      </c>
      <c r="F22" s="134">
        <v>213829.20245000001</v>
      </c>
      <c r="G22" s="134">
        <v>170448.65079000001</v>
      </c>
      <c r="H22" s="134">
        <v>172663.57167999999</v>
      </c>
      <c r="I22" s="102">
        <v>185987.22115</v>
      </c>
      <c r="J22" s="102">
        <v>191972.51331000001</v>
      </c>
      <c r="K22" s="102">
        <v>192084.52854</v>
      </c>
      <c r="L22" s="102"/>
      <c r="M22" s="102"/>
      <c r="N22" s="102"/>
      <c r="O22" s="134">
        <f t="shared" si="0"/>
        <v>1694729.1202199999</v>
      </c>
      <c r="P22" s="103">
        <f t="shared" si="1"/>
        <v>1.7200500729389574</v>
      </c>
    </row>
    <row r="23" spans="1:16" x14ac:dyDescent="0.25">
      <c r="A23" s="100" t="s">
        <v>142</v>
      </c>
      <c r="B23" s="101" t="s">
        <v>143</v>
      </c>
      <c r="C23" s="134">
        <v>188859.80744</v>
      </c>
      <c r="D23" s="134">
        <v>161019.99223</v>
      </c>
      <c r="E23" s="134">
        <v>185007.30986000001</v>
      </c>
      <c r="F23" s="134">
        <v>192045.68985</v>
      </c>
      <c r="G23" s="134">
        <v>179737.87839999999</v>
      </c>
      <c r="H23" s="134">
        <v>145462.36004999999</v>
      </c>
      <c r="I23" s="102">
        <v>146007.45340999999</v>
      </c>
      <c r="J23" s="102">
        <v>147374.88995000001</v>
      </c>
      <c r="K23" s="102">
        <v>133250.16310000001</v>
      </c>
      <c r="L23" s="102"/>
      <c r="M23" s="102"/>
      <c r="N23" s="102"/>
      <c r="O23" s="134">
        <f t="shared" si="0"/>
        <v>1478765.5442900001</v>
      </c>
      <c r="P23" s="103">
        <f t="shared" si="1"/>
        <v>1.5008597845922673</v>
      </c>
    </row>
    <row r="24" spans="1:16" x14ac:dyDescent="0.25">
      <c r="A24" s="100" t="s">
        <v>140</v>
      </c>
      <c r="B24" s="101" t="s">
        <v>196</v>
      </c>
      <c r="C24" s="134">
        <v>136138.95694</v>
      </c>
      <c r="D24" s="134">
        <v>152898.10621</v>
      </c>
      <c r="E24" s="134">
        <v>167565.15150000001</v>
      </c>
      <c r="F24" s="134">
        <v>177848.04454</v>
      </c>
      <c r="G24" s="134">
        <v>155043.24481</v>
      </c>
      <c r="H24" s="134">
        <v>162487.99825999999</v>
      </c>
      <c r="I24" s="102">
        <v>170736.79681999999</v>
      </c>
      <c r="J24" s="102">
        <v>167524.86963</v>
      </c>
      <c r="K24" s="102">
        <v>148114.15216999999</v>
      </c>
      <c r="L24" s="102"/>
      <c r="M24" s="102"/>
      <c r="N24" s="102"/>
      <c r="O24" s="134">
        <f t="shared" si="0"/>
        <v>1438357.32088</v>
      </c>
      <c r="P24" s="103">
        <f t="shared" si="1"/>
        <v>1.4598478217986606</v>
      </c>
    </row>
    <row r="25" spans="1:16" x14ac:dyDescent="0.25">
      <c r="A25" s="104"/>
      <c r="B25" s="162" t="s">
        <v>138</v>
      </c>
      <c r="C25" s="162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5">
        <f>SUM(O5:O24)</f>
        <v>67053083.5317</v>
      </c>
      <c r="P25" s="106">
        <f>SUM(P5:P24)</f>
        <v>68.054923847954242</v>
      </c>
    </row>
    <row r="26" spans="1:16" ht="13.5" customHeight="1" x14ac:dyDescent="0.25">
      <c r="A26" s="104"/>
      <c r="B26" s="163" t="s">
        <v>137</v>
      </c>
      <c r="C26" s="163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5">
        <v>98527894.442299992</v>
      </c>
      <c r="P26" s="102">
        <f>O26/O$26*100</f>
        <v>100</v>
      </c>
    </row>
    <row r="27" spans="1:16" x14ac:dyDescent="0.25">
      <c r="B27" s="6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2015-10-01T03:34:08Z</cp:lastPrinted>
  <dcterms:created xsi:type="dcterms:W3CDTF">2013-08-01T04:41:02Z</dcterms:created>
  <dcterms:modified xsi:type="dcterms:W3CDTF">2015-10-01T03:45:35Z</dcterms:modified>
</cp:coreProperties>
</file>