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20" windowWidth="15570" windowHeight="7650"/>
  </bookViews>
  <sheets>
    <sheet name="SEKTÖR (U S D)" sheetId="1" r:id="rId1"/>
    <sheet name="Seçilmiş İstatistikler" sheetId="14" r:id="rId2"/>
    <sheet name="SEKTÖR (TL)" sheetId="2" r:id="rId3"/>
    <sheet name="USDvsTL" sheetId="3" r:id="rId4"/>
    <sheet name="GEN.SEK." sheetId="4" r:id="rId5"/>
    <sheet name="Toplam İhracat  bar gra" sheetId="15" r:id="rId6"/>
    <sheet name="Ü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-2014 AYLIK İHR" sheetId="22" r:id="rId14"/>
  </sheets>
  <calcPr calcId="145621"/>
</workbook>
</file>

<file path=xl/calcChain.xml><?xml version="1.0" encoding="utf-8"?>
<calcChain xmlns="http://schemas.openxmlformats.org/spreadsheetml/2006/main">
  <c r="K46" i="2" l="1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G46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46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O5" i="23" l="1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46" i="2" l="1"/>
  <c r="M46" i="1"/>
  <c r="L46" i="1"/>
  <c r="F46" i="3" s="1"/>
  <c r="K45" i="1"/>
  <c r="K45" i="2" s="1"/>
  <c r="J45" i="1"/>
  <c r="J45" i="2" s="1"/>
  <c r="M44" i="1"/>
  <c r="L44" i="1"/>
  <c r="F44" i="3" s="1"/>
  <c r="M43" i="1"/>
  <c r="L43" i="1"/>
  <c r="F43" i="3" s="1"/>
  <c r="M42" i="1"/>
  <c r="L42" i="1"/>
  <c r="F42" i="3" s="1"/>
  <c r="M41" i="1"/>
  <c r="L41" i="1"/>
  <c r="F41" i="3" s="1"/>
  <c r="M40" i="1"/>
  <c r="L40" i="1"/>
  <c r="F40" i="3" s="1"/>
  <c r="M39" i="1"/>
  <c r="L39" i="1"/>
  <c r="F39" i="3" s="1"/>
  <c r="M38" i="1"/>
  <c r="L38" i="1"/>
  <c r="F38" i="3" s="1"/>
  <c r="M37" i="1"/>
  <c r="L37" i="1"/>
  <c r="F37" i="3" s="1"/>
  <c r="M36" i="1"/>
  <c r="L36" i="1"/>
  <c r="F36" i="3" s="1"/>
  <c r="M35" i="1"/>
  <c r="L35" i="1"/>
  <c r="F35" i="3" s="1"/>
  <c r="M34" i="1"/>
  <c r="L34" i="1"/>
  <c r="F34" i="3" s="1"/>
  <c r="M33" i="1"/>
  <c r="L33" i="1"/>
  <c r="F33" i="3" s="1"/>
  <c r="M32" i="1"/>
  <c r="L32" i="1"/>
  <c r="F32" i="3" s="1"/>
  <c r="M31" i="1"/>
  <c r="L31" i="1"/>
  <c r="F31" i="3" s="1"/>
  <c r="M30" i="1"/>
  <c r="L30" i="1"/>
  <c r="F30" i="3" s="1"/>
  <c r="M29" i="1"/>
  <c r="L29" i="1"/>
  <c r="F29" i="3" s="1"/>
  <c r="M28" i="1"/>
  <c r="L28" i="1"/>
  <c r="F28" i="3" s="1"/>
  <c r="M27" i="1"/>
  <c r="L27" i="1"/>
  <c r="F27" i="3" s="1"/>
  <c r="M26" i="1"/>
  <c r="L26" i="1"/>
  <c r="F26" i="3" s="1"/>
  <c r="M25" i="1"/>
  <c r="L25" i="1"/>
  <c r="F25" i="3" s="1"/>
  <c r="M24" i="1"/>
  <c r="L24" i="1"/>
  <c r="F24" i="3" s="1"/>
  <c r="M23" i="1"/>
  <c r="L23" i="1"/>
  <c r="F23" i="3" s="1"/>
  <c r="M22" i="1"/>
  <c r="L22" i="1"/>
  <c r="F22" i="3" s="1"/>
  <c r="M21" i="1"/>
  <c r="L21" i="1"/>
  <c r="F21" i="3" s="1"/>
  <c r="M20" i="1"/>
  <c r="L20" i="1"/>
  <c r="F20" i="3" s="1"/>
  <c r="M19" i="1"/>
  <c r="L19" i="1"/>
  <c r="F19" i="3" s="1"/>
  <c r="M18" i="1"/>
  <c r="L18" i="1"/>
  <c r="F18" i="3" s="1"/>
  <c r="M17" i="1"/>
  <c r="L17" i="1"/>
  <c r="F17" i="3" s="1"/>
  <c r="M16" i="1"/>
  <c r="L16" i="1"/>
  <c r="F16" i="3" s="1"/>
  <c r="M15" i="1"/>
  <c r="L15" i="1"/>
  <c r="F15" i="3" s="1"/>
  <c r="M14" i="1"/>
  <c r="L14" i="1"/>
  <c r="F14" i="3" s="1"/>
  <c r="M13" i="1"/>
  <c r="L13" i="1"/>
  <c r="F13" i="3" s="1"/>
  <c r="M12" i="1"/>
  <c r="L12" i="1"/>
  <c r="F12" i="3" s="1"/>
  <c r="M11" i="1"/>
  <c r="L11" i="1"/>
  <c r="F11" i="3" s="1"/>
  <c r="M10" i="1"/>
  <c r="L10" i="1"/>
  <c r="F10" i="3" s="1"/>
  <c r="M9" i="1"/>
  <c r="L9" i="1"/>
  <c r="F9" i="3" s="1"/>
  <c r="M8" i="1"/>
  <c r="L8" i="1"/>
  <c r="F8" i="3" s="1"/>
  <c r="M45" i="1" l="1"/>
  <c r="M8" i="2"/>
  <c r="M10" i="2"/>
  <c r="M12" i="2"/>
  <c r="M14" i="2"/>
  <c r="M16" i="2"/>
  <c r="M18" i="2"/>
  <c r="M20" i="2"/>
  <c r="M22" i="2"/>
  <c r="M24" i="2"/>
  <c r="M26" i="2"/>
  <c r="M28" i="2"/>
  <c r="M30" i="2"/>
  <c r="M32" i="2"/>
  <c r="M34" i="2"/>
  <c r="M36" i="2"/>
  <c r="M38" i="2"/>
  <c r="M40" i="2"/>
  <c r="M42" i="2"/>
  <c r="M44" i="2"/>
  <c r="M45" i="2"/>
  <c r="M9" i="2"/>
  <c r="M11" i="2"/>
  <c r="M13" i="2"/>
  <c r="M15" i="2"/>
  <c r="M17" i="2"/>
  <c r="M19" i="2"/>
  <c r="M21" i="2"/>
  <c r="M23" i="2"/>
  <c r="M25" i="2"/>
  <c r="M27" i="2"/>
  <c r="M29" i="2"/>
  <c r="M31" i="2"/>
  <c r="M33" i="2"/>
  <c r="M35" i="2"/>
  <c r="M37" i="2"/>
  <c r="M39" i="2"/>
  <c r="M41" i="2"/>
  <c r="M43" i="2"/>
  <c r="L45" i="1"/>
  <c r="F45" i="3" s="1"/>
  <c r="L8" i="2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L46" i="2"/>
  <c r="G46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L45" i="2"/>
  <c r="G45" i="3" s="1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I22" i="4" l="1"/>
  <c r="H22" i="4"/>
  <c r="E22" i="4"/>
  <c r="D22" i="4"/>
  <c r="I21" i="4"/>
  <c r="H21" i="4"/>
  <c r="E21" i="4"/>
  <c r="D21" i="4"/>
  <c r="I20" i="4"/>
  <c r="H20" i="4"/>
  <c r="E20" i="4"/>
  <c r="D20" i="4"/>
  <c r="I19" i="4"/>
  <c r="H19" i="4"/>
  <c r="E19" i="4"/>
  <c r="D19" i="4"/>
  <c r="I18" i="4"/>
  <c r="H18" i="4"/>
  <c r="E18" i="4"/>
  <c r="D18" i="4"/>
  <c r="I17" i="4"/>
  <c r="H17" i="4"/>
  <c r="E17" i="4"/>
  <c r="D17" i="4"/>
  <c r="I16" i="4"/>
  <c r="H16" i="4"/>
  <c r="E16" i="4"/>
  <c r="D16" i="4"/>
  <c r="I15" i="4"/>
  <c r="H15" i="4"/>
  <c r="E15" i="4"/>
  <c r="D15" i="4"/>
  <c r="I14" i="4"/>
  <c r="H14" i="4"/>
  <c r="E14" i="4"/>
  <c r="D14" i="4"/>
  <c r="I13" i="4"/>
  <c r="H13" i="4"/>
  <c r="E13" i="4"/>
  <c r="D13" i="4"/>
  <c r="I12" i="4"/>
  <c r="H12" i="4"/>
  <c r="E12" i="4"/>
  <c r="D12" i="4"/>
  <c r="I11" i="4"/>
  <c r="H11" i="4"/>
  <c r="E11" i="4"/>
  <c r="D11" i="4"/>
  <c r="I10" i="4"/>
  <c r="H10" i="4"/>
  <c r="E10" i="4"/>
  <c r="D10" i="4"/>
  <c r="I9" i="4"/>
  <c r="H9" i="4"/>
  <c r="E9" i="4"/>
  <c r="D9" i="4"/>
  <c r="E46" i="2"/>
  <c r="I40" i="2"/>
  <c r="D40" i="2"/>
  <c r="C40" i="3" s="1"/>
  <c r="D37" i="2"/>
  <c r="C37" i="3" s="1"/>
  <c r="E35" i="2"/>
  <c r="D25" i="2"/>
  <c r="C25" i="3" s="1"/>
  <c r="D20" i="2"/>
  <c r="C20" i="3" s="1"/>
  <c r="E19" i="2"/>
  <c r="D17" i="2"/>
  <c r="C17" i="3" s="1"/>
  <c r="E15" i="2"/>
  <c r="D8" i="2"/>
  <c r="C8" i="3" s="1"/>
  <c r="I46" i="1"/>
  <c r="H46" i="1"/>
  <c r="D46" i="3" s="1"/>
  <c r="E46" i="1"/>
  <c r="D46" i="1"/>
  <c r="B46" i="3" s="1"/>
  <c r="G45" i="1"/>
  <c r="G45" i="2" s="1"/>
  <c r="F45" i="1"/>
  <c r="F45" i="2" s="1"/>
  <c r="I44" i="1"/>
  <c r="H44" i="1"/>
  <c r="D44" i="3" s="1"/>
  <c r="E44" i="1"/>
  <c r="D44" i="1"/>
  <c r="B44" i="3" s="1"/>
  <c r="I43" i="1"/>
  <c r="H43" i="1"/>
  <c r="D43" i="3" s="1"/>
  <c r="E43" i="1"/>
  <c r="D43" i="1"/>
  <c r="B43" i="3" s="1"/>
  <c r="I42" i="1"/>
  <c r="H42" i="1"/>
  <c r="D42" i="3" s="1"/>
  <c r="E42" i="1"/>
  <c r="D42" i="1"/>
  <c r="B42" i="3" s="1"/>
  <c r="I41" i="1"/>
  <c r="H41" i="1"/>
  <c r="D41" i="3" s="1"/>
  <c r="E41" i="1"/>
  <c r="D41" i="1"/>
  <c r="B41" i="3" s="1"/>
  <c r="I40" i="1"/>
  <c r="H40" i="1"/>
  <c r="D40" i="3" s="1"/>
  <c r="E40" i="1"/>
  <c r="D40" i="1"/>
  <c r="B40" i="3" s="1"/>
  <c r="I39" i="1"/>
  <c r="H39" i="1"/>
  <c r="D39" i="3" s="1"/>
  <c r="E39" i="1"/>
  <c r="D39" i="1"/>
  <c r="B39" i="3" s="1"/>
  <c r="I38" i="1"/>
  <c r="H38" i="1"/>
  <c r="D38" i="3" s="1"/>
  <c r="E38" i="1"/>
  <c r="D38" i="1"/>
  <c r="B38" i="3" s="1"/>
  <c r="I37" i="1"/>
  <c r="H37" i="1"/>
  <c r="D37" i="3" s="1"/>
  <c r="E37" i="1"/>
  <c r="D37" i="1"/>
  <c r="B37" i="3" s="1"/>
  <c r="I36" i="1"/>
  <c r="H36" i="1"/>
  <c r="D36" i="3" s="1"/>
  <c r="E36" i="1"/>
  <c r="D36" i="1"/>
  <c r="B36" i="3" s="1"/>
  <c r="I35" i="1"/>
  <c r="H35" i="1"/>
  <c r="D35" i="3" s="1"/>
  <c r="E35" i="1"/>
  <c r="D35" i="1"/>
  <c r="B35" i="3" s="1"/>
  <c r="I34" i="1"/>
  <c r="H34" i="1"/>
  <c r="D34" i="3" s="1"/>
  <c r="E34" i="1"/>
  <c r="D34" i="1"/>
  <c r="B34" i="3" s="1"/>
  <c r="I33" i="1"/>
  <c r="H33" i="1"/>
  <c r="D33" i="3" s="1"/>
  <c r="E33" i="1"/>
  <c r="D33" i="1"/>
  <c r="B33" i="3" s="1"/>
  <c r="I32" i="1"/>
  <c r="H32" i="1"/>
  <c r="D32" i="3" s="1"/>
  <c r="E32" i="1"/>
  <c r="D32" i="1"/>
  <c r="B32" i="3" s="1"/>
  <c r="I31" i="1"/>
  <c r="H31" i="1"/>
  <c r="D31" i="3" s="1"/>
  <c r="E31" i="1"/>
  <c r="D31" i="1"/>
  <c r="B31" i="3" s="1"/>
  <c r="I30" i="1"/>
  <c r="H30" i="1"/>
  <c r="D30" i="3" s="1"/>
  <c r="E30" i="1"/>
  <c r="D30" i="1"/>
  <c r="B30" i="3" s="1"/>
  <c r="I29" i="1"/>
  <c r="H29" i="1"/>
  <c r="D29" i="3" s="1"/>
  <c r="E29" i="1"/>
  <c r="D29" i="1"/>
  <c r="B29" i="3" s="1"/>
  <c r="I28" i="1"/>
  <c r="H28" i="1"/>
  <c r="D28" i="3" s="1"/>
  <c r="E28" i="1"/>
  <c r="D28" i="1"/>
  <c r="B28" i="3" s="1"/>
  <c r="I27" i="1"/>
  <c r="H27" i="1"/>
  <c r="D27" i="3" s="1"/>
  <c r="E27" i="1"/>
  <c r="D27" i="1"/>
  <c r="B27" i="3" s="1"/>
  <c r="I26" i="1"/>
  <c r="H26" i="1"/>
  <c r="D26" i="3" s="1"/>
  <c r="E26" i="1"/>
  <c r="D26" i="1"/>
  <c r="B26" i="3" s="1"/>
  <c r="I25" i="1"/>
  <c r="H25" i="1"/>
  <c r="D25" i="3" s="1"/>
  <c r="E25" i="1"/>
  <c r="D25" i="1"/>
  <c r="B25" i="3" s="1"/>
  <c r="I24" i="1"/>
  <c r="H24" i="1"/>
  <c r="D24" i="3" s="1"/>
  <c r="E24" i="1"/>
  <c r="D24" i="1"/>
  <c r="B24" i="3" s="1"/>
  <c r="I23" i="1"/>
  <c r="H23" i="1"/>
  <c r="D23" i="3" s="1"/>
  <c r="E23" i="1"/>
  <c r="D23" i="1"/>
  <c r="B23" i="3" s="1"/>
  <c r="I22" i="1"/>
  <c r="H22" i="1"/>
  <c r="D22" i="3" s="1"/>
  <c r="E22" i="1"/>
  <c r="D22" i="1"/>
  <c r="B22" i="3" s="1"/>
  <c r="I21" i="1"/>
  <c r="H21" i="1"/>
  <c r="D21" i="3" s="1"/>
  <c r="E21" i="1"/>
  <c r="D21" i="1"/>
  <c r="B21" i="3" s="1"/>
  <c r="I20" i="1"/>
  <c r="H20" i="1"/>
  <c r="D20" i="3" s="1"/>
  <c r="E20" i="1"/>
  <c r="D20" i="1"/>
  <c r="B20" i="3" s="1"/>
  <c r="I19" i="1"/>
  <c r="H19" i="1"/>
  <c r="D19" i="3" s="1"/>
  <c r="E19" i="1"/>
  <c r="D19" i="1"/>
  <c r="B19" i="3" s="1"/>
  <c r="I18" i="1"/>
  <c r="H18" i="1"/>
  <c r="D18" i="3" s="1"/>
  <c r="E18" i="1"/>
  <c r="D18" i="1"/>
  <c r="B18" i="3" s="1"/>
  <c r="I17" i="1"/>
  <c r="H17" i="1"/>
  <c r="D17" i="3" s="1"/>
  <c r="E17" i="1"/>
  <c r="D17" i="1"/>
  <c r="B17" i="3" s="1"/>
  <c r="I16" i="1"/>
  <c r="H16" i="1"/>
  <c r="D16" i="3" s="1"/>
  <c r="E16" i="1"/>
  <c r="D16" i="1"/>
  <c r="B16" i="3" s="1"/>
  <c r="I15" i="1"/>
  <c r="H15" i="1"/>
  <c r="D15" i="3" s="1"/>
  <c r="E15" i="1"/>
  <c r="D15" i="1"/>
  <c r="B15" i="3" s="1"/>
  <c r="I14" i="1"/>
  <c r="H14" i="1"/>
  <c r="D14" i="3" s="1"/>
  <c r="E14" i="1"/>
  <c r="D14" i="1"/>
  <c r="B14" i="3" s="1"/>
  <c r="I13" i="1"/>
  <c r="H13" i="1"/>
  <c r="D13" i="3" s="1"/>
  <c r="E13" i="1"/>
  <c r="D13" i="1"/>
  <c r="B13" i="3" s="1"/>
  <c r="I12" i="1"/>
  <c r="H12" i="1"/>
  <c r="D12" i="3" s="1"/>
  <c r="E12" i="1"/>
  <c r="D12" i="1"/>
  <c r="B12" i="3" s="1"/>
  <c r="I11" i="1"/>
  <c r="H11" i="1"/>
  <c r="D11" i="3" s="1"/>
  <c r="E11" i="1"/>
  <c r="D11" i="1"/>
  <c r="B11" i="3" s="1"/>
  <c r="I10" i="1"/>
  <c r="H10" i="1"/>
  <c r="D10" i="3" s="1"/>
  <c r="E10" i="1"/>
  <c r="D10" i="1"/>
  <c r="B10" i="3" s="1"/>
  <c r="I9" i="1"/>
  <c r="H9" i="1"/>
  <c r="D9" i="3" s="1"/>
  <c r="E9" i="1"/>
  <c r="D9" i="1"/>
  <c r="B9" i="3" s="1"/>
  <c r="I8" i="1"/>
  <c r="H8" i="1"/>
  <c r="D8" i="3" s="1"/>
  <c r="E8" i="1"/>
  <c r="D8" i="1"/>
  <c r="B8" i="3" s="1"/>
  <c r="I15" i="2" l="1"/>
  <c r="I27" i="2"/>
  <c r="H34" i="2"/>
  <c r="E34" i="3" s="1"/>
  <c r="H33" i="2"/>
  <c r="E33" i="3" s="1"/>
  <c r="H40" i="2"/>
  <c r="E40" i="3" s="1"/>
  <c r="E22" i="2"/>
  <c r="E23" i="2"/>
  <c r="E41" i="2"/>
  <c r="E43" i="2"/>
  <c r="D13" i="2"/>
  <c r="C13" i="3" s="1"/>
  <c r="D28" i="2"/>
  <c r="C28" i="3" s="1"/>
  <c r="D32" i="2"/>
  <c r="C32" i="3" s="1"/>
  <c r="I32" i="2"/>
  <c r="H17" i="2"/>
  <c r="E17" i="3" s="1"/>
  <c r="H18" i="2"/>
  <c r="E18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9" i="2"/>
  <c r="I13" i="2"/>
  <c r="I25" i="2"/>
  <c r="I29" i="2"/>
  <c r="I37" i="2"/>
  <c r="I42" i="2"/>
  <c r="I46" i="2"/>
  <c r="I12" i="2"/>
  <c r="I20" i="2"/>
  <c r="I28" i="2"/>
  <c r="I36" i="2"/>
  <c r="I41" i="2"/>
  <c r="I44" i="2"/>
  <c r="I21" i="2"/>
  <c r="I8" i="2"/>
  <c r="I16" i="2"/>
  <c r="I24" i="2"/>
  <c r="H46" i="2"/>
  <c r="E46" i="3" s="1"/>
  <c r="H44" i="2"/>
  <c r="E44" i="3" s="1"/>
  <c r="I17" i="2"/>
  <c r="I33" i="2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E21" i="2"/>
  <c r="H23" i="2"/>
  <c r="E23" i="3" s="1"/>
  <c r="D26" i="2"/>
  <c r="C26" i="3" s="1"/>
  <c r="E29" i="2"/>
  <c r="H31" i="2"/>
  <c r="E31" i="3" s="1"/>
  <c r="D34" i="2"/>
  <c r="C34" i="3" s="1"/>
  <c r="I34" i="2"/>
  <c r="H35" i="2"/>
  <c r="E35" i="3" s="1"/>
  <c r="E37" i="2"/>
  <c r="D38" i="2"/>
  <c r="C38" i="3" s="1"/>
  <c r="I38" i="2"/>
  <c r="I39" i="2"/>
  <c r="H39" i="2"/>
  <c r="E39" i="3" s="1"/>
  <c r="I45" i="2"/>
  <c r="H45" i="1"/>
  <c r="D45" i="3" s="1"/>
  <c r="H8" i="2"/>
  <c r="E8" i="3" s="1"/>
  <c r="E10" i="2"/>
  <c r="D11" i="2"/>
  <c r="C11" i="3" s="1"/>
  <c r="I11" i="2"/>
  <c r="H12" i="2"/>
  <c r="E12" i="3" s="1"/>
  <c r="E14" i="2"/>
  <c r="D15" i="2"/>
  <c r="C15" i="3" s="1"/>
  <c r="H16" i="2"/>
  <c r="E16" i="3" s="1"/>
  <c r="E18" i="2"/>
  <c r="D19" i="2"/>
  <c r="C19" i="3" s="1"/>
  <c r="I19" i="2"/>
  <c r="H20" i="2"/>
  <c r="E20" i="3" s="1"/>
  <c r="D23" i="2"/>
  <c r="C23" i="3" s="1"/>
  <c r="I23" i="2"/>
  <c r="H24" i="2"/>
  <c r="E24" i="3" s="1"/>
  <c r="E26" i="2"/>
  <c r="D27" i="2"/>
  <c r="C27" i="3" s="1"/>
  <c r="H28" i="2"/>
  <c r="E28" i="3" s="1"/>
  <c r="D31" i="2"/>
  <c r="C31" i="3" s="1"/>
  <c r="I31" i="2"/>
  <c r="H32" i="2"/>
  <c r="E32" i="3" s="1"/>
  <c r="E34" i="2"/>
  <c r="D35" i="2"/>
  <c r="C35" i="3" s="1"/>
  <c r="I35" i="2"/>
  <c r="H36" i="2"/>
  <c r="E36" i="3" s="1"/>
  <c r="E38" i="2"/>
  <c r="D39" i="2"/>
  <c r="C39" i="3" s="1"/>
  <c r="H41" i="2"/>
  <c r="E41" i="3" s="1"/>
  <c r="H42" i="2"/>
  <c r="E42" i="3" s="1"/>
  <c r="I43" i="2"/>
  <c r="H43" i="2"/>
  <c r="E43" i="3" s="1"/>
  <c r="E9" i="2"/>
  <c r="I10" i="2"/>
  <c r="E13" i="2"/>
  <c r="I14" i="2"/>
  <c r="H15" i="2"/>
  <c r="E15" i="3" s="1"/>
  <c r="E17" i="2"/>
  <c r="I18" i="2"/>
  <c r="D22" i="2"/>
  <c r="C22" i="3" s="1"/>
  <c r="I22" i="2"/>
  <c r="E25" i="2"/>
  <c r="I26" i="2"/>
  <c r="H27" i="2"/>
  <c r="E27" i="3" s="1"/>
  <c r="D30" i="2"/>
  <c r="C30" i="3" s="1"/>
  <c r="I30" i="2"/>
  <c r="E33" i="2"/>
  <c r="I45" i="1"/>
  <c r="E42" i="2"/>
  <c r="D42" i="2"/>
  <c r="C42" i="3" s="1"/>
</calcChain>
</file>

<file path=xl/sharedStrings.xml><?xml version="1.0" encoding="utf-8"?>
<sst xmlns="http://schemas.openxmlformats.org/spreadsheetml/2006/main" count="446" uniqueCount="236">
  <si>
    <t xml:space="preserve">SEKTÖREL BAZDA İHRACAT RAKAMLARI -1000 $   </t>
  </si>
  <si>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</si>
  <si>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</si>
  <si>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</si>
  <si>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</si>
  <si>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</si>
  <si>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</si>
  <si>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</si>
  <si>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</si>
  <si>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</si>
  <si>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</si>
  <si>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</si>
  <si>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</si>
  <si>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</si>
  <si>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</si>
  <si>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 xml:space="preserve">   C. AĞAÇ VE ORMAN ÜRÜNLERİ</t>
  </si>
  <si>
    <t xml:space="preserve">     Ağaç Mamulleri ve Orman Ürünleri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</si>
  <si>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</si>
  <si>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</si>
  <si>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</si>
  <si>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</si>
  <si>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</si>
  <si>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</si>
  <si>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</si>
  <si>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</si>
  <si>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</si>
  <si>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</si>
  <si>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</si>
  <si>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</si>
  <si>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</si>
  <si>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</si>
  <si>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</si>
  <si>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</si>
  <si>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</si>
  <si>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</si>
  <si>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</si>
  <si>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</si>
  <si>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</si>
  <si>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</si>
  <si>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 xml:space="preserve">SEKTÖREL BAZDA İHRACAT KAYIT RAKAMLARI - 1000 TL   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</si>
  <si>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</si>
  <si>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</si>
  <si>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</si>
  <si>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</si>
  <si>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</si>
  <si>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 GENEL SEKRETERLİKLERİ BAZINDA İHRACAT RAKAMLARI (1000 $)</t>
  </si>
  <si>
    <t>İHRACATÇI  BİRLİKLERİ 
GENEL SEKRETERLİKLERİ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</si>
  <si>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</si>
  <si>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</si>
  <si>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</si>
  <si>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</si>
  <si>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</si>
  <si>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</si>
  <si>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</si>
  <si>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</si>
  <si>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</si>
  <si>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</si>
  <si>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</si>
  <si>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</si>
  <si>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</si>
  <si>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</si>
  <si>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</si>
  <si>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</si>
  <si>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</si>
  <si>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</si>
  <si>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</si>
  <si>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</si>
  <si>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</si>
  <si>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</si>
  <si>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</si>
  <si>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</si>
  <si>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 xml:space="preserve">ALMANYA </t>
  </si>
  <si>
    <t>IRAK</t>
  </si>
  <si>
    <t>BİRLEŞİK KRALLIK</t>
  </si>
  <si>
    <t xml:space="preserve">RUSYA FEDERASYONU </t>
  </si>
  <si>
    <t>İTALYA</t>
  </si>
  <si>
    <t>FRANSA</t>
  </si>
  <si>
    <t>BİRLEŞİK DEVLETLER</t>
  </si>
  <si>
    <t>İSPANYA</t>
  </si>
  <si>
    <t>ÇİN HALK CUMHURİYETİ</t>
  </si>
  <si>
    <t>BİRLEŞİK ARAP EMİRLİKLERİ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</si>
  <si>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</si>
  <si>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</si>
  <si>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</si>
  <si>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</si>
  <si>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</si>
  <si>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</si>
  <si>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</si>
  <si>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</si>
  <si>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</si>
  <si>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</si>
  <si>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</si>
  <si>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</si>
  <si>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</si>
  <si>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</si>
  <si>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</si>
  <si>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Ağaç Mamulleri ve Orman Ürünleri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</si>
  <si>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</si>
  <si>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</si>
  <si>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</si>
  <si>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</si>
  <si>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</si>
  <si>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</si>
  <si>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</si>
  <si>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</si>
  <si>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</si>
  <si>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</si>
  <si>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</si>
  <si>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</si>
  <si>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</si>
  <si>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</si>
  <si>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</si>
  <si>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</si>
  <si>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</si>
  <si>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</si>
  <si>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</si>
  <si>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</si>
  <si>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</si>
  <si>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</si>
  <si>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</si>
  <si>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</si>
  <si>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</si>
  <si>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</si>
  <si>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</si>
  <si>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</si>
  <si>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</si>
  <si>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</si>
  <si>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</si>
  <si>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</si>
  <si>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</si>
  <si>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</si>
  <si>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</si>
  <si>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</si>
  <si>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</si>
  <si>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</si>
  <si>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Tablo 6</t>
  </si>
  <si>
    <t>İhracatını en yüksek oranlı artıran ilk 10 il</t>
  </si>
  <si>
    <t xml:space="preserve">Kimyevi Maddeler ve Mamulleri  </t>
  </si>
  <si>
    <t xml:space="preserve">Hububat, Bakliyat, Yağlı Tohumlar ve Mamulleri </t>
  </si>
  <si>
    <t xml:space="preserve">Demir ve Demir Dışı Metaller </t>
  </si>
  <si>
    <t>Yaş Meyve Sebze</t>
  </si>
  <si>
    <t>Çimento, Cam, Seramik ve Toprak Ürünleri</t>
  </si>
  <si>
    <t>Elektrik-Elektronik ve Hizmet</t>
  </si>
  <si>
    <t>Kimyevi Maddeler ve Mamulleri</t>
  </si>
  <si>
    <t>Süs Bitkileri ve Mamulleri</t>
  </si>
  <si>
    <t>Genel Toplam</t>
  </si>
  <si>
    <t>İlk 20 Ülke Toplam</t>
  </si>
  <si>
    <t xml:space="preserve">POLONYA </t>
  </si>
  <si>
    <t>20.</t>
  </si>
  <si>
    <t xml:space="preserve">SUUDİ ARABİSTAN </t>
  </si>
  <si>
    <t>19.</t>
  </si>
  <si>
    <t xml:space="preserve">AZERBAYCAN-NAHÇİVAN </t>
  </si>
  <si>
    <t>18.</t>
  </si>
  <si>
    <t>LİBYA</t>
  </si>
  <si>
    <t>17.</t>
  </si>
  <si>
    <t xml:space="preserve">ROMANYA </t>
  </si>
  <si>
    <t>16.</t>
  </si>
  <si>
    <t>15.</t>
  </si>
  <si>
    <t>BELÇİKA</t>
  </si>
  <si>
    <t>14.</t>
  </si>
  <si>
    <t xml:space="preserve">MISIR </t>
  </si>
  <si>
    <t>13.</t>
  </si>
  <si>
    <t>İRAN (İSLAM CUM.)</t>
  </si>
  <si>
    <t>12.</t>
  </si>
  <si>
    <t>11.</t>
  </si>
  <si>
    <t>İSRAİL</t>
  </si>
  <si>
    <t>10.</t>
  </si>
  <si>
    <t>HOLLANDA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</si>
  <si>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</si>
  <si>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</si>
  <si>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</si>
  <si>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</si>
  <si>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</si>
  <si>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</si>
  <si>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</si>
  <si>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</si>
  <si>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</si>
  <si>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</si>
  <si>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</si>
  <si>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</si>
  <si>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</si>
  <si>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2014 YILI İHRACATIMIZDA İLK 20 ÜLKE (1000 $)</t>
  </si>
  <si>
    <t>SON 12 AYLIK</t>
  </si>
  <si>
    <t>Değişim    ('14/'13)</t>
  </si>
  <si>
    <t xml:space="preserve"> Pay(14)  (%)</t>
  </si>
  <si>
    <t>2012-2013</t>
  </si>
  <si>
    <t>2013-2014</t>
  </si>
  <si>
    <t xml:space="preserve">* Son 12 aylık dönem için ilk 11 ay TUİK, son ay TİM rakamı kullanılmıştır. </t>
  </si>
  <si>
    <t>SON 12 AYLIK
(2014/2013)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</si>
  <si>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</si>
  <si>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</si>
  <si>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</si>
  <si>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</si>
  <si>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VIETNAM </t>
  </si>
  <si>
    <t xml:space="preserve">Hazırgiyim ve Konfeksiyon </t>
  </si>
  <si>
    <t>SAKARYA</t>
  </si>
  <si>
    <t xml:space="preserve">* Aylar bazında toplam ihracat grafiğinde 2013 yılı için TUİK rakamları kullanılmıştır. </t>
  </si>
  <si>
    <t xml:space="preserve">SENEGAL </t>
  </si>
  <si>
    <t>Elektrik Elektronik ve Hizmet</t>
  </si>
  <si>
    <t>ADIYAMAN</t>
  </si>
  <si>
    <t>ZONGULDAK</t>
  </si>
  <si>
    <t xml:space="preserve">UMMAN </t>
  </si>
  <si>
    <t>SURİYE</t>
  </si>
  <si>
    <t xml:space="preserve">Fındık ve Mamulleri </t>
  </si>
  <si>
    <t xml:space="preserve">Ağaç Mamülleri ve Orman Ürünleri </t>
  </si>
  <si>
    <t xml:space="preserve">Tütün </t>
  </si>
  <si>
    <t>ARDAHAN</t>
  </si>
  <si>
    <t>AĞRI</t>
  </si>
  <si>
    <t>KIRIKKALE</t>
  </si>
  <si>
    <t>HAZİRAN 2014 İHRACAT RAKAMLARI</t>
  </si>
  <si>
    <t>OCAK-HAZİRAN</t>
  </si>
  <si>
    <t>Ocak-Haziran dönemi için ilk 5 ay TUİK, son ay TİM rakamı kullanılmıştır.</t>
  </si>
  <si>
    <t>2013 - HAZİRAN</t>
  </si>
  <si>
    <t>2014 - HAZİRAN</t>
  </si>
  <si>
    <t>HAZİRAN 2014 İHRACAT RAKAMLARI - TL</t>
  </si>
  <si>
    <t>HAZİRAN (2014/2013)</t>
  </si>
  <si>
    <t>OCAK-HAZİRAN
(2014/2013)</t>
  </si>
  <si>
    <t>OCAK- HAZİRAN</t>
  </si>
  <si>
    <r>
      <t>* 2014 yılı Haziran</t>
    </r>
    <r>
      <rPr>
        <i/>
        <sz val="10"/>
        <color indexed="8"/>
        <rFont val="Arial"/>
        <family val="2"/>
        <charset val="162"/>
      </rPr>
      <t xml:space="preserve"> ayı için TİM rakamı kullanılmıştır. </t>
    </r>
  </si>
  <si>
    <t xml:space="preserve">* Haziran 2014 için TİM rakamı kullanılmıştır. </t>
  </si>
  <si>
    <t>BAİB</t>
  </si>
  <si>
    <t>*Sıralamada külümatif toplam baz alınmaktadır.</t>
  </si>
  <si>
    <t xml:space="preserve">Halı </t>
  </si>
  <si>
    <t xml:space="preserve">Meyve Sebze Mamulleri </t>
  </si>
  <si>
    <t>KAYSERI</t>
  </si>
  <si>
    <t>ERZINCAN</t>
  </si>
  <si>
    <t>VAN</t>
  </si>
  <si>
    <t>HAKKARI</t>
  </si>
  <si>
    <t>EDIRNE</t>
  </si>
  <si>
    <t>KILIS</t>
  </si>
  <si>
    <t>RUANDA</t>
  </si>
  <si>
    <t>LİBERYA</t>
  </si>
  <si>
    <t xml:space="preserve">KATAR </t>
  </si>
  <si>
    <t>HIRVATİSTAN</t>
  </si>
  <si>
    <t xml:space="preserve">KOLOMBİYA </t>
  </si>
  <si>
    <t>GÜNEY KORE CUMHURİYE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</si>
</sst>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</numFmts>
  <fonts count="7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16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i/>
      <sz val="12"/>
      <name val="Arial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i/>
      <sz val="9"/>
      <name val="Arial"/>
      <family val="2"/>
      <charset val="162"/>
    </font>
  </fonts>
  <fills count="4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3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3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3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3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3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3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3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3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3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3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3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3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4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4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4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4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4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4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7" applyNumberFormat="0" applyFill="0" applyAlignment="0" applyProtection="0"/>
    <xf numFmtId="0" fontId="59" fillId="0" borderId="28" applyNumberFormat="0" applyFill="0" applyAlignment="0" applyProtection="0"/>
    <xf numFmtId="0" fontId="60" fillId="0" borderId="29" applyNumberFormat="0" applyFill="0" applyAlignment="0" applyProtection="0"/>
    <xf numFmtId="0" fontId="61" fillId="0" borderId="30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31" applyNumberFormat="0" applyAlignment="0" applyProtection="0"/>
    <xf numFmtId="0" fontId="62" fillId="40" borderId="31" applyNumberFormat="0" applyAlignment="0" applyProtection="0"/>
    <xf numFmtId="0" fontId="63" fillId="41" borderId="32" applyNumberFormat="0" applyAlignment="0" applyProtection="0"/>
    <xf numFmtId="0" fontId="63" fillId="41" borderId="32" applyNumberFormat="0" applyAlignment="0" applyProtection="0"/>
    <xf numFmtId="165" fontId="27" fillId="0" borderId="0" applyFont="0" applyFill="0" applyBorder="0" applyAlignment="0" applyProtection="0"/>
    <xf numFmtId="0" fontId="27" fillId="0" borderId="0"/>
    <xf numFmtId="0" fontId="64" fillId="40" borderId="33" applyNumberFormat="0" applyAlignment="0" applyProtection="0"/>
    <xf numFmtId="0" fontId="1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31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5" fillId="0" borderId="1" applyNumberFormat="0" applyFill="0" applyAlignment="0" applyProtection="0"/>
    <xf numFmtId="0" fontId="59" fillId="0" borderId="28" applyNumberFormat="0" applyFill="0" applyAlignment="0" applyProtection="0"/>
    <xf numFmtId="0" fontId="6" fillId="0" borderId="2" applyNumberFormat="0" applyFill="0" applyAlignment="0" applyProtection="0"/>
    <xf numFmtId="0" fontId="60" fillId="0" borderId="29" applyNumberFormat="0" applyFill="0" applyAlignment="0" applyProtection="0"/>
    <xf numFmtId="0" fontId="7" fillId="0" borderId="3" applyNumberFormat="0" applyFill="0" applyAlignment="0" applyProtection="0"/>
    <xf numFmtId="0" fontId="61" fillId="0" borderId="30" applyNumberFormat="0" applyFill="0" applyAlignment="0" applyProtection="0"/>
    <xf numFmtId="0" fontId="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8" fillId="2" borderId="4" applyNumberFormat="0" applyAlignment="0" applyProtection="0"/>
    <xf numFmtId="0" fontId="65" fillId="32" borderId="31" applyNumberFormat="0" applyAlignment="0" applyProtection="0"/>
    <xf numFmtId="0" fontId="65" fillId="32" borderId="31" applyNumberFormat="0" applyAlignment="0" applyProtection="0"/>
    <xf numFmtId="0" fontId="10" fillId="0" borderId="6" applyNumberFormat="0" applyFill="0" applyAlignment="0" applyProtection="0"/>
    <xf numFmtId="0" fontId="58" fillId="0" borderId="27" applyNumberFormat="0" applyFill="0" applyAlignment="0" applyProtection="0"/>
    <xf numFmtId="0" fontId="58" fillId="0" borderId="27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7" fillId="0" borderId="0"/>
    <xf numFmtId="0" fontId="53" fillId="0" borderId="0"/>
    <xf numFmtId="0" fontId="53" fillId="0" borderId="0"/>
    <xf numFmtId="0" fontId="27" fillId="0" borderId="0"/>
    <xf numFmtId="0" fontId="3" fillId="0" borderId="0"/>
    <xf numFmtId="0" fontId="53" fillId="0" borderId="0"/>
    <xf numFmtId="0" fontId="53" fillId="0" borderId="0"/>
    <xf numFmtId="0" fontId="27" fillId="29" borderId="34" applyNumberFormat="0" applyFont="0" applyAlignment="0" applyProtection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27" fillId="29" borderId="34" applyNumberFormat="0" applyFont="0" applyAlignment="0" applyProtection="0"/>
    <xf numFmtId="0" fontId="9" fillId="3" borderId="5" applyNumberFormat="0" applyAlignment="0" applyProtection="0"/>
    <xf numFmtId="0" fontId="64" fillId="40" borderId="33" applyNumberFormat="0" applyAlignment="0" applyProtection="0"/>
    <xf numFmtId="0" fontId="64" fillId="40" borderId="33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5" applyNumberFormat="0" applyFill="0" applyAlignment="0" applyProtection="0"/>
    <xf numFmtId="0" fontId="13" fillId="0" borderId="8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9" fillId="0" borderId="0" applyNumberFormat="0" applyFill="0" applyBorder="0" applyAlignment="0" applyProtection="0"/>
    <xf numFmtId="165" fontId="2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1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1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1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1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1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31" applyNumberFormat="0" applyAlignment="0" applyProtection="0"/>
    <xf numFmtId="0" fontId="62" fillId="40" borderId="31" applyNumberFormat="0" applyAlignment="0" applyProtection="0"/>
    <xf numFmtId="0" fontId="62" fillId="40" borderId="31" applyNumberFormat="0" applyAlignment="0" applyProtection="0"/>
    <xf numFmtId="0" fontId="63" fillId="41" borderId="32" applyNumberFormat="0" applyAlignment="0" applyProtection="0"/>
    <xf numFmtId="0" fontId="63" fillId="41" borderId="32" applyNumberFormat="0" applyAlignment="0" applyProtection="0"/>
    <xf numFmtId="0" fontId="63" fillId="41" borderId="32" applyNumberFormat="0" applyAlignment="0" applyProtection="0"/>
    <xf numFmtId="165" fontId="15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31" applyNumberFormat="0" applyAlignment="0" applyProtection="0"/>
    <xf numFmtId="0" fontId="65" fillId="32" borderId="31" applyNumberFormat="0" applyAlignment="0" applyProtection="0"/>
    <xf numFmtId="0" fontId="65" fillId="32" borderId="31" applyNumberFormat="0" applyAlignment="0" applyProtection="0"/>
    <xf numFmtId="0" fontId="65" fillId="32" borderId="31" applyNumberFormat="0" applyAlignment="0" applyProtection="0"/>
    <xf numFmtId="0" fontId="63" fillId="41" borderId="32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7" applyNumberFormat="0" applyFill="0" applyAlignment="0" applyProtection="0"/>
    <xf numFmtId="0" fontId="58" fillId="0" borderId="27" applyNumberFormat="0" applyFill="0" applyAlignment="0" applyProtection="0"/>
    <xf numFmtId="0" fontId="58" fillId="0" borderId="27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5" fillId="0" borderId="0"/>
    <xf numFmtId="0" fontId="53" fillId="0" borderId="0"/>
    <xf numFmtId="0" fontId="53" fillId="0" borderId="0"/>
    <xf numFmtId="0" fontId="15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1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1" fillId="4" borderId="7" applyNumberFormat="0" applyFont="0" applyAlignment="0" applyProtection="0"/>
    <xf numFmtId="0" fontId="15" fillId="29" borderId="34" applyNumberFormat="0" applyFont="0" applyAlignment="0" applyProtection="0"/>
    <xf numFmtId="0" fontId="67" fillId="32" borderId="0" applyNumberFormat="0" applyBorder="0" applyAlignment="0" applyProtection="0"/>
    <xf numFmtId="0" fontId="64" fillId="40" borderId="33" applyNumberFormat="0" applyAlignment="0" applyProtection="0"/>
    <xf numFmtId="0" fontId="64" fillId="40" borderId="33" applyNumberFormat="0" applyAlignment="0" applyProtection="0"/>
    <xf numFmtId="0" fontId="64" fillId="40" borderId="33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165" fontId="15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</cellStyleXfs>
  <cellXfs count="156">
    <xf numFmtId="0" fontId="0" fillId="0" borderId="0" xfId="0"/>
    <xf numFmtId="0" fontId="16" fillId="0" borderId="0" xfId="3" applyFont="1" applyFill="1" applyBorder="1"/>
    <xf numFmtId="0" fontId="17" fillId="0" borderId="0" xfId="3" applyFont="1" applyFill="1" applyBorder="1"/>
    <xf numFmtId="0" fontId="16" fillId="0" borderId="0" xfId="3" applyFont="1" applyFill="1"/>
    <xf numFmtId="0" fontId="16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horizontal="center"/>
    </xf>
    <xf numFmtId="1" fontId="20" fillId="0" borderId="9" xfId="3" applyNumberFormat="1" applyFont="1" applyFill="1" applyBorder="1" applyAlignment="1">
      <alignment horizontal="center"/>
    </xf>
    <xf numFmtId="2" fontId="21" fillId="0" borderId="9" xfId="3" applyNumberFormat="1" applyFont="1" applyFill="1" applyBorder="1" applyAlignment="1">
      <alignment horizontal="center" wrapText="1"/>
    </xf>
    <xf numFmtId="3" fontId="20" fillId="0" borderId="9" xfId="3" applyNumberFormat="1" applyFont="1" applyFill="1" applyBorder="1" applyAlignment="1">
      <alignment horizontal="center"/>
    </xf>
    <xf numFmtId="0" fontId="20" fillId="0" borderId="9" xfId="3" applyFont="1" applyFill="1" applyBorder="1"/>
    <xf numFmtId="166" fontId="20" fillId="0" borderId="9" xfId="3" applyNumberFormat="1" applyFont="1" applyFill="1" applyBorder="1" applyAlignment="1">
      <alignment horizontal="center"/>
    </xf>
    <xf numFmtId="0" fontId="16" fillId="0" borderId="9" xfId="3" applyFont="1" applyFill="1" applyBorder="1"/>
    <xf numFmtId="3" fontId="23" fillId="0" borderId="9" xfId="3" applyNumberFormat="1" applyFont="1" applyFill="1" applyBorder="1" applyAlignment="1">
      <alignment horizontal="center"/>
    </xf>
    <xf numFmtId="166" fontId="23" fillId="0" borderId="9" xfId="3" applyNumberFormat="1" applyFont="1" applyFill="1" applyBorder="1" applyAlignment="1">
      <alignment horizontal="center"/>
    </xf>
    <xf numFmtId="0" fontId="16" fillId="0" borderId="9" xfId="0" applyFont="1" applyFill="1" applyBorder="1"/>
    <xf numFmtId="3" fontId="25" fillId="0" borderId="9" xfId="3" applyNumberFormat="1" applyFont="1" applyFill="1" applyBorder="1" applyAlignment="1">
      <alignment horizontal="center"/>
    </xf>
    <xf numFmtId="166" fontId="25" fillId="0" borderId="9" xfId="3" applyNumberFormat="1" applyFont="1" applyFill="1" applyBorder="1" applyAlignment="1">
      <alignment horizontal="center"/>
    </xf>
    <xf numFmtId="0" fontId="28" fillId="0" borderId="9" xfId="3" applyFont="1" applyFill="1" applyBorder="1"/>
    <xf numFmtId="0" fontId="30" fillId="0" borderId="0" xfId="3" applyFont="1" applyFill="1" applyBorder="1"/>
    <xf numFmtId="168" fontId="16" fillId="0" borderId="0" xfId="2" applyNumberFormat="1" applyFont="1" applyFill="1" applyBorder="1"/>
    <xf numFmtId="0" fontId="16" fillId="0" borderId="0" xfId="0" applyFont="1" applyFill="1" applyBorder="1"/>
    <xf numFmtId="0" fontId="30" fillId="0" borderId="0" xfId="0" applyFont="1" applyFill="1"/>
    <xf numFmtId="0" fontId="16" fillId="0" borderId="0" xfId="0" applyFont="1" applyFill="1"/>
    <xf numFmtId="3" fontId="16" fillId="0" borderId="0" xfId="0" applyNumberFormat="1" applyFont="1" applyFill="1" applyBorder="1"/>
    <xf numFmtId="3" fontId="16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0" fontId="23" fillId="0" borderId="0" xfId="3" applyFont="1" applyFill="1" applyBorder="1"/>
    <xf numFmtId="164" fontId="16" fillId="0" borderId="0" xfId="1" applyFont="1" applyFill="1" applyBorder="1"/>
    <xf numFmtId="3" fontId="24" fillId="0" borderId="9" xfId="0" applyNumberFormat="1" applyFont="1" applyFill="1" applyBorder="1" applyAlignment="1">
      <alignment horizontal="right"/>
    </xf>
    <xf numFmtId="3" fontId="24" fillId="0" borderId="9" xfId="0" applyNumberFormat="1" applyFont="1" applyFill="1" applyBorder="1" applyAlignment="1">
      <alignment horizontal="center"/>
    </xf>
    <xf numFmtId="0" fontId="38" fillId="0" borderId="0" xfId="0" applyFont="1"/>
    <xf numFmtId="0" fontId="40" fillId="0" borderId="0" xfId="0" applyFont="1"/>
    <xf numFmtId="0" fontId="44" fillId="0" borderId="0" xfId="0" applyFont="1"/>
    <xf numFmtId="49" fontId="45" fillId="26" borderId="14" xfId="0" applyNumberFormat="1" applyFont="1" applyFill="1" applyBorder="1" applyAlignment="1">
      <alignment horizontal="center"/>
    </xf>
    <xf numFmtId="49" fontId="45" fillId="26" borderId="15" xfId="0" applyNumberFormat="1" applyFont="1" applyFill="1" applyBorder="1" applyAlignment="1">
      <alignment horizontal="center"/>
    </xf>
    <xf numFmtId="0" fontId="45" fillId="26" borderId="16" xfId="0" applyFont="1" applyFill="1" applyBorder="1" applyAlignment="1">
      <alignment horizontal="center"/>
    </xf>
    <xf numFmtId="0" fontId="46" fillId="0" borderId="0" xfId="0" applyFont="1"/>
    <xf numFmtId="0" fontId="47" fillId="26" borderId="17" xfId="0" applyFont="1" applyFill="1" applyBorder="1"/>
    <xf numFmtId="3" fontId="47" fillId="26" borderId="18" xfId="0" applyNumberFormat="1" applyFont="1" applyFill="1" applyBorder="1"/>
    <xf numFmtId="3" fontId="47" fillId="26" borderId="19" xfId="0" applyNumberFormat="1" applyFont="1" applyFill="1" applyBorder="1"/>
    <xf numFmtId="0" fontId="48" fillId="0" borderId="0" xfId="0" applyFont="1"/>
    <xf numFmtId="0" fontId="49" fillId="26" borderId="17" xfId="0" applyFont="1" applyFill="1" applyBorder="1"/>
    <xf numFmtId="3" fontId="49" fillId="26" borderId="0" xfId="0" applyNumberFormat="1" applyFont="1" applyFill="1" applyBorder="1"/>
    <xf numFmtId="3" fontId="47" fillId="26" borderId="20" xfId="0" applyNumberFormat="1" applyFont="1" applyFill="1" applyBorder="1"/>
    <xf numFmtId="3" fontId="50" fillId="26" borderId="0" xfId="0" applyNumberFormat="1" applyFont="1" applyFill="1" applyBorder="1"/>
    <xf numFmtId="3" fontId="47" fillId="26" borderId="0" xfId="0" applyNumberFormat="1" applyFont="1" applyFill="1" applyBorder="1"/>
    <xf numFmtId="0" fontId="51" fillId="26" borderId="21" xfId="0" applyFont="1" applyFill="1" applyBorder="1" applyAlignment="1">
      <alignment horizontal="center"/>
    </xf>
    <xf numFmtId="3" fontId="51" fillId="26" borderId="22" xfId="0" applyNumberFormat="1" applyFont="1" applyFill="1" applyBorder="1"/>
    <xf numFmtId="3" fontId="51" fillId="26" borderId="23" xfId="0" applyNumberFormat="1" applyFont="1" applyFill="1" applyBorder="1"/>
    <xf numFmtId="0" fontId="52" fillId="0" borderId="0" xfId="0" applyFont="1"/>
    <xf numFmtId="0" fontId="51" fillId="26" borderId="24" xfId="0" applyFont="1" applyFill="1" applyBorder="1" applyAlignment="1">
      <alignment horizontal="center"/>
    </xf>
    <xf numFmtId="3" fontId="51" fillId="26" borderId="25" xfId="0" applyNumberFormat="1" applyFont="1" applyFill="1" applyBorder="1"/>
    <xf numFmtId="3" fontId="51" fillId="26" borderId="26" xfId="0" applyNumberFormat="1" applyFont="1" applyFill="1" applyBorder="1"/>
    <xf numFmtId="0" fontId="31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0" fillId="24" borderId="9" xfId="3" applyNumberFormat="1" applyFont="1" applyFill="1" applyBorder="1" applyAlignment="1">
      <alignment horizontal="center"/>
    </xf>
    <xf numFmtId="0" fontId="22" fillId="24" borderId="9" xfId="3" applyFont="1" applyFill="1" applyBorder="1"/>
    <xf numFmtId="3" fontId="20" fillId="24" borderId="9" xfId="3" applyNumberFormat="1" applyFont="1" applyFill="1" applyBorder="1" applyAlignment="1">
      <alignment horizontal="center"/>
    </xf>
    <xf numFmtId="0" fontId="20" fillId="24" borderId="9" xfId="3" applyFont="1" applyFill="1" applyBorder="1"/>
    <xf numFmtId="0" fontId="21" fillId="24" borderId="9" xfId="3" applyFont="1" applyFill="1" applyBorder="1"/>
    <xf numFmtId="3" fontId="24" fillId="24" borderId="9" xfId="3" applyNumberFormat="1" applyFont="1" applyFill="1" applyBorder="1" applyAlignment="1">
      <alignment horizontal="center"/>
    </xf>
    <xf numFmtId="166" fontId="24" fillId="24" borderId="9" xfId="3" applyNumberFormat="1" applyFont="1" applyFill="1" applyBorder="1" applyAlignment="1">
      <alignment horizontal="center"/>
    </xf>
    <xf numFmtId="3" fontId="26" fillId="24" borderId="9" xfId="3" applyNumberFormat="1" applyFont="1" applyFill="1" applyBorder="1" applyAlignment="1">
      <alignment horizontal="center"/>
    </xf>
    <xf numFmtId="167" fontId="26" fillId="24" borderId="9" xfId="3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166" fontId="28" fillId="24" borderId="9" xfId="3" applyNumberFormat="1" applyFont="1" applyFill="1" applyBorder="1" applyAlignment="1">
      <alignment horizontal="center"/>
    </xf>
    <xf numFmtId="3" fontId="29" fillId="24" borderId="9" xfId="3" applyNumberFormat="1" applyFont="1" applyFill="1" applyBorder="1" applyAlignment="1">
      <alignment horizontal="center"/>
    </xf>
    <xf numFmtId="166" fontId="29" fillId="24" borderId="9" xfId="3" applyNumberFormat="1" applyFont="1" applyFill="1" applyBorder="1" applyAlignment="1">
      <alignment horizontal="center"/>
    </xf>
    <xf numFmtId="49" fontId="41" fillId="43" borderId="9" xfId="0" applyNumberFormat="1" applyFont="1" applyFill="1" applyBorder="1" applyAlignment="1">
      <alignment horizontal="left"/>
    </xf>
    <xf numFmtId="3" fontId="41" fillId="43" borderId="9" xfId="0" applyNumberFormat="1" applyFont="1" applyFill="1" applyBorder="1" applyAlignment="1">
      <alignment horizontal="right"/>
    </xf>
    <xf numFmtId="49" fontId="41" fillId="43" borderId="9" xfId="0" applyNumberFormat="1" applyFont="1" applyFill="1" applyBorder="1" applyAlignment="1">
      <alignment horizontal="right"/>
    </xf>
    <xf numFmtId="49" fontId="42" fillId="0" borderId="9" xfId="0" applyNumberFormat="1" applyFont="1" applyFill="1" applyBorder="1"/>
    <xf numFmtId="3" fontId="43" fillId="0" borderId="9" xfId="0" applyNumberFormat="1" applyFont="1" applyFill="1" applyBorder="1"/>
    <xf numFmtId="168" fontId="43" fillId="0" borderId="9" xfId="171" applyNumberFormat="1" applyFont="1" applyFill="1" applyBorder="1"/>
    <xf numFmtId="49" fontId="42" fillId="0" borderId="36" xfId="0" applyNumberFormat="1" applyFont="1" applyFill="1" applyBorder="1"/>
    <xf numFmtId="3" fontId="0" fillId="0" borderId="0" xfId="0" applyNumberFormat="1"/>
    <xf numFmtId="49" fontId="42" fillId="0" borderId="0" xfId="0" applyNumberFormat="1" applyFont="1" applyFill="1" applyBorder="1"/>
    <xf numFmtId="168" fontId="43" fillId="0" borderId="9" xfId="2" applyNumberFormat="1" applyFont="1" applyFill="1" applyBorder="1"/>
    <xf numFmtId="0" fontId="15" fillId="0" borderId="0" xfId="0" applyFont="1"/>
    <xf numFmtId="0" fontId="0" fillId="0" borderId="0" xfId="0" applyAlignment="1">
      <alignment horizontal="center"/>
    </xf>
    <xf numFmtId="3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9" fillId="0" borderId="9" xfId="0" applyFont="1" applyFill="1" applyBorder="1" applyAlignment="1">
      <alignment wrapText="1"/>
    </xf>
    <xf numFmtId="0" fontId="22" fillId="23" borderId="9" xfId="0" applyFont="1" applyFill="1" applyBorder="1"/>
    <xf numFmtId="3" fontId="20" fillId="23" borderId="9" xfId="0" applyNumberFormat="1" applyFont="1" applyFill="1" applyBorder="1" applyAlignment="1">
      <alignment horizontal="center"/>
    </xf>
    <xf numFmtId="4" fontId="20" fillId="23" borderId="9" xfId="0" applyNumberFormat="1" applyFont="1" applyFill="1" applyBorder="1" applyAlignment="1">
      <alignment horizontal="center"/>
    </xf>
    <xf numFmtId="0" fontId="20" fillId="0" borderId="9" xfId="0" applyFont="1" applyFill="1" applyBorder="1"/>
    <xf numFmtId="3" fontId="20" fillId="0" borderId="9" xfId="0" applyNumberFormat="1" applyFont="1" applyFill="1" applyBorder="1" applyAlignment="1">
      <alignment horizontal="center"/>
    </xf>
    <xf numFmtId="2" fontId="20" fillId="0" borderId="9" xfId="0" applyNumberFormat="1" applyFont="1" applyFill="1" applyBorder="1" applyAlignment="1">
      <alignment horizontal="center"/>
    </xf>
    <xf numFmtId="3" fontId="23" fillId="0" borderId="9" xfId="0" applyNumberFormat="1" applyFont="1" applyFill="1" applyBorder="1" applyAlignment="1">
      <alignment horizontal="center"/>
    </xf>
    <xf numFmtId="2" fontId="23" fillId="0" borderId="9" xfId="0" applyNumberFormat="1" applyFont="1" applyFill="1" applyBorder="1" applyAlignment="1">
      <alignment horizontal="center"/>
    </xf>
    <xf numFmtId="2" fontId="20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3" applyFont="1" applyFill="1" applyBorder="1"/>
    <xf numFmtId="0" fontId="24" fillId="0" borderId="9" xfId="0" applyFont="1" applyFill="1" applyBorder="1"/>
    <xf numFmtId="3" fontId="24" fillId="24" borderId="9" xfId="0" applyNumberFormat="1" applyFont="1" applyFill="1" applyBorder="1" applyAlignment="1">
      <alignment horizontal="center"/>
    </xf>
    <xf numFmtId="2" fontId="24" fillId="24" borderId="9" xfId="0" applyNumberFormat="1" applyFont="1" applyFill="1" applyBorder="1" applyAlignment="1">
      <alignment horizontal="center"/>
    </xf>
    <xf numFmtId="1" fontId="24" fillId="24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30" fillId="0" borderId="9" xfId="0" applyNumberFormat="1" applyFont="1" applyFill="1" applyBorder="1" applyAlignment="1">
      <alignment horizontal="center"/>
    </xf>
    <xf numFmtId="2" fontId="23" fillId="25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Border="1"/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1" fontId="21" fillId="0" borderId="9" xfId="3" applyNumberFormat="1" applyFont="1" applyFill="1" applyBorder="1" applyAlignment="1">
      <alignment horizontal="center" wrapText="1"/>
    </xf>
    <xf numFmtId="0" fontId="25" fillId="0" borderId="9" xfId="0" applyFont="1" applyBorder="1"/>
    <xf numFmtId="169" fontId="36" fillId="0" borderId="9" xfId="1" applyNumberFormat="1" applyFont="1" applyFill="1" applyBorder="1" applyAlignment="1">
      <alignment horizontal="center"/>
    </xf>
    <xf numFmtId="169" fontId="26" fillId="0" borderId="9" xfId="0" applyNumberFormat="1" applyFont="1" applyFill="1" applyBorder="1"/>
    <xf numFmtId="0" fontId="25" fillId="0" borderId="9" xfId="0" applyFont="1" applyBorder="1" applyAlignment="1">
      <alignment wrapText="1"/>
    </xf>
    <xf numFmtId="0" fontId="37" fillId="0" borderId="9" xfId="0" applyFont="1" applyBorder="1" applyAlignment="1">
      <alignment horizontal="center"/>
    </xf>
    <xf numFmtId="3" fontId="20" fillId="0" borderId="9" xfId="0" applyNumberFormat="1" applyFont="1" applyFill="1" applyBorder="1" applyAlignment="1">
      <alignment horizontal="right"/>
    </xf>
    <xf numFmtId="167" fontId="20" fillId="0" borderId="9" xfId="0" applyNumberFormat="1" applyFont="1" applyFill="1" applyBorder="1" applyAlignment="1">
      <alignment horizontal="center"/>
    </xf>
    <xf numFmtId="1" fontId="25" fillId="0" borderId="9" xfId="0" applyNumberFormat="1" applyFont="1" applyFill="1" applyBorder="1" applyAlignment="1">
      <alignment horizontal="center"/>
    </xf>
    <xf numFmtId="49" fontId="72" fillId="44" borderId="10" xfId="0" applyNumberFormat="1" applyFont="1" applyFill="1" applyBorder="1"/>
    <xf numFmtId="49" fontId="72" fillId="44" borderId="9" xfId="0" applyNumberFormat="1" applyFont="1" applyFill="1" applyBorder="1"/>
    <xf numFmtId="4" fontId="73" fillId="44" borderId="9" xfId="0" applyNumberFormat="1" applyFont="1" applyFill="1" applyBorder="1"/>
    <xf numFmtId="4" fontId="73" fillId="44" borderId="12" xfId="0" applyNumberFormat="1" applyFont="1" applyFill="1" applyBorder="1"/>
    <xf numFmtId="0" fontId="39" fillId="0" borderId="0" xfId="3" applyFont="1" applyFill="1" applyBorder="1"/>
    <xf numFmtId="3" fontId="21" fillId="24" borderId="9" xfId="0" applyNumberFormat="1" applyFont="1" applyFill="1" applyBorder="1" applyAlignment="1">
      <alignment horizontal="center"/>
    </xf>
    <xf numFmtId="2" fontId="21" fillId="24" borderId="9" xfId="0" applyNumberFormat="1" applyFont="1" applyFill="1" applyBorder="1" applyAlignment="1">
      <alignment horizontal="center"/>
    </xf>
    <xf numFmtId="1" fontId="21" fillId="24" borderId="9" xfId="0" applyNumberFormat="1" applyFont="1" applyFill="1" applyBorder="1" applyAlignment="1">
      <alignment horizontal="center"/>
    </xf>
    <xf numFmtId="49" fontId="71" fillId="45" borderId="9" xfId="0" applyNumberFormat="1" applyFont="1" applyFill="1" applyBorder="1" applyAlignment="1">
      <alignment horizontal="center"/>
    </xf>
    <xf numFmtId="0" fontId="71" fillId="45" borderId="9" xfId="0" applyFont="1" applyFill="1" applyBorder="1" applyAlignment="1">
      <alignment horizontal="center"/>
    </xf>
    <xf numFmtId="3" fontId="73" fillId="44" borderId="9" xfId="0" applyNumberFormat="1" applyFont="1" applyFill="1" applyBorder="1"/>
    <xf numFmtId="4" fontId="73" fillId="44" borderId="13" xfId="0" applyNumberFormat="1" applyFont="1" applyFill="1" applyBorder="1"/>
    <xf numFmtId="168" fontId="43" fillId="0" borderId="0" xfId="171" applyNumberFormat="1" applyFont="1" applyFill="1" applyBorder="1"/>
    <xf numFmtId="49" fontId="74" fillId="0" borderId="0" xfId="0" applyNumberFormat="1" applyFont="1" applyFill="1" applyBorder="1"/>
    <xf numFmtId="0" fontId="19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25" fillId="0" borderId="9" xfId="3" applyFont="1" applyFill="1" applyBorder="1" applyAlignment="1">
      <alignment horizontal="center"/>
    </xf>
    <xf numFmtId="0" fontId="70" fillId="46" borderId="9" xfId="3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3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</cellXfs>
  <cellStyles count="337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2"/>
    <cellStyle name="20% - Accent1 2 3" xfId="173"/>
    <cellStyle name="20% - Accent1 3" xfId="174"/>
    <cellStyle name="20% - Accent1 4" xfId="175"/>
    <cellStyle name="20% - Accent2" xfId="25"/>
    <cellStyle name="20% - Accent2 2" xfId="26"/>
    <cellStyle name="20% - Accent2 2 2" xfId="27"/>
    <cellStyle name="20% - Accent2 2 2 2" xfId="176"/>
    <cellStyle name="20% - Accent2 2 3" xfId="177"/>
    <cellStyle name="20% - Accent2 3" xfId="178"/>
    <cellStyle name="20% - Accent2 4" xfId="179"/>
    <cellStyle name="20% - Accent3" xfId="28"/>
    <cellStyle name="20% - Accent3 2" xfId="29"/>
    <cellStyle name="20% - Accent3 2 2" xfId="30"/>
    <cellStyle name="20% - Accent3 2 2 2" xfId="180"/>
    <cellStyle name="20% - Accent3 2 3" xfId="181"/>
    <cellStyle name="20% - Accent3 3" xfId="182"/>
    <cellStyle name="20% - Accent3 4" xfId="183"/>
    <cellStyle name="20% - Accent4" xfId="31"/>
    <cellStyle name="20% - Accent4 2" xfId="32"/>
    <cellStyle name="20% - Accent4 2 2" xfId="33"/>
    <cellStyle name="20% - Accent4 2 2 2" xfId="184"/>
    <cellStyle name="20% - Accent4 2 3" xfId="185"/>
    <cellStyle name="20% - Accent4 3" xfId="186"/>
    <cellStyle name="20% - Accent4 4" xfId="187"/>
    <cellStyle name="20% - Accent5" xfId="34"/>
    <cellStyle name="20% - Accent5 2" xfId="35"/>
    <cellStyle name="20% - Accent5 2 2" xfId="36"/>
    <cellStyle name="20% - Accent5 2 2 2" xfId="188"/>
    <cellStyle name="20% - Accent5 2 3" xfId="189"/>
    <cellStyle name="20% - Accent5 3" xfId="190"/>
    <cellStyle name="20% - Accent5 4" xfId="191"/>
    <cellStyle name="20% - Accent6" xfId="37"/>
    <cellStyle name="20% - Accent6 2" xfId="38"/>
    <cellStyle name="20% - Accent6 2 2" xfId="39"/>
    <cellStyle name="20% - Accent6 2 2 2" xfId="192"/>
    <cellStyle name="20% - Accent6 2 3" xfId="193"/>
    <cellStyle name="20% - Accent6 3" xfId="194"/>
    <cellStyle name="20% - Accent6 4" xfId="195"/>
    <cellStyle name="40% - Accent1" xfId="40"/>
    <cellStyle name="40% - Accent1 2" xfId="41"/>
    <cellStyle name="40% - Accent1 2 2" xfId="42"/>
    <cellStyle name="40% - Accent1 2 2 2" xfId="196"/>
    <cellStyle name="40% - Accent1 2 3" xfId="197"/>
    <cellStyle name="40% - Accent1 3" xfId="198"/>
    <cellStyle name="40% - Accent1 4" xfId="199"/>
    <cellStyle name="40% - Accent2" xfId="43"/>
    <cellStyle name="40% - Accent2 2" xfId="44"/>
    <cellStyle name="40% - Accent2 2 2" xfId="45"/>
    <cellStyle name="40% - Accent2 2 2 2" xfId="200"/>
    <cellStyle name="40% - Accent2 2 3" xfId="201"/>
    <cellStyle name="40% - Accent2 3" xfId="202"/>
    <cellStyle name="40% - Accent2 4" xfId="203"/>
    <cellStyle name="40% - Accent3" xfId="46"/>
    <cellStyle name="40% - Accent3 2" xfId="47"/>
    <cellStyle name="40% - Accent3 2 2" xfId="48"/>
    <cellStyle name="40% - Accent3 2 2 2" xfId="204"/>
    <cellStyle name="40% - Accent3 2 3" xfId="205"/>
    <cellStyle name="40% - Accent3 3" xfId="206"/>
    <cellStyle name="40% - Accent3 4" xfId="207"/>
    <cellStyle name="40% - Accent4" xfId="49"/>
    <cellStyle name="40% - Accent4 2" xfId="50"/>
    <cellStyle name="40% - Accent4 2 2" xfId="51"/>
    <cellStyle name="40% - Accent4 2 2 2" xfId="208"/>
    <cellStyle name="40% - Accent4 2 3" xfId="209"/>
    <cellStyle name="40% - Accent4 3" xfId="210"/>
    <cellStyle name="40% - Accent4 4" xfId="211"/>
    <cellStyle name="40% - Accent5" xfId="52"/>
    <cellStyle name="40% - Accent5 2" xfId="53"/>
    <cellStyle name="40% - Accent5 2 2" xfId="54"/>
    <cellStyle name="40% - Accent5 2 2 2" xfId="212"/>
    <cellStyle name="40% - Accent5 2 3" xfId="213"/>
    <cellStyle name="40% - Accent5 3" xfId="214"/>
    <cellStyle name="40% - Accent5 4" xfId="215"/>
    <cellStyle name="40% - Accent6" xfId="55"/>
    <cellStyle name="40% - Accent6 2" xfId="56"/>
    <cellStyle name="40% - Accent6 2 2" xfId="57"/>
    <cellStyle name="40% - Accent6 2 2 2" xfId="216"/>
    <cellStyle name="40% - Accent6 2 3" xfId="217"/>
    <cellStyle name="40% - Accent6 3" xfId="218"/>
    <cellStyle name="40% - Accent6 4" xfId="219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" xfId="1" builtinId="3"/>
    <cellStyle name="Comma 2" xfId="101"/>
    <cellStyle name="Comma 2 2" xfId="102"/>
    <cellStyle name="Comma 2 3" xfId="265"/>
    <cellStyle name="Çıkış 2" xfId="103"/>
    <cellStyle name="Explanatory Text" xfId="104"/>
    <cellStyle name="Explanatory Text 2" xfId="105"/>
    <cellStyle name="Explanatory Text 2 2" xfId="106"/>
    <cellStyle name="Explanatory Text 2 2 2" xfId="266"/>
    <cellStyle name="Explanatory Text 2 3" xfId="267"/>
    <cellStyle name="Explanatory Text 3" xfId="268"/>
    <cellStyle name="Giriş 2" xfId="107"/>
    <cellStyle name="Good 2" xfId="108"/>
    <cellStyle name="Good 2 2" xfId="109"/>
    <cellStyle name="Good 2 2 2" xfId="269"/>
    <cellStyle name="Good 2 3" xfId="270"/>
    <cellStyle name="Good 3" xfId="271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2"/>
    <cellStyle name="Input" xfId="118"/>
    <cellStyle name="Input 2" xfId="119"/>
    <cellStyle name="Input 2 2" xfId="120"/>
    <cellStyle name="Input 2 2 2" xfId="273"/>
    <cellStyle name="Input 2 3" xfId="274"/>
    <cellStyle name="Input 3" xfId="275"/>
    <cellStyle name="İşaretli Hücre 2" xfId="276"/>
    <cellStyle name="İyi 2" xfId="277"/>
    <cellStyle name="Kötü 2" xfId="278"/>
    <cellStyle name="Linked Cell" xfId="121"/>
    <cellStyle name="Linked Cell 2" xfId="122"/>
    <cellStyle name="Linked Cell 2 2" xfId="123"/>
    <cellStyle name="Linked Cell 2 2 2" xfId="279"/>
    <cellStyle name="Linked Cell 2 3" xfId="280"/>
    <cellStyle name="Linked Cell 3" xfId="281"/>
    <cellStyle name="Neutral 2" xfId="124"/>
    <cellStyle name="Neutral 2 2" xfId="125"/>
    <cellStyle name="Neutral 2 2 2" xfId="282"/>
    <cellStyle name="Neutral 2 3" xfId="283"/>
    <cellStyle name="Neutral 3" xfId="284"/>
    <cellStyle name="Normal" xfId="0" builtinId="0"/>
    <cellStyle name="Normal 2 2" xfId="126"/>
    <cellStyle name="Normal 2 2 2" xfId="285"/>
    <cellStyle name="Normal 2 3" xfId="127"/>
    <cellStyle name="Normal 2 3 2" xfId="128"/>
    <cellStyle name="Normal 2 3 2 2" xfId="286"/>
    <cellStyle name="Normal 2 3 3" xfId="287"/>
    <cellStyle name="Normal 3" xfId="129"/>
    <cellStyle name="Normal 3 2" xfId="288"/>
    <cellStyle name="Normal 4" xfId="130"/>
    <cellStyle name="Normal 4 2" xfId="131"/>
    <cellStyle name="Normal 4 2 2" xfId="132"/>
    <cellStyle name="Normal 4 2 2 2" xfId="289"/>
    <cellStyle name="Normal 4 2 3" xfId="290"/>
    <cellStyle name="Normal 4 3" xfId="291"/>
    <cellStyle name="Normal 4 4" xfId="292"/>
    <cellStyle name="Normal 5" xfId="293"/>
    <cellStyle name="Normal 5 2" xfId="294"/>
    <cellStyle name="Normal 5 3" xfId="295"/>
    <cellStyle name="Normal_MAYIS_2009_İHRACAT_RAKAMLARI" xfId="3"/>
    <cellStyle name="Not 2" xfId="133"/>
    <cellStyle name="Not 3" xfId="296"/>
    <cellStyle name="Note 2" xfId="134"/>
    <cellStyle name="Note 2 2" xfId="135"/>
    <cellStyle name="Note 2 2 2" xfId="136"/>
    <cellStyle name="Note 2 2 2 2" xfId="137"/>
    <cellStyle name="Note 2 2 2 2 2" xfId="297"/>
    <cellStyle name="Note 2 2 2 3" xfId="298"/>
    <cellStyle name="Note 2 2 3" xfId="138"/>
    <cellStyle name="Note 2 2 3 2" xfId="139"/>
    <cellStyle name="Note 2 2 3 2 2" xfId="140"/>
    <cellStyle name="Note 2 2 3 2 2 2" xfId="299"/>
    <cellStyle name="Note 2 2 3 2 3" xfId="300"/>
    <cellStyle name="Note 2 2 3 3" xfId="141"/>
    <cellStyle name="Note 2 2 3 3 2" xfId="142"/>
    <cellStyle name="Note 2 2 3 3 2 2" xfId="301"/>
    <cellStyle name="Note 2 2 3 3 3" xfId="302"/>
    <cellStyle name="Note 2 2 3 4" xfId="303"/>
    <cellStyle name="Note 2 2 4" xfId="143"/>
    <cellStyle name="Note 2 2 4 2" xfId="144"/>
    <cellStyle name="Note 2 2 4 2 2" xfId="304"/>
    <cellStyle name="Note 2 2 4 3" xfId="305"/>
    <cellStyle name="Note 2 2 5" xfId="306"/>
    <cellStyle name="Note 2 2 6" xfId="307"/>
    <cellStyle name="Note 2 3" xfId="145"/>
    <cellStyle name="Note 2 3 2" xfId="146"/>
    <cellStyle name="Note 2 3 2 2" xfId="147"/>
    <cellStyle name="Note 2 3 2 2 2" xfId="308"/>
    <cellStyle name="Note 2 3 2 3" xfId="309"/>
    <cellStyle name="Note 2 3 3" xfId="148"/>
    <cellStyle name="Note 2 3 3 2" xfId="149"/>
    <cellStyle name="Note 2 3 3 2 2" xfId="310"/>
    <cellStyle name="Note 2 3 3 3" xfId="311"/>
    <cellStyle name="Note 2 3 4" xfId="312"/>
    <cellStyle name="Note 2 4" xfId="150"/>
    <cellStyle name="Note 2 4 2" xfId="151"/>
    <cellStyle name="Note 2 4 2 2" xfId="313"/>
    <cellStyle name="Note 2 4 3" xfId="314"/>
    <cellStyle name="Note 2 5" xfId="315"/>
    <cellStyle name="Note 3" xfId="152"/>
    <cellStyle name="Note 3 2" xfId="316"/>
    <cellStyle name="Nötr 2" xfId="317"/>
    <cellStyle name="Output" xfId="153"/>
    <cellStyle name="Output 2" xfId="154"/>
    <cellStyle name="Output 2 2" xfId="155"/>
    <cellStyle name="Output 2 2 2" xfId="318"/>
    <cellStyle name="Output 2 3" xfId="319"/>
    <cellStyle name="Output 3" xfId="320"/>
    <cellStyle name="Percent" xfId="2" builtinId="5"/>
    <cellStyle name="Percent 2" xfId="156"/>
    <cellStyle name="Percent 2 2" xfId="157"/>
    <cellStyle name="Percent 2 2 2" xfId="321"/>
    <cellStyle name="Percent 2 3" xfId="322"/>
    <cellStyle name="Percent 3" xfId="158"/>
    <cellStyle name="Percent 3 2" xfId="323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4"/>
    <cellStyle name="Total 2 3" xfId="325"/>
    <cellStyle name="Total 3" xfId="326"/>
    <cellStyle name="Uyarı Metni 2" xfId="165"/>
    <cellStyle name="Virgül 2" xfId="166"/>
    <cellStyle name="Virgül 3" xfId="327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SANAYİ SEKTÖRÜ İHRACATI, </a:t>
            </a:r>
            <a:r>
              <a:rPr lang="en-US" sz="900" b="1" i="0" u="none" strike="noStrike" baseline="0"/>
              <a:t>20</a:t>
            </a:r>
            <a:r>
              <a:rPr lang="tr-TR" sz="900" b="1" i="0" u="none" strike="noStrike" baseline="0"/>
              <a:t>13</a:t>
            </a:r>
            <a:r>
              <a:rPr lang="en-US" sz="900" b="1" i="0" u="none" strike="noStrike" baseline="0"/>
              <a:t>-20</a:t>
            </a:r>
            <a:r>
              <a:rPr lang="tr-TR" sz="900" b="1" i="0" u="none" strike="noStrike" baseline="0"/>
              <a:t>14</a:t>
            </a:r>
            <a:endParaRPr lang="en-US"/>
          </a:p>
        </c:rich>
      </c:tx>
      <c:layout>
        <c:manualLayout>
          <c:xMode val="edge"/>
          <c:yMode val="edge"/>
          <c:x val="0.12890922959572904"/>
          <c:y val="4.1493775933609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5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İHR'!$C$25:$N$25</c:f>
              <c:numCache>
                <c:formatCode>#,##0</c:formatCode>
                <c:ptCount val="12"/>
                <c:pt idx="0">
                  <c:v>8872275.8019999992</c:v>
                </c:pt>
                <c:pt idx="1">
                  <c:v>9579932.7469999995</c:v>
                </c:pt>
                <c:pt idx="2">
                  <c:v>10385181.25</c:v>
                </c:pt>
                <c:pt idx="3">
                  <c:v>9708642.9020000007</c:v>
                </c:pt>
                <c:pt idx="4">
                  <c:v>10399010.051000001</c:v>
                </c:pt>
                <c:pt idx="5">
                  <c:v>9681921.6150000002</c:v>
                </c:pt>
                <c:pt idx="6">
                  <c:v>10421305.331</c:v>
                </c:pt>
                <c:pt idx="7">
                  <c:v>8713015.0620000008</c:v>
                </c:pt>
                <c:pt idx="8">
                  <c:v>10212701.324999999</c:v>
                </c:pt>
                <c:pt idx="9">
                  <c:v>9606697.1429999992</c:v>
                </c:pt>
                <c:pt idx="10">
                  <c:v>11061207.078</c:v>
                </c:pt>
                <c:pt idx="11">
                  <c:v>10380762.988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İHR'!$A$24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İHR'!$C$24:$N$24</c:f>
              <c:numCache>
                <c:formatCode>#,##0</c:formatCode>
                <c:ptCount val="12"/>
                <c:pt idx="0">
                  <c:v>9652377.5319999997</c:v>
                </c:pt>
                <c:pt idx="1">
                  <c:v>9938234.7379999999</c:v>
                </c:pt>
                <c:pt idx="2">
                  <c:v>10725649.139</c:v>
                </c:pt>
                <c:pt idx="3">
                  <c:v>10860817.682</c:v>
                </c:pt>
                <c:pt idx="4">
                  <c:v>11118947.256999999</c:v>
                </c:pt>
                <c:pt idx="5">
                  <c:v>10466588.661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03296"/>
        <c:axId val="113665728"/>
      </c:lineChart>
      <c:catAx>
        <c:axId val="1157032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665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66572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7032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41647597254004E-2"/>
          <c:y val="0.82572788359961469"/>
          <c:w val="0.14144927536231974"/>
          <c:h val="0.156379041831389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KURU MEYVE VE MAMULLERİ İHRACATI (Bin $)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96256474100901"/>
          <c:y val="0.16176308539944928"/>
          <c:w val="0.70522703142599985"/>
          <c:h val="0.57210299125832409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İHR'!$C$10:$N$10</c:f>
              <c:numCache>
                <c:formatCode>#,##0</c:formatCode>
                <c:ptCount val="12"/>
                <c:pt idx="0">
                  <c:v>116223.542</c:v>
                </c:pt>
                <c:pt idx="1">
                  <c:v>111650.12</c:v>
                </c:pt>
                <c:pt idx="2">
                  <c:v>105105.683</c:v>
                </c:pt>
                <c:pt idx="3">
                  <c:v>110911.075</c:v>
                </c:pt>
                <c:pt idx="4">
                  <c:v>109073.537</c:v>
                </c:pt>
                <c:pt idx="5">
                  <c:v>102416.67600000001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İHR'!$C$11:$N$11</c:f>
              <c:numCache>
                <c:formatCode>#,##0</c:formatCode>
                <c:ptCount val="12"/>
                <c:pt idx="0">
                  <c:v>106856.598</c:v>
                </c:pt>
                <c:pt idx="1">
                  <c:v>108712.61599999999</c:v>
                </c:pt>
                <c:pt idx="2">
                  <c:v>113139.69100000001</c:v>
                </c:pt>
                <c:pt idx="3">
                  <c:v>104112.96400000001</c:v>
                </c:pt>
                <c:pt idx="4">
                  <c:v>112100.792</c:v>
                </c:pt>
                <c:pt idx="5">
                  <c:v>96319.293000000005</c:v>
                </c:pt>
                <c:pt idx="6">
                  <c:v>96080.379000000001</c:v>
                </c:pt>
                <c:pt idx="7">
                  <c:v>94981.24</c:v>
                </c:pt>
                <c:pt idx="8">
                  <c:v>156917.41099999999</c:v>
                </c:pt>
                <c:pt idx="9">
                  <c:v>152872.73199999999</c:v>
                </c:pt>
                <c:pt idx="10">
                  <c:v>165845.66699999999</c:v>
                </c:pt>
                <c:pt idx="11">
                  <c:v>130314.31299999999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17248"/>
        <c:axId val="115782144"/>
      </c:lineChart>
      <c:catAx>
        <c:axId val="11691724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782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782144"/>
        <c:scaling>
          <c:orientation val="minMax"/>
          <c:max val="2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91724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388090349075959E-2"/>
          <c:y val="0.80056354525932039"/>
          <c:w val="0.13240246406570841"/>
          <c:h val="0.166696600941411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99"/>
          <c:w val="0.79032335866951164"/>
          <c:h val="0.55597116220259191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İHR'!$C$12:$N$12</c:f>
              <c:numCache>
                <c:formatCode>#,##0</c:formatCode>
                <c:ptCount val="12"/>
                <c:pt idx="0">
                  <c:v>154500.21900000001</c:v>
                </c:pt>
                <c:pt idx="1">
                  <c:v>182963.59</c:v>
                </c:pt>
                <c:pt idx="2">
                  <c:v>154677.39300000001</c:v>
                </c:pt>
                <c:pt idx="3">
                  <c:v>149375.66</c:v>
                </c:pt>
                <c:pt idx="4">
                  <c:v>142116.70800000001</c:v>
                </c:pt>
                <c:pt idx="5">
                  <c:v>138891.12100000001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İHR'!$C$13:$N$13</c:f>
              <c:numCache>
                <c:formatCode>#,##0</c:formatCode>
                <c:ptCount val="12"/>
                <c:pt idx="0">
                  <c:v>178057.44399999999</c:v>
                </c:pt>
                <c:pt idx="1">
                  <c:v>133840.92199999999</c:v>
                </c:pt>
                <c:pt idx="2">
                  <c:v>135662.81400000001</c:v>
                </c:pt>
                <c:pt idx="3">
                  <c:v>133846.01300000001</c:v>
                </c:pt>
                <c:pt idx="4">
                  <c:v>105052.59600000001</c:v>
                </c:pt>
                <c:pt idx="5">
                  <c:v>106164.20699999999</c:v>
                </c:pt>
                <c:pt idx="6">
                  <c:v>133857.603</c:v>
                </c:pt>
                <c:pt idx="7">
                  <c:v>86744.865000000005</c:v>
                </c:pt>
                <c:pt idx="8">
                  <c:v>205906.03</c:v>
                </c:pt>
                <c:pt idx="9">
                  <c:v>182093.005</c:v>
                </c:pt>
                <c:pt idx="10">
                  <c:v>203533.86600000001</c:v>
                </c:pt>
                <c:pt idx="11">
                  <c:v>167025.70000000001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17760"/>
        <c:axId val="115783872"/>
      </c:lineChart>
      <c:catAx>
        <c:axId val="11691776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78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78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91776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87811101970462624"/>
          <c:w val="0.13709698586063898"/>
          <c:h val="0.110696909155012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ZEYTİN VE ZEYTİNYAĞI (Bin $)</a:t>
            </a:r>
          </a:p>
        </c:rich>
      </c:tx>
      <c:layout>
        <c:manualLayout>
          <c:xMode val="edge"/>
          <c:yMode val="edge"/>
          <c:x val="0.26156941649899379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5861214374225563"/>
          <c:w val="0.81891348088531157"/>
          <c:h val="0.58736059479553615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İHR'!$C$14:$N$14</c:f>
              <c:numCache>
                <c:formatCode>#,##0</c:formatCode>
                <c:ptCount val="12"/>
                <c:pt idx="0">
                  <c:v>24433.781999999999</c:v>
                </c:pt>
                <c:pt idx="1">
                  <c:v>23262.338</c:v>
                </c:pt>
                <c:pt idx="2">
                  <c:v>22845.744999999999</c:v>
                </c:pt>
                <c:pt idx="3">
                  <c:v>19989.73</c:v>
                </c:pt>
                <c:pt idx="4">
                  <c:v>19807.859</c:v>
                </c:pt>
                <c:pt idx="5">
                  <c:v>19273.120999999999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İHR'!$C$15:$N$15</c:f>
              <c:numCache>
                <c:formatCode>#,##0</c:formatCode>
                <c:ptCount val="12"/>
                <c:pt idx="0">
                  <c:v>44842.038</c:v>
                </c:pt>
                <c:pt idx="1">
                  <c:v>52403.663</c:v>
                </c:pt>
                <c:pt idx="2">
                  <c:v>62002.927000000003</c:v>
                </c:pt>
                <c:pt idx="3">
                  <c:v>38388.413</c:v>
                </c:pt>
                <c:pt idx="4">
                  <c:v>38035.659</c:v>
                </c:pt>
                <c:pt idx="5">
                  <c:v>36239.686999999998</c:v>
                </c:pt>
                <c:pt idx="6">
                  <c:v>32745.501</c:v>
                </c:pt>
                <c:pt idx="7">
                  <c:v>28125.712</c:v>
                </c:pt>
                <c:pt idx="8">
                  <c:v>30890.239000000001</c:v>
                </c:pt>
                <c:pt idx="9">
                  <c:v>23072.368999999999</c:v>
                </c:pt>
                <c:pt idx="10">
                  <c:v>25941.348000000002</c:v>
                </c:pt>
                <c:pt idx="11">
                  <c:v>26880.234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19296"/>
        <c:axId val="118218752"/>
      </c:lineChart>
      <c:catAx>
        <c:axId val="1169192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21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21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9192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60362173038228E-2"/>
          <c:y val="0.87856257744733557"/>
          <c:w val="0.13682092555331987"/>
          <c:h val="0.11028500619578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TÜTÜN İHRACATI (Bin $)</a:t>
            </a:r>
          </a:p>
        </c:rich>
      </c:tx>
      <c:layout>
        <c:manualLayout>
          <c:xMode val="edge"/>
          <c:yMode val="edge"/>
          <c:x val="0.27868852459016391"/>
          <c:y val="4.01606425702810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20218579235007"/>
          <c:y val="0.14993390886380195"/>
          <c:w val="0.78688524590163733"/>
          <c:h val="0.5261064810275494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İHR'!$C$16:$N$16</c:f>
              <c:numCache>
                <c:formatCode>#,##0</c:formatCode>
                <c:ptCount val="12"/>
                <c:pt idx="0">
                  <c:v>109576.344</c:v>
                </c:pt>
                <c:pt idx="1">
                  <c:v>69920.358999999997</c:v>
                </c:pt>
                <c:pt idx="2">
                  <c:v>121384.389</c:v>
                </c:pt>
                <c:pt idx="3">
                  <c:v>48540.42</c:v>
                </c:pt>
                <c:pt idx="4">
                  <c:v>86381.493000000002</c:v>
                </c:pt>
                <c:pt idx="5">
                  <c:v>91684.592999999993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İHR'!$C$17:$N$17</c:f>
              <c:numCache>
                <c:formatCode>#,##0</c:formatCode>
                <c:ptCount val="12"/>
                <c:pt idx="0">
                  <c:v>66631.066999999995</c:v>
                </c:pt>
                <c:pt idx="1">
                  <c:v>101106.59600000001</c:v>
                </c:pt>
                <c:pt idx="2">
                  <c:v>93632.384000000005</c:v>
                </c:pt>
                <c:pt idx="3">
                  <c:v>104726.342</c:v>
                </c:pt>
                <c:pt idx="4">
                  <c:v>80015.084000000003</c:v>
                </c:pt>
                <c:pt idx="5">
                  <c:v>76117.297000000006</c:v>
                </c:pt>
                <c:pt idx="6">
                  <c:v>90331.686000000002</c:v>
                </c:pt>
                <c:pt idx="7">
                  <c:v>49399.682999999997</c:v>
                </c:pt>
                <c:pt idx="8">
                  <c:v>52908.788999999997</c:v>
                </c:pt>
                <c:pt idx="9">
                  <c:v>50115.951999999997</c:v>
                </c:pt>
                <c:pt idx="10">
                  <c:v>51936.654000000002</c:v>
                </c:pt>
                <c:pt idx="11">
                  <c:v>89628.297999999995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19808"/>
        <c:axId val="118220480"/>
      </c:lineChart>
      <c:catAx>
        <c:axId val="11691980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220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220480"/>
        <c:scaling>
          <c:orientation val="minMax"/>
          <c:max val="1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9198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329654576310496"/>
          <c:w val="0.13934426229508196"/>
          <c:h val="0.164659477806238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1202185792382"/>
          <c:y val="0.16354556803995007"/>
          <c:w val="0.83811475409836067"/>
          <c:h val="0.4943820224719103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İHR'!$C$18:$N$18</c:f>
              <c:numCache>
                <c:formatCode>#,##0</c:formatCode>
                <c:ptCount val="12"/>
                <c:pt idx="0">
                  <c:v>7358.7259999999997</c:v>
                </c:pt>
                <c:pt idx="1">
                  <c:v>9166.9879999999994</c:v>
                </c:pt>
                <c:pt idx="2">
                  <c:v>10167.101000000001</c:v>
                </c:pt>
                <c:pt idx="3">
                  <c:v>13321.003000000001</c:v>
                </c:pt>
                <c:pt idx="4">
                  <c:v>8226.5259999999998</c:v>
                </c:pt>
                <c:pt idx="5">
                  <c:v>3886.3980000000001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İHR'!$C$19:$N$19</c:f>
              <c:numCache>
                <c:formatCode>#,##0</c:formatCode>
                <c:ptCount val="12"/>
                <c:pt idx="0">
                  <c:v>5248.2349999999997</c:v>
                </c:pt>
                <c:pt idx="1">
                  <c:v>8969.8040000000001</c:v>
                </c:pt>
                <c:pt idx="2">
                  <c:v>9241.5139999999992</c:v>
                </c:pt>
                <c:pt idx="3">
                  <c:v>10435.252</c:v>
                </c:pt>
                <c:pt idx="4">
                  <c:v>7212.4260000000004</c:v>
                </c:pt>
                <c:pt idx="5">
                  <c:v>3794.241</c:v>
                </c:pt>
                <c:pt idx="6">
                  <c:v>3556.596</c:v>
                </c:pt>
                <c:pt idx="7">
                  <c:v>5171.8289999999997</c:v>
                </c:pt>
                <c:pt idx="8">
                  <c:v>5359.9139999999998</c:v>
                </c:pt>
                <c:pt idx="9">
                  <c:v>4636.9650000000001</c:v>
                </c:pt>
                <c:pt idx="10">
                  <c:v>6415.26</c:v>
                </c:pt>
                <c:pt idx="11">
                  <c:v>6939.5990000000002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93472"/>
        <c:axId val="118222208"/>
      </c:lineChart>
      <c:catAx>
        <c:axId val="11799347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222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222208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993472"/>
        <c:crosses val="autoZero"/>
        <c:crossBetween val="between"/>
        <c:majorUnit val="2000"/>
        <c:minorUnit val="4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771850147944992"/>
          <c:w val="0.13934426229508196"/>
          <c:h val="0.161049082347853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/>
          </a:p>
        </c:rich>
      </c:tx>
      <c:layout>
        <c:manualLayout>
          <c:xMode val="edge"/>
          <c:yMode val="edge"/>
          <c:x val="0.15488021902806295"/>
          <c:y val="4.24469413233459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9754617428491"/>
          <c:y val="0.21348393248596781"/>
          <c:w val="0.8069823286126061"/>
          <c:h val="0.4943838306992889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İHR'!$C$20:$N$20</c:f>
              <c:numCache>
                <c:formatCode>#,##0</c:formatCode>
                <c:ptCount val="12"/>
                <c:pt idx="0">
                  <c:v>209570.804</c:v>
                </c:pt>
                <c:pt idx="1">
                  <c:v>185773.91699999999</c:v>
                </c:pt>
                <c:pt idx="2">
                  <c:v>193840.94899999999</c:v>
                </c:pt>
                <c:pt idx="3">
                  <c:v>204208.511</c:v>
                </c:pt>
                <c:pt idx="4">
                  <c:v>186649.56299999999</c:v>
                </c:pt>
                <c:pt idx="5">
                  <c:v>158184.55900000001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İHR'!$C$21:$N$21</c:f>
              <c:numCache>
                <c:formatCode>#,##0</c:formatCode>
                <c:ptCount val="12"/>
                <c:pt idx="0">
                  <c:v>171195.693</c:v>
                </c:pt>
                <c:pt idx="1">
                  <c:v>148748.24900000001</c:v>
                </c:pt>
                <c:pt idx="2">
                  <c:v>145990.75099999999</c:v>
                </c:pt>
                <c:pt idx="3">
                  <c:v>154505.486</c:v>
                </c:pt>
                <c:pt idx="4">
                  <c:v>164850.53</c:v>
                </c:pt>
                <c:pt idx="5">
                  <c:v>157449.19200000001</c:v>
                </c:pt>
                <c:pt idx="6">
                  <c:v>164865.72700000001</c:v>
                </c:pt>
                <c:pt idx="7">
                  <c:v>158340.29500000001</c:v>
                </c:pt>
                <c:pt idx="8">
                  <c:v>171162.84</c:v>
                </c:pt>
                <c:pt idx="9">
                  <c:v>172493.79199999999</c:v>
                </c:pt>
                <c:pt idx="10">
                  <c:v>193388.829</c:v>
                </c:pt>
                <c:pt idx="11">
                  <c:v>185162.50700000001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95520"/>
        <c:axId val="118223936"/>
      </c:lineChart>
      <c:catAx>
        <c:axId val="1179955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223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223936"/>
        <c:scaling>
          <c:orientation val="minMax"/>
          <c:max val="2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995520"/>
        <c:crosses val="autoZero"/>
        <c:crossBetween val="between"/>
        <c:majorUnit val="25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66940451745378E-2"/>
          <c:y val="0.84769353269043812"/>
          <c:w val="0.13963060572253932"/>
          <c:h val="0.141074051136866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20597733925234"/>
          <c:y val="0.15808823529411789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İHR'!$C$22:$N$22</c:f>
              <c:numCache>
                <c:formatCode>#,##0</c:formatCode>
                <c:ptCount val="12"/>
                <c:pt idx="0">
                  <c:v>361414.94</c:v>
                </c:pt>
                <c:pt idx="1">
                  <c:v>344272.06</c:v>
                </c:pt>
                <c:pt idx="2">
                  <c:v>369890.70299999998</c:v>
                </c:pt>
                <c:pt idx="3">
                  <c:v>395158.25099999999</c:v>
                </c:pt>
                <c:pt idx="4">
                  <c:v>417086.08100000001</c:v>
                </c:pt>
                <c:pt idx="5">
                  <c:v>384738.522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İHR'!$C$23:$N$23</c:f>
              <c:numCache>
                <c:formatCode>#,##0</c:formatCode>
                <c:ptCount val="12"/>
                <c:pt idx="0">
                  <c:v>308442.913</c:v>
                </c:pt>
                <c:pt idx="1">
                  <c:v>312886.18400000001</c:v>
                </c:pt>
                <c:pt idx="2">
                  <c:v>361373.55900000001</c:v>
                </c:pt>
                <c:pt idx="3">
                  <c:v>361138.326</c:v>
                </c:pt>
                <c:pt idx="4">
                  <c:v>381482.92</c:v>
                </c:pt>
                <c:pt idx="5">
                  <c:v>354145.40100000001</c:v>
                </c:pt>
                <c:pt idx="6">
                  <c:v>389802.72200000001</c:v>
                </c:pt>
                <c:pt idx="7">
                  <c:v>330581.54700000002</c:v>
                </c:pt>
                <c:pt idx="8">
                  <c:v>402117.24800000002</c:v>
                </c:pt>
                <c:pt idx="9">
                  <c:v>363788.886</c:v>
                </c:pt>
                <c:pt idx="10">
                  <c:v>450887.61900000001</c:v>
                </c:pt>
                <c:pt idx="11">
                  <c:v>439903.06800000003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93984"/>
        <c:axId val="118225664"/>
      </c:lineChart>
      <c:catAx>
        <c:axId val="11799398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22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225664"/>
        <c:scaling>
          <c:orientation val="minMax"/>
          <c:max val="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99398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7009803921568774"/>
          <c:w val="0.13991791149563157"/>
          <c:h val="0.118872549019607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TEKSTİL VE HAMMADDELERİ İHRACATI (Bin $)</a:t>
            </a:r>
          </a:p>
        </c:rich>
      </c:tx>
      <c:layout>
        <c:manualLayout>
          <c:xMode val="edge"/>
          <c:yMode val="edge"/>
          <c:x val="0.17959205099362591"/>
          <c:y val="5.18518518518518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96"/>
          <c:y val="0.20740815758158906"/>
          <c:w val="0.7938783421141028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İHR'!$C$26:$N$26</c:f>
              <c:numCache>
                <c:formatCode>#,##0</c:formatCode>
                <c:ptCount val="12"/>
                <c:pt idx="0">
                  <c:v>768006.95600000001</c:v>
                </c:pt>
                <c:pt idx="1">
                  <c:v>715930.03300000005</c:v>
                </c:pt>
                <c:pt idx="2">
                  <c:v>770632.85499999998</c:v>
                </c:pt>
                <c:pt idx="3">
                  <c:v>790865.59199999995</c:v>
                </c:pt>
                <c:pt idx="4">
                  <c:v>769388.89800000004</c:v>
                </c:pt>
                <c:pt idx="5">
                  <c:v>707143.09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İHR'!$C$27:$N$27</c:f>
              <c:numCache>
                <c:formatCode>#,##0</c:formatCode>
                <c:ptCount val="12"/>
                <c:pt idx="0">
                  <c:v>682155.86699999997</c:v>
                </c:pt>
                <c:pt idx="1">
                  <c:v>649400.50800000003</c:v>
                </c:pt>
                <c:pt idx="2">
                  <c:v>733948.37699999998</c:v>
                </c:pt>
                <c:pt idx="3">
                  <c:v>700825.505</c:v>
                </c:pt>
                <c:pt idx="4">
                  <c:v>748576.304</c:v>
                </c:pt>
                <c:pt idx="5">
                  <c:v>644671.53200000001</c:v>
                </c:pt>
                <c:pt idx="6">
                  <c:v>675793.60199999996</c:v>
                </c:pt>
                <c:pt idx="7">
                  <c:v>615575.12100000004</c:v>
                </c:pt>
                <c:pt idx="8">
                  <c:v>753895.30099999998</c:v>
                </c:pt>
                <c:pt idx="9">
                  <c:v>707932.25300000003</c:v>
                </c:pt>
                <c:pt idx="10">
                  <c:v>813464.28500000003</c:v>
                </c:pt>
                <c:pt idx="11">
                  <c:v>661704.61100000003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77376"/>
        <c:axId val="118391936"/>
      </c:lineChart>
      <c:catAx>
        <c:axId val="11587737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391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39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877376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4E-2"/>
          <c:y val="0.82963274035190049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95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63283405695371"/>
          <c:y val="0.19629700628257479"/>
          <c:w val="0.77142934015200504"/>
          <c:h val="0.4888906571566026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İHR'!$C$28:$N$28</c:f>
              <c:numCache>
                <c:formatCode>#,##0</c:formatCode>
                <c:ptCount val="12"/>
                <c:pt idx="0">
                  <c:v>123813.751</c:v>
                </c:pt>
                <c:pt idx="1">
                  <c:v>144842.40700000001</c:v>
                </c:pt>
                <c:pt idx="2">
                  <c:v>143843.973</c:v>
                </c:pt>
                <c:pt idx="3">
                  <c:v>154929.399</c:v>
                </c:pt>
                <c:pt idx="4">
                  <c:v>166600.935</c:v>
                </c:pt>
                <c:pt idx="5">
                  <c:v>149665.823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İHR'!$C$29:$N$29</c:f>
              <c:numCache>
                <c:formatCode>#,##0</c:formatCode>
                <c:ptCount val="12"/>
                <c:pt idx="0">
                  <c:v>115044.90399999999</c:v>
                </c:pt>
                <c:pt idx="1">
                  <c:v>129821.348</c:v>
                </c:pt>
                <c:pt idx="2">
                  <c:v>153555.92800000001</c:v>
                </c:pt>
                <c:pt idx="3">
                  <c:v>145413.28</c:v>
                </c:pt>
                <c:pt idx="4">
                  <c:v>155588.93799999999</c:v>
                </c:pt>
                <c:pt idx="5">
                  <c:v>146139.55900000001</c:v>
                </c:pt>
                <c:pt idx="6">
                  <c:v>183364.62299999999</c:v>
                </c:pt>
                <c:pt idx="7">
                  <c:v>178226.11300000001</c:v>
                </c:pt>
                <c:pt idx="8">
                  <c:v>175967.51800000001</c:v>
                </c:pt>
                <c:pt idx="9">
                  <c:v>161918.951</c:v>
                </c:pt>
                <c:pt idx="10">
                  <c:v>176429.89600000001</c:v>
                </c:pt>
                <c:pt idx="11">
                  <c:v>220803.97399999999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75008"/>
        <c:axId val="118393664"/>
      </c:lineChart>
      <c:catAx>
        <c:axId val="11447500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393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3936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4750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4E-2"/>
          <c:y val="0.82592903664820261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HALI İHRACATI (Bin $)</a:t>
            </a:r>
          </a:p>
        </c:rich>
      </c:tx>
      <c:layout>
        <c:manualLayout>
          <c:xMode val="edge"/>
          <c:yMode val="edge"/>
          <c:x val="0.32040837752424034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79610749771653"/>
          <c:y val="0.19403020425862189"/>
          <c:w val="0.77142934015200504"/>
          <c:h val="0.5074636111379312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İHR'!$C$30:$N$30</c:f>
              <c:numCache>
                <c:formatCode>#,##0</c:formatCode>
                <c:ptCount val="12"/>
                <c:pt idx="0">
                  <c:v>178356.88</c:v>
                </c:pt>
                <c:pt idx="1">
                  <c:v>177087.66699999999</c:v>
                </c:pt>
                <c:pt idx="2">
                  <c:v>190945.766</c:v>
                </c:pt>
                <c:pt idx="3">
                  <c:v>203963.69899999999</c:v>
                </c:pt>
                <c:pt idx="4">
                  <c:v>194899.90900000001</c:v>
                </c:pt>
                <c:pt idx="5">
                  <c:v>200623.86900000001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İHR'!$C$31:$N$31</c:f>
              <c:numCache>
                <c:formatCode>#,##0</c:formatCode>
                <c:ptCount val="12"/>
                <c:pt idx="0">
                  <c:v>165972.05499999999</c:v>
                </c:pt>
                <c:pt idx="1">
                  <c:v>161550.14600000001</c:v>
                </c:pt>
                <c:pt idx="2">
                  <c:v>169936.27600000001</c:v>
                </c:pt>
                <c:pt idx="3">
                  <c:v>190079.05799999999</c:v>
                </c:pt>
                <c:pt idx="4">
                  <c:v>192843.37700000001</c:v>
                </c:pt>
                <c:pt idx="5">
                  <c:v>183761.035</c:v>
                </c:pt>
                <c:pt idx="6">
                  <c:v>178911.50899999999</c:v>
                </c:pt>
                <c:pt idx="7">
                  <c:v>144298.25700000001</c:v>
                </c:pt>
                <c:pt idx="8">
                  <c:v>182023.92499999999</c:v>
                </c:pt>
                <c:pt idx="9">
                  <c:v>193554.00099999999</c:v>
                </c:pt>
                <c:pt idx="10">
                  <c:v>229928.223</c:v>
                </c:pt>
                <c:pt idx="11">
                  <c:v>202542.54399999999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07456"/>
        <c:axId val="118394816"/>
      </c:lineChart>
      <c:catAx>
        <c:axId val="11790745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39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3948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90745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4E-2"/>
          <c:y val="0.82835977592353183"/>
          <c:w val="0.13877572446301337"/>
          <c:h val="0.160448152936107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İHRACATI, </a:t>
            </a:r>
            <a:r>
              <a:rPr lang="en-US" sz="1000" b="1" i="0" u="none" strike="noStrike" baseline="0"/>
              <a:t>20</a:t>
            </a:r>
            <a:r>
              <a:rPr lang="tr-TR" sz="1000" b="1" i="0" u="none" strike="noStrike" baseline="0"/>
              <a:t>13</a:t>
            </a:r>
            <a:r>
              <a:rPr lang="en-US" sz="1000" b="1" i="0" u="none" strike="noStrike" baseline="0"/>
              <a:t>-20</a:t>
            </a:r>
            <a:r>
              <a:rPr lang="tr-TR" sz="1000" b="1" i="0" u="none" strike="noStrike" baseline="0"/>
              <a:t>14</a:t>
            </a:r>
            <a:endParaRPr lang="en-US"/>
          </a:p>
        </c:rich>
      </c:tx>
      <c:layout>
        <c:manualLayout>
          <c:xMode val="edge"/>
          <c:yMode val="edge"/>
          <c:x val="0.12614702978641429"/>
          <c:y val="3.74531835205994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17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İHR'!$C$59:$N$59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445474.46</c:v>
                </c:pt>
                <c:pt idx="7">
                  <c:v>400043.06199999998</c:v>
                </c:pt>
                <c:pt idx="8">
                  <c:v>441657.783</c:v>
                </c:pt>
                <c:pt idx="9">
                  <c:v>384744.09899999999</c:v>
                </c:pt>
                <c:pt idx="10">
                  <c:v>439724.03399999999</c:v>
                </c:pt>
                <c:pt idx="11">
                  <c:v>420788.446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İHR'!$A$58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İHR'!$C$58:$N$58</c:f>
              <c:numCache>
                <c:formatCode>#,##0</c:formatCode>
                <c:ptCount val="12"/>
                <c:pt idx="0">
                  <c:v>401008.86200000002</c:v>
                </c:pt>
                <c:pt idx="1">
                  <c:v>327110.00799999997</c:v>
                </c:pt>
                <c:pt idx="2">
                  <c:v>363325.011</c:v>
                </c:pt>
                <c:pt idx="3">
                  <c:v>410597.66499999998</c:v>
                </c:pt>
                <c:pt idx="4">
                  <c:v>465022.527</c:v>
                </c:pt>
                <c:pt idx="5">
                  <c:v>404553.049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75520"/>
        <c:axId val="113668032"/>
      </c:lineChart>
      <c:catAx>
        <c:axId val="1144755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668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66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47552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743119266055051E-3"/>
          <c:y val="0.8352091381835739"/>
          <c:w val="0.14788990825688073"/>
          <c:h val="0.15108830497311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79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41"/>
          <c:y val="0.16279151152617571"/>
          <c:w val="0.77366410603159508"/>
          <c:h val="0.51162984356015451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İHR'!$C$32:$N$32</c:f>
              <c:numCache>
                <c:formatCode>#,##0</c:formatCode>
                <c:ptCount val="12"/>
                <c:pt idx="0">
                  <c:v>1394424.9739999999</c:v>
                </c:pt>
                <c:pt idx="1">
                  <c:v>1444467.8829999999</c:v>
                </c:pt>
                <c:pt idx="2">
                  <c:v>1460653.5360000001</c:v>
                </c:pt>
                <c:pt idx="3">
                  <c:v>1483111.6329999999</c:v>
                </c:pt>
                <c:pt idx="4">
                  <c:v>1588673.939</c:v>
                </c:pt>
                <c:pt idx="5">
                  <c:v>1524914.253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İHR'!$C$33:$N$33</c:f>
              <c:numCache>
                <c:formatCode>#,##0</c:formatCode>
                <c:ptCount val="12"/>
                <c:pt idx="0">
                  <c:v>1315967.932</c:v>
                </c:pt>
                <c:pt idx="1">
                  <c:v>1429457.66</c:v>
                </c:pt>
                <c:pt idx="2">
                  <c:v>1452101.21</c:v>
                </c:pt>
                <c:pt idx="3">
                  <c:v>1420981.699</c:v>
                </c:pt>
                <c:pt idx="4">
                  <c:v>1568761.0930000001</c:v>
                </c:pt>
                <c:pt idx="5">
                  <c:v>1328721.923</c:v>
                </c:pt>
                <c:pt idx="6">
                  <c:v>1529671.388</c:v>
                </c:pt>
                <c:pt idx="7">
                  <c:v>1424471.7420000001</c:v>
                </c:pt>
                <c:pt idx="8">
                  <c:v>1401860.1270000001</c:v>
                </c:pt>
                <c:pt idx="9">
                  <c:v>1394147.844</c:v>
                </c:pt>
                <c:pt idx="10">
                  <c:v>1566560.8940000001</c:v>
                </c:pt>
                <c:pt idx="11">
                  <c:v>1598646.037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09504"/>
        <c:axId val="118396544"/>
      </c:lineChart>
      <c:catAx>
        <c:axId val="1179095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39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396544"/>
        <c:scaling>
          <c:orientation val="minMax"/>
          <c:max val="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90950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4238051638893985"/>
          <c:w val="0.13991791149563157"/>
          <c:h val="0.14599564589310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64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96"/>
          <c:y val="0.17537345384913924"/>
          <c:w val="0.78571506867333862"/>
          <c:h val="0.5634338623663828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İHR'!$C$42:$N$42</c:f>
              <c:numCache>
                <c:formatCode>#,##0</c:formatCode>
                <c:ptCount val="12"/>
                <c:pt idx="0">
                  <c:v>477337.08199999999</c:v>
                </c:pt>
                <c:pt idx="1">
                  <c:v>471702.34499999997</c:v>
                </c:pt>
                <c:pt idx="2">
                  <c:v>503792.03600000002</c:v>
                </c:pt>
                <c:pt idx="3">
                  <c:v>525356.49199999997</c:v>
                </c:pt>
                <c:pt idx="4">
                  <c:v>544980.19200000004</c:v>
                </c:pt>
                <c:pt idx="5">
                  <c:v>500604.397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İHR'!$C$43:$N$43</c:f>
              <c:numCache>
                <c:formatCode>#,##0</c:formatCode>
                <c:ptCount val="12"/>
                <c:pt idx="0">
                  <c:v>430048.80300000001</c:v>
                </c:pt>
                <c:pt idx="1">
                  <c:v>435630.61499999999</c:v>
                </c:pt>
                <c:pt idx="2">
                  <c:v>512147.93400000001</c:v>
                </c:pt>
                <c:pt idx="3">
                  <c:v>501862.07699999999</c:v>
                </c:pt>
                <c:pt idx="4">
                  <c:v>518926.19799999997</c:v>
                </c:pt>
                <c:pt idx="5">
                  <c:v>465383.56099999999</c:v>
                </c:pt>
                <c:pt idx="6">
                  <c:v>509307.17300000001</c:v>
                </c:pt>
                <c:pt idx="7">
                  <c:v>386713.90399999998</c:v>
                </c:pt>
                <c:pt idx="8">
                  <c:v>480637.946</c:v>
                </c:pt>
                <c:pt idx="9">
                  <c:v>450455.80099999998</c:v>
                </c:pt>
                <c:pt idx="10">
                  <c:v>533237.61199999996</c:v>
                </c:pt>
                <c:pt idx="11">
                  <c:v>570362.60800000001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10528"/>
        <c:axId val="118398272"/>
      </c:lineChart>
      <c:catAx>
        <c:axId val="11791052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39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398272"/>
        <c:scaling>
          <c:orientation val="minMax"/>
          <c:max val="1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910528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619047619047623E-3"/>
          <c:y val="0.82835977592353172"/>
          <c:w val="0.13877572446301337"/>
          <c:h val="0.160448152936107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2714287856875055"/>
          <c:y val="2.49687890137327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1313942900029"/>
          <c:y val="0.17603074896536824"/>
          <c:w val="0.78367425031315174"/>
          <c:h val="0.5430731473590654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İHR'!$C$36:$N$36</c:f>
              <c:numCache>
                <c:formatCode>#,##0</c:formatCode>
                <c:ptCount val="12"/>
                <c:pt idx="0">
                  <c:v>1585995.4509999999</c:v>
                </c:pt>
                <c:pt idx="1">
                  <c:v>1831572.4539999999</c:v>
                </c:pt>
                <c:pt idx="2">
                  <c:v>2126553.42</c:v>
                </c:pt>
                <c:pt idx="3">
                  <c:v>2090099.7660000001</c:v>
                </c:pt>
                <c:pt idx="4">
                  <c:v>2051671.0160000001</c:v>
                </c:pt>
                <c:pt idx="5">
                  <c:v>2031816.6910000001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İHR'!$C$37:$N$37</c:f>
              <c:numCache>
                <c:formatCode>#,##0</c:formatCode>
                <c:ptCount val="12"/>
                <c:pt idx="0">
                  <c:v>1485459.331</c:v>
                </c:pt>
                <c:pt idx="1">
                  <c:v>1783951.888</c:v>
                </c:pt>
                <c:pt idx="2">
                  <c:v>1863298.6769999999</c:v>
                </c:pt>
                <c:pt idx="3">
                  <c:v>1766370.9979999999</c:v>
                </c:pt>
                <c:pt idx="4">
                  <c:v>1843125.4669999999</c:v>
                </c:pt>
                <c:pt idx="5">
                  <c:v>1800469.2890000001</c:v>
                </c:pt>
                <c:pt idx="6">
                  <c:v>1952618.523</c:v>
                </c:pt>
                <c:pt idx="7">
                  <c:v>1263006.966</c:v>
                </c:pt>
                <c:pt idx="8">
                  <c:v>1955643.449</c:v>
                </c:pt>
                <c:pt idx="9">
                  <c:v>1749427.5109999999</c:v>
                </c:pt>
                <c:pt idx="10">
                  <c:v>2075518.764</c:v>
                </c:pt>
                <c:pt idx="11">
                  <c:v>1764237.3189999999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96544"/>
        <c:axId val="118867648"/>
      </c:lineChart>
      <c:catAx>
        <c:axId val="11799654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86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867648"/>
        <c:scaling>
          <c:orientation val="minMax"/>
          <c:max val="3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996544"/>
        <c:crosses val="autoZero"/>
        <c:crossBetween val="between"/>
        <c:majorUnit val="5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4E-2"/>
          <c:y val="0.82771850147944992"/>
          <c:w val="0.13877572446301337"/>
          <c:h val="0.161049082347853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ELEKTRİK ELEKTRONİK </a:t>
            </a:r>
            <a:r>
              <a:rPr lang="tr-TR" baseline="0"/>
              <a:t>VE HİZMET </a:t>
            </a:r>
            <a:r>
              <a:rPr lang="en-US"/>
              <a:t>İHRACATI </a:t>
            </a:r>
            <a:r>
              <a:rPr lang="tr-TR"/>
              <a:t> </a:t>
            </a:r>
            <a:r>
              <a:rPr lang="en-US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36440432564131"/>
          <c:y val="0.18909090909090964"/>
          <c:w val="0.74233277082688442"/>
          <c:h val="0.53818181818181865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İHR'!$C$40:$N$40</c:f>
              <c:numCache>
                <c:formatCode>#,##0</c:formatCode>
                <c:ptCount val="12"/>
                <c:pt idx="0">
                  <c:v>902958.44900000002</c:v>
                </c:pt>
                <c:pt idx="1">
                  <c:v>921039.35699999996</c:v>
                </c:pt>
                <c:pt idx="2">
                  <c:v>1056905.0530000001</c:v>
                </c:pt>
                <c:pt idx="3">
                  <c:v>1081162.5090000001</c:v>
                </c:pt>
                <c:pt idx="4">
                  <c:v>1066534.1129999999</c:v>
                </c:pt>
                <c:pt idx="5">
                  <c:v>974771.098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İHR'!$C$41:$N$41</c:f>
              <c:numCache>
                <c:formatCode>#,##0</c:formatCode>
                <c:ptCount val="12"/>
                <c:pt idx="0">
                  <c:v>830058.37800000003</c:v>
                </c:pt>
                <c:pt idx="1">
                  <c:v>838430.94499999995</c:v>
                </c:pt>
                <c:pt idx="2">
                  <c:v>909497.10199999996</c:v>
                </c:pt>
                <c:pt idx="3">
                  <c:v>916379.54500000004</c:v>
                </c:pt>
                <c:pt idx="4">
                  <c:v>1026564.0060000001</c:v>
                </c:pt>
                <c:pt idx="5">
                  <c:v>920031.07299999997</c:v>
                </c:pt>
                <c:pt idx="6">
                  <c:v>1038661.943</c:v>
                </c:pt>
                <c:pt idx="7">
                  <c:v>884232.304</c:v>
                </c:pt>
                <c:pt idx="8">
                  <c:v>1034178.557</c:v>
                </c:pt>
                <c:pt idx="9">
                  <c:v>1054293.102</c:v>
                </c:pt>
                <c:pt idx="10">
                  <c:v>1128514.0330000001</c:v>
                </c:pt>
                <c:pt idx="11">
                  <c:v>1113658.422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11040"/>
        <c:axId val="118868800"/>
      </c:lineChart>
      <c:catAx>
        <c:axId val="11791104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86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868800"/>
        <c:scaling>
          <c:orientation val="minMax"/>
          <c:max val="1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911040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3272727272727365"/>
          <c:w val="0.13905951940056568"/>
          <c:h val="0.15636363636363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3670791209"/>
          <c:y val="2.7888446215139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96"/>
          <c:y val="0.18326693227091695"/>
          <c:w val="0.7938783421141028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İHR'!$C$34:$N$34</c:f>
              <c:numCache>
                <c:formatCode>#,##0</c:formatCode>
                <c:ptCount val="12"/>
                <c:pt idx="0">
                  <c:v>1586931.081</c:v>
                </c:pt>
                <c:pt idx="1">
                  <c:v>1486068.5989999999</c:v>
                </c:pt>
                <c:pt idx="2">
                  <c:v>1599977.5290000001</c:v>
                </c:pt>
                <c:pt idx="3">
                  <c:v>1546046.7720000001</c:v>
                </c:pt>
                <c:pt idx="4">
                  <c:v>1615728.0889999999</c:v>
                </c:pt>
                <c:pt idx="5">
                  <c:v>1601303.7609999999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İHR'!$C$35:$N$35</c:f>
              <c:numCache>
                <c:formatCode>#,##0</c:formatCode>
                <c:ptCount val="12"/>
                <c:pt idx="0">
                  <c:v>1392631.8389999999</c:v>
                </c:pt>
                <c:pt idx="1">
                  <c:v>1389492.503</c:v>
                </c:pt>
                <c:pt idx="2">
                  <c:v>1509882.693</c:v>
                </c:pt>
                <c:pt idx="3">
                  <c:v>1316507.372</c:v>
                </c:pt>
                <c:pt idx="4">
                  <c:v>1364077.875</c:v>
                </c:pt>
                <c:pt idx="5">
                  <c:v>1442883.8759999999</c:v>
                </c:pt>
                <c:pt idx="6">
                  <c:v>1619796.1470000001</c:v>
                </c:pt>
                <c:pt idx="7">
                  <c:v>1397333.618</c:v>
                </c:pt>
                <c:pt idx="8">
                  <c:v>1514553.273</c:v>
                </c:pt>
                <c:pt idx="9">
                  <c:v>1334124.8130000001</c:v>
                </c:pt>
                <c:pt idx="10">
                  <c:v>1657213.7830000001</c:v>
                </c:pt>
                <c:pt idx="11">
                  <c:v>1421298.514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91744"/>
        <c:axId val="118870528"/>
      </c:lineChart>
      <c:catAx>
        <c:axId val="12419174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87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870528"/>
        <c:scaling>
          <c:orientation val="minMax"/>
          <c:max val="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19174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646258503401362E-2"/>
          <c:y val="0.80345285524568399"/>
          <c:w val="0.12653082650382988"/>
          <c:h val="0.155378486055777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
(Bin $)</a:t>
            </a:r>
          </a:p>
        </c:rich>
      </c:tx>
      <c:layout>
        <c:manualLayout>
          <c:xMode val="edge"/>
          <c:yMode val="edge"/>
          <c:x val="0.2714287856875055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21"/>
          <c:y val="0.21019939671720186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İHR'!$C$44:$N$44</c:f>
              <c:numCache>
                <c:formatCode>#,##0</c:formatCode>
                <c:ptCount val="12"/>
                <c:pt idx="0">
                  <c:v>591772.85800000001</c:v>
                </c:pt>
                <c:pt idx="1">
                  <c:v>567908.13199999998</c:v>
                </c:pt>
                <c:pt idx="2">
                  <c:v>600005.10800000001</c:v>
                </c:pt>
                <c:pt idx="3">
                  <c:v>648992.85100000002</c:v>
                </c:pt>
                <c:pt idx="4">
                  <c:v>651067.17700000003</c:v>
                </c:pt>
                <c:pt idx="5">
                  <c:v>594363.96200000006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İHR'!$C$45:$N$45</c:f>
              <c:numCache>
                <c:formatCode>#,##0</c:formatCode>
                <c:ptCount val="12"/>
                <c:pt idx="0">
                  <c:v>519503.43900000001</c:v>
                </c:pt>
                <c:pt idx="1">
                  <c:v>545252.58400000003</c:v>
                </c:pt>
                <c:pt idx="2">
                  <c:v>593049.04099999997</c:v>
                </c:pt>
                <c:pt idx="3">
                  <c:v>558747.25399999996</c:v>
                </c:pt>
                <c:pt idx="4">
                  <c:v>617249.64</c:v>
                </c:pt>
                <c:pt idx="5">
                  <c:v>553130.973</c:v>
                </c:pt>
                <c:pt idx="6">
                  <c:v>584798.78399999999</c:v>
                </c:pt>
                <c:pt idx="7">
                  <c:v>506318.26400000002</c:v>
                </c:pt>
                <c:pt idx="8">
                  <c:v>593124.01699999999</c:v>
                </c:pt>
                <c:pt idx="9">
                  <c:v>534887.56400000001</c:v>
                </c:pt>
                <c:pt idx="10">
                  <c:v>651406.50300000003</c:v>
                </c:pt>
                <c:pt idx="11">
                  <c:v>572444.38699999999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93280"/>
        <c:axId val="118872256"/>
      </c:lineChart>
      <c:catAx>
        <c:axId val="12419328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872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8722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193280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4E-2"/>
          <c:y val="0.85572296000313375"/>
          <c:w val="0.13877572446301337"/>
          <c:h val="0.125622282289340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14693898976913694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87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İHR'!$C$48:$N$48</c:f>
              <c:numCache>
                <c:formatCode>#,##0</c:formatCode>
                <c:ptCount val="12"/>
                <c:pt idx="0">
                  <c:v>243653.26</c:v>
                </c:pt>
                <c:pt idx="1">
                  <c:v>245731.55100000001</c:v>
                </c:pt>
                <c:pt idx="2">
                  <c:v>272044.85399999999</c:v>
                </c:pt>
                <c:pt idx="3">
                  <c:v>308434.17800000001</c:v>
                </c:pt>
                <c:pt idx="4">
                  <c:v>289611.58199999999</c:v>
                </c:pt>
                <c:pt idx="5">
                  <c:v>279327.08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İHR'!$C$49:$N$49</c:f>
              <c:numCache>
                <c:formatCode>#,##0</c:formatCode>
                <c:ptCount val="12"/>
                <c:pt idx="0">
                  <c:v>232432.56899999999</c:v>
                </c:pt>
                <c:pt idx="1">
                  <c:v>236027.054</c:v>
                </c:pt>
                <c:pt idx="2">
                  <c:v>286631.21799999999</c:v>
                </c:pt>
                <c:pt idx="3">
                  <c:v>290672.978</c:v>
                </c:pt>
                <c:pt idx="4">
                  <c:v>298359.03000000003</c:v>
                </c:pt>
                <c:pt idx="5">
                  <c:v>263835.68599999999</c:v>
                </c:pt>
                <c:pt idx="6">
                  <c:v>277557.41899999999</c:v>
                </c:pt>
                <c:pt idx="7">
                  <c:v>250243.50399999999</c:v>
                </c:pt>
                <c:pt idx="8">
                  <c:v>264069.68400000001</c:v>
                </c:pt>
                <c:pt idx="9">
                  <c:v>241292.655</c:v>
                </c:pt>
                <c:pt idx="10">
                  <c:v>263702.67499999999</c:v>
                </c:pt>
                <c:pt idx="11">
                  <c:v>247834.45199999999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93792"/>
        <c:axId val="124346944"/>
      </c:lineChart>
      <c:catAx>
        <c:axId val="12419379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34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3469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193792"/>
        <c:crosses val="autoZero"/>
        <c:crossBetween val="between"/>
        <c:majorUnit val="4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4E-2"/>
          <c:y val="0.85945430328671601"/>
          <c:w val="0.13877572446301337"/>
          <c:h val="0.125622282289340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MÜCEVHER İHRACATI (1000 $)</a:t>
            </a:r>
          </a:p>
        </c:rich>
      </c:tx>
      <c:layout>
        <c:manualLayout>
          <c:xMode val="edge"/>
          <c:yMode val="edge"/>
          <c:x val="0.1947795380999062"/>
          <c:y val="4.0740740740740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İHR'!$A$50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İHR'!$C$50:$N$50</c:f>
              <c:numCache>
                <c:formatCode>#,##0</c:formatCode>
                <c:ptCount val="12"/>
                <c:pt idx="0">
                  <c:v>194226.76699999999</c:v>
                </c:pt>
                <c:pt idx="1">
                  <c:v>181477.318</c:v>
                </c:pt>
                <c:pt idx="2">
                  <c:v>212230.72500000001</c:v>
                </c:pt>
                <c:pt idx="3">
                  <c:v>209242.068</c:v>
                </c:pt>
                <c:pt idx="4">
                  <c:v>203744.08600000001</c:v>
                </c:pt>
                <c:pt idx="5">
                  <c:v>149475.90700000001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İHR'!$C$51:$N$51</c:f>
              <c:numCache>
                <c:formatCode>#,##0</c:formatCode>
                <c:ptCount val="12"/>
                <c:pt idx="0">
                  <c:v>154170.08499999999</c:v>
                </c:pt>
                <c:pt idx="1">
                  <c:v>192587.215</c:v>
                </c:pt>
                <c:pt idx="2">
                  <c:v>191244.978</c:v>
                </c:pt>
                <c:pt idx="3">
                  <c:v>165840.55600000001</c:v>
                </c:pt>
                <c:pt idx="4">
                  <c:v>192942.12100000001</c:v>
                </c:pt>
                <c:pt idx="5">
                  <c:v>168991.027</c:v>
                </c:pt>
                <c:pt idx="6">
                  <c:v>173444.18</c:v>
                </c:pt>
                <c:pt idx="7">
                  <c:v>187327.40599999999</c:v>
                </c:pt>
                <c:pt idx="8">
                  <c:v>204095.255</c:v>
                </c:pt>
                <c:pt idx="9">
                  <c:v>193811.158</c:v>
                </c:pt>
                <c:pt idx="10">
                  <c:v>239873.45199999999</c:v>
                </c:pt>
                <c:pt idx="11">
                  <c:v>189189.448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94304"/>
        <c:axId val="124348096"/>
      </c:lineChart>
      <c:catAx>
        <c:axId val="1241943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348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34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19430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40160642570331E-2"/>
          <c:y val="0.84691669096918465"/>
          <c:w val="0.14859458832706238"/>
          <c:h val="0.141976086322543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 
(Bin $)</a:t>
            </a:r>
          </a:p>
        </c:rich>
      </c:tx>
      <c:layout>
        <c:manualLayout>
          <c:xMode val="edge"/>
          <c:yMode val="edge"/>
          <c:x val="0.42566191446028512"/>
          <c:y val="3.69003690036900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44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İHR'!$A$56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İHR'!$C$46:$N$46</c:f>
              <c:numCache>
                <c:formatCode>#,##0</c:formatCode>
                <c:ptCount val="12"/>
                <c:pt idx="0">
                  <c:v>1106159.598</c:v>
                </c:pt>
                <c:pt idx="1">
                  <c:v>1189154.7930000001</c:v>
                </c:pt>
                <c:pt idx="2">
                  <c:v>1173159.6240000001</c:v>
                </c:pt>
                <c:pt idx="3">
                  <c:v>1202621.3060000001</c:v>
                </c:pt>
                <c:pt idx="4">
                  <c:v>1279372.7339999999</c:v>
                </c:pt>
                <c:pt idx="5">
                  <c:v>1070766.797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İHR'!$A$47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İHR'!$C$47:$N$47</c:f>
              <c:numCache>
                <c:formatCode>#,##0</c:formatCode>
                <c:ptCount val="12"/>
                <c:pt idx="0">
                  <c:v>1144613.557</c:v>
                </c:pt>
                <c:pt idx="1">
                  <c:v>1224777.6399999999</c:v>
                </c:pt>
                <c:pt idx="2">
                  <c:v>1449849.35</c:v>
                </c:pt>
                <c:pt idx="3">
                  <c:v>1224394.159</c:v>
                </c:pt>
                <c:pt idx="4">
                  <c:v>1262968.138</c:v>
                </c:pt>
                <c:pt idx="5">
                  <c:v>1111722.7590000001</c:v>
                </c:pt>
                <c:pt idx="6">
                  <c:v>1092640.2779999999</c:v>
                </c:pt>
                <c:pt idx="7">
                  <c:v>927133.15700000001</c:v>
                </c:pt>
                <c:pt idx="8">
                  <c:v>1018041.534</c:v>
                </c:pt>
                <c:pt idx="9">
                  <c:v>1044197.044</c:v>
                </c:pt>
                <c:pt idx="10">
                  <c:v>1131232.4129999999</c:v>
                </c:pt>
                <c:pt idx="11">
                  <c:v>1189408.621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07968"/>
        <c:axId val="124349824"/>
      </c:lineChart>
      <c:catAx>
        <c:axId val="1179079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34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349824"/>
        <c:scaling>
          <c:orientation val="minMax"/>
          <c:max val="3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907968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522063815342939E-3"/>
          <c:y val="0.84994004900679021"/>
          <c:w val="0.13849287169042837"/>
          <c:h val="0.138991777319347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501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İHR'!$A$60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İHR'!$C$60:$N$60</c:f>
              <c:numCache>
                <c:formatCode>#,##0</c:formatCode>
                <c:ptCount val="12"/>
                <c:pt idx="0">
                  <c:v>401008.86200000002</c:v>
                </c:pt>
                <c:pt idx="1">
                  <c:v>327110.00799999997</c:v>
                </c:pt>
                <c:pt idx="2">
                  <c:v>363325.011</c:v>
                </c:pt>
                <c:pt idx="3">
                  <c:v>410597.66499999998</c:v>
                </c:pt>
                <c:pt idx="4">
                  <c:v>465022.527</c:v>
                </c:pt>
                <c:pt idx="5">
                  <c:v>404553.049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İHR'!$A$61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İHR'!$C$61:$N$61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445474.46</c:v>
                </c:pt>
                <c:pt idx="7">
                  <c:v>400043.06199999998</c:v>
                </c:pt>
                <c:pt idx="8">
                  <c:v>441657.783</c:v>
                </c:pt>
                <c:pt idx="9">
                  <c:v>384744.09899999999</c:v>
                </c:pt>
                <c:pt idx="10">
                  <c:v>439724.03399999999</c:v>
                </c:pt>
                <c:pt idx="11">
                  <c:v>420788.446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17824"/>
        <c:axId val="124352128"/>
      </c:lineChart>
      <c:catAx>
        <c:axId val="12551782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435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352128"/>
        <c:scaling>
          <c:orientation val="minMax"/>
          <c:max val="5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5517824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620472440944885"/>
          <c:w val="0.14800000000000021"/>
          <c:h val="0.122563127884876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AYLAR BAZINDA TOPLAM İHRACAT, 2013-2014
</a:t>
            </a:r>
          </a:p>
        </c:rich>
      </c:tx>
      <c:layout>
        <c:manualLayout>
          <c:xMode val="edge"/>
          <c:yMode val="edge"/>
          <c:x val="0.16475972540045766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812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İHR'!$C$74:$N$74</c:f>
              <c:numCache>
                <c:formatCode>#,##0</c:formatCode>
                <c:ptCount val="12"/>
                <c:pt idx="0">
                  <c:v>11481559</c:v>
                </c:pt>
                <c:pt idx="1">
                  <c:v>12386204</c:v>
                </c:pt>
                <c:pt idx="2">
                  <c:v>13122243</c:v>
                </c:pt>
                <c:pt idx="3">
                  <c:v>12468957</c:v>
                </c:pt>
                <c:pt idx="4">
                  <c:v>13276668</c:v>
                </c:pt>
                <c:pt idx="5">
                  <c:v>12393547</c:v>
                </c:pt>
                <c:pt idx="6">
                  <c:v>13060662</c:v>
                </c:pt>
                <c:pt idx="7">
                  <c:v>11116764</c:v>
                </c:pt>
                <c:pt idx="8">
                  <c:v>13059044</c:v>
                </c:pt>
                <c:pt idx="9">
                  <c:v>12054431</c:v>
                </c:pt>
                <c:pt idx="10">
                  <c:v>14196127</c:v>
                </c:pt>
                <c:pt idx="11">
                  <c:v>13180277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İHR'!$A$75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İHR'!$C$75:$N$75</c:f>
              <c:numCache>
                <c:formatCode>#,##0</c:formatCode>
                <c:ptCount val="12"/>
                <c:pt idx="0">
                  <c:v>12429369.886</c:v>
                </c:pt>
                <c:pt idx="1">
                  <c:v>13083218.216</c:v>
                </c:pt>
                <c:pt idx="2">
                  <c:v>14713161.720000001</c:v>
                </c:pt>
                <c:pt idx="3">
                  <c:v>13415125.577</c:v>
                </c:pt>
                <c:pt idx="4">
                  <c:v>13750442.243000001</c:v>
                </c:pt>
                <c:pt idx="5">
                  <c:v>12544008.534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76032"/>
        <c:axId val="113670336"/>
      </c:lineChart>
      <c:catAx>
        <c:axId val="1144760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670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670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4760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306636155606407E-2"/>
          <c:y val="0.84615692269235576"/>
          <c:w val="0.14144927536231974"/>
          <c:h val="0.13804889773393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GEMİ</a:t>
            </a:r>
            <a:r>
              <a:rPr lang="tr-TR" baseline="0"/>
              <a:t> VE YAT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314000000000001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523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İHR'!$A$38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İHR'!$C$38:$N$38</c:f>
              <c:numCache>
                <c:formatCode>#,##0</c:formatCode>
                <c:ptCount val="12"/>
                <c:pt idx="0">
                  <c:v>54471.324000000001</c:v>
                </c:pt>
                <c:pt idx="1">
                  <c:v>89236.716</c:v>
                </c:pt>
                <c:pt idx="2">
                  <c:v>97135.554999999993</c:v>
                </c:pt>
                <c:pt idx="3">
                  <c:v>76354.088000000003</c:v>
                </c:pt>
                <c:pt idx="4">
                  <c:v>131971.46799999999</c:v>
                </c:pt>
                <c:pt idx="5">
                  <c:v>113595.982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İHR'!$A$39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İHR'!$C$39:$N$39</c:f>
              <c:numCache>
                <c:formatCode>#,##0</c:formatCode>
                <c:ptCount val="12"/>
                <c:pt idx="0">
                  <c:v>48952.629000000001</c:v>
                </c:pt>
                <c:pt idx="1">
                  <c:v>162402.31299999999</c:v>
                </c:pt>
                <c:pt idx="2">
                  <c:v>92520.589000000007</c:v>
                </c:pt>
                <c:pt idx="3">
                  <c:v>29250.645</c:v>
                </c:pt>
                <c:pt idx="4">
                  <c:v>90162.293000000005</c:v>
                </c:pt>
                <c:pt idx="5">
                  <c:v>137339.94200000001</c:v>
                </c:pt>
                <c:pt idx="6">
                  <c:v>132087.47899999999</c:v>
                </c:pt>
                <c:pt idx="7">
                  <c:v>139231.01</c:v>
                </c:pt>
                <c:pt idx="8">
                  <c:v>129271.49400000001</c:v>
                </c:pt>
                <c:pt idx="9">
                  <c:v>47933.184999999998</c:v>
                </c:pt>
                <c:pt idx="10">
                  <c:v>58766.616999999998</c:v>
                </c:pt>
                <c:pt idx="11">
                  <c:v>95673.191999999995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18336"/>
        <c:axId val="125853696"/>
      </c:lineChart>
      <c:catAx>
        <c:axId val="12551833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5853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853696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5518336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019041159181086"/>
          <c:w val="0.14800000000000021"/>
          <c:h val="0.138577565444768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SAVUNMA</a:t>
            </a:r>
            <a:r>
              <a:rPr lang="tr-TR" baseline="0"/>
              <a:t> VE HAVACILIK SANAYİİ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23400000000000001"/>
          <c:y val="4.7440699126092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501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İHR'!$A$52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İHR'!$C$52:$N$52</c:f>
              <c:numCache>
                <c:formatCode>#,##0</c:formatCode>
                <c:ptCount val="12"/>
                <c:pt idx="0">
                  <c:v>107513.899</c:v>
                </c:pt>
                <c:pt idx="1">
                  <c:v>107443.261</c:v>
                </c:pt>
                <c:pt idx="2">
                  <c:v>107438.48699999999</c:v>
                </c:pt>
                <c:pt idx="3">
                  <c:v>133746.18900000001</c:v>
                </c:pt>
                <c:pt idx="4">
                  <c:v>142863.40400000001</c:v>
                </c:pt>
                <c:pt idx="5">
                  <c:v>180261.736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İHR'!$A$53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İHR'!$C$53:$N$53</c:f>
              <c:numCache>
                <c:formatCode>#,##0</c:formatCode>
                <c:ptCount val="12"/>
                <c:pt idx="0">
                  <c:v>72558.025999999998</c:v>
                </c:pt>
                <c:pt idx="1">
                  <c:v>90844.455000000002</c:v>
                </c:pt>
                <c:pt idx="2">
                  <c:v>106723.235</c:v>
                </c:pt>
                <c:pt idx="3">
                  <c:v>113262.235</c:v>
                </c:pt>
                <c:pt idx="4">
                  <c:v>126939.52800000001</c:v>
                </c:pt>
                <c:pt idx="5">
                  <c:v>171486.93799999999</c:v>
                </c:pt>
                <c:pt idx="6">
                  <c:v>99144.585000000006</c:v>
                </c:pt>
                <c:pt idx="7">
                  <c:v>90827.187000000005</c:v>
                </c:pt>
                <c:pt idx="8">
                  <c:v>114505.41800000001</c:v>
                </c:pt>
                <c:pt idx="9">
                  <c:v>129968.928</c:v>
                </c:pt>
                <c:pt idx="10">
                  <c:v>109259.065</c:v>
                </c:pt>
                <c:pt idx="11">
                  <c:v>163409.96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18848"/>
        <c:axId val="125856000"/>
      </c:lineChart>
      <c:catAx>
        <c:axId val="12551884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585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85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551884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517168500004915"/>
          <c:w val="0.13578666666666669"/>
          <c:h val="0.118801104918065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İKLİMLENDİRME</a:t>
            </a:r>
            <a:r>
              <a:rPr lang="tr-TR" baseline="0"/>
              <a:t> SANAYİ </a:t>
            </a:r>
          </a:p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İHRACATI (Bin $)</a:t>
            </a:r>
          </a:p>
        </c:rich>
      </c:tx>
      <c:layout>
        <c:manualLayout>
          <c:xMode val="edge"/>
          <c:yMode val="edge"/>
          <c:x val="0.29000000000000031"/>
          <c:y val="4.7440699126092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İHR'!$C$54:$N$54</c:f>
              <c:numCache>
                <c:formatCode>#,##0</c:formatCode>
                <c:ptCount val="12"/>
                <c:pt idx="0">
                  <c:v>329794.63900000002</c:v>
                </c:pt>
                <c:pt idx="1">
                  <c:v>355785.22399999999</c:v>
                </c:pt>
                <c:pt idx="2">
                  <c:v>399147.07199999999</c:v>
                </c:pt>
                <c:pt idx="3">
                  <c:v>393859.93599999999</c:v>
                </c:pt>
                <c:pt idx="4">
                  <c:v>411201.57900000003</c:v>
                </c:pt>
                <c:pt idx="5">
                  <c:v>376407.853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İHR'!$A$55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İHR'!$C$55:$N$55</c:f>
              <c:numCache>
                <c:formatCode>#,##0</c:formatCode>
                <c:ptCount val="12"/>
                <c:pt idx="0">
                  <c:v>275661.76899999997</c:v>
                </c:pt>
                <c:pt idx="1">
                  <c:v>301532.522</c:v>
                </c:pt>
                <c:pt idx="2">
                  <c:v>348675.75300000003</c:v>
                </c:pt>
                <c:pt idx="3">
                  <c:v>357872.46</c:v>
                </c:pt>
                <c:pt idx="4">
                  <c:v>379190.42099999997</c:v>
                </c:pt>
                <c:pt idx="5">
                  <c:v>335219.63699999999</c:v>
                </c:pt>
                <c:pt idx="6">
                  <c:v>364870.49099999998</c:v>
                </c:pt>
                <c:pt idx="7">
                  <c:v>311691.00099999999</c:v>
                </c:pt>
                <c:pt idx="8">
                  <c:v>382215.22100000002</c:v>
                </c:pt>
                <c:pt idx="9">
                  <c:v>362202.20699999999</c:v>
                </c:pt>
                <c:pt idx="10">
                  <c:v>419098.26</c:v>
                </c:pt>
                <c:pt idx="11">
                  <c:v>361084.95899999997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19360"/>
        <c:axId val="125858880"/>
      </c:lineChart>
      <c:catAx>
        <c:axId val="12551936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585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858880"/>
        <c:scaling>
          <c:orientation val="minMax"/>
          <c:max val="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5519360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518416939455599"/>
          <c:w val="0.13578666666666669"/>
          <c:h val="0.128788620523557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TARIM İHRACATI, </a:t>
            </a:r>
            <a:r>
              <a:rPr lang="en-US" sz="1075" b="1" i="0" u="none" strike="noStrike" baseline="0"/>
              <a:t>20</a:t>
            </a:r>
            <a:r>
              <a:rPr lang="tr-TR" sz="1075" b="1" i="0" u="none" strike="noStrike" baseline="0"/>
              <a:t>13</a:t>
            </a:r>
            <a:r>
              <a:rPr lang="en-US" sz="1075" b="1" i="0" u="none" strike="noStrike" baseline="0"/>
              <a:t>-20</a:t>
            </a:r>
            <a:r>
              <a:rPr lang="tr-TR" sz="1075" b="1" i="0" u="none" strike="noStrike" baseline="0"/>
              <a:t>14</a:t>
            </a:r>
          </a:p>
        </c:rich>
      </c:tx>
      <c:layout>
        <c:manualLayout>
          <c:xMode val="edge"/>
          <c:yMode val="edge"/>
          <c:x val="0.14942552870546374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801"/>
          <c:y val="0.18972368631825576"/>
          <c:w val="0.75402468126949218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İHR'!$C$3:$N$3</c:f>
              <c:numCache>
                <c:formatCode>#,##0</c:formatCode>
                <c:ptCount val="12"/>
                <c:pt idx="0">
                  <c:v>1699667.9369999999</c:v>
                </c:pt>
                <c:pt idx="1">
                  <c:v>1613307.2549999999</c:v>
                </c:pt>
                <c:pt idx="2">
                  <c:v>1721276.5919999999</c:v>
                </c:pt>
                <c:pt idx="3">
                  <c:v>1687304.6569999999</c:v>
                </c:pt>
                <c:pt idx="4">
                  <c:v>1769600.5919999999</c:v>
                </c:pt>
                <c:pt idx="5">
                  <c:v>1650179.2560000001</c:v>
                </c:pt>
                <c:pt idx="6">
                  <c:v>1686787.97</c:v>
                </c:pt>
                <c:pt idx="7">
                  <c:v>1408589.82</c:v>
                </c:pt>
                <c:pt idx="8">
                  <c:v>1831276.5290000001</c:v>
                </c:pt>
                <c:pt idx="9">
                  <c:v>1822592.645</c:v>
                </c:pt>
                <c:pt idx="10">
                  <c:v>2251712.6140000001</c:v>
                </c:pt>
                <c:pt idx="11">
                  <c:v>2201138.196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İHR'!$A$2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İHR'!$C$2:$N$2</c:f>
              <c:numCache>
                <c:formatCode>#,##0</c:formatCode>
                <c:ptCount val="12"/>
                <c:pt idx="0">
                  <c:v>1928009.6980000001</c:v>
                </c:pt>
                <c:pt idx="1">
                  <c:v>1796060.43</c:v>
                </c:pt>
                <c:pt idx="2">
                  <c:v>1888548.3149999999</c:v>
                </c:pt>
                <c:pt idx="3">
                  <c:v>1850895.004</c:v>
                </c:pt>
                <c:pt idx="4">
                  <c:v>1810322.567</c:v>
                </c:pt>
                <c:pt idx="5">
                  <c:v>1672866.824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76544"/>
        <c:axId val="116449856"/>
      </c:lineChart>
      <c:catAx>
        <c:axId val="11447654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44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4498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47654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94252873563218E-2"/>
          <c:y val="0.82608861639331044"/>
          <c:w val="0.14681992337164751"/>
          <c:h val="0.157049578288879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2007-2013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32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'2002-2014 AYLIK İHR'!$C$70:$N$70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'2002-2014 AYLIK İHR'!$A$71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'2002-2014 AYLIK İHR'!$C$71:$N$71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'2002-2014 AYLIK İHR'!$A$72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'2002-2014 AYLIK İHR'!$C$72:$N$72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'2002-2014 AYLIK İHR'!$A$73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'2002-2014 AYLIK İHR'!$C$73:$N$73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'2002-2014 AYLIK İHR'!$A$74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'2002-2014 AYLIK İHR'!$C$74:$N$74</c:f>
              <c:numCache>
                <c:formatCode>#,##0</c:formatCode>
                <c:ptCount val="12"/>
                <c:pt idx="0">
                  <c:v>11481559</c:v>
                </c:pt>
                <c:pt idx="1">
                  <c:v>12386204</c:v>
                </c:pt>
                <c:pt idx="2">
                  <c:v>13122243</c:v>
                </c:pt>
                <c:pt idx="3">
                  <c:v>12468957</c:v>
                </c:pt>
                <c:pt idx="4">
                  <c:v>13276668</c:v>
                </c:pt>
                <c:pt idx="5">
                  <c:v>12393547</c:v>
                </c:pt>
                <c:pt idx="6">
                  <c:v>13060662</c:v>
                </c:pt>
                <c:pt idx="7">
                  <c:v>11116764</c:v>
                </c:pt>
                <c:pt idx="8">
                  <c:v>13059044</c:v>
                </c:pt>
                <c:pt idx="9">
                  <c:v>12054431</c:v>
                </c:pt>
                <c:pt idx="10">
                  <c:v>14196127</c:v>
                </c:pt>
                <c:pt idx="11">
                  <c:v>13180277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'2002-2014 AYLIK İHR'!$A$75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'2002-2014 AYLIK İHR'!$C$75:$N$75</c:f>
              <c:numCache>
                <c:formatCode>#,##0</c:formatCode>
                <c:ptCount val="12"/>
                <c:pt idx="0">
                  <c:v>12429369.886</c:v>
                </c:pt>
                <c:pt idx="1">
                  <c:v>13083218.216</c:v>
                </c:pt>
                <c:pt idx="2">
                  <c:v>14713161.720000001</c:v>
                </c:pt>
                <c:pt idx="3">
                  <c:v>13415125.577</c:v>
                </c:pt>
                <c:pt idx="4">
                  <c:v>13750442.243000001</c:v>
                </c:pt>
                <c:pt idx="5">
                  <c:v>12544008.534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78592"/>
        <c:axId val="116452736"/>
      </c:lineChart>
      <c:catAx>
        <c:axId val="11447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45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45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47859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753"/>
          <c:w val="8.6666666666666906E-2"/>
          <c:h val="0.343811739441660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2002-2013 (1000 $)</a:t>
            </a:r>
          </a:p>
        </c:rich>
      </c:tx>
      <c:layout>
        <c:manualLayout>
          <c:xMode val="edge"/>
          <c:yMode val="edge"/>
          <c:x val="0.19840230689799696"/>
          <c:y val="3.29113924050635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'2002-2014 AYLIK İHR'!$A$63:$A$75</c:f>
              <c:strCache>
                <c:ptCount val="1"/>
                <c:pt idx="0">
                  <c:v>2002 2003 2004 2005 2006 2007 2008 2009 2010 2011 2012 2013 2014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1.5151515151515159E-2"/>
                  <c:y val="1.68773713412405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3.0302897743842625E-2"/>
                  <c:y val="1.68776371308016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'2002-2014 AYLIK İHR'!$A$63:$A$75</c:f>
              <c:numCache>
                <c:formatCode>General</c:formatCode>
                <c:ptCount val="1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'2002-2014 AYLIK İHR'!$O$63:$O$75</c:f>
              <c:numCache>
                <c:formatCode>#,##0</c:formatCode>
                <c:ptCount val="13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151796483</c:v>
                </c:pt>
                <c:pt idx="12">
                  <c:v>79935326.175999984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75840"/>
        <c:axId val="116455040"/>
      </c:barChart>
      <c:catAx>
        <c:axId val="11587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455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455040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87584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      (Bin $)</a:t>
            </a:r>
          </a:p>
        </c:rich>
      </c:tx>
      <c:layout>
        <c:manualLayout>
          <c:xMode val="edge"/>
          <c:yMode val="edge"/>
          <c:x val="0.15337444782592449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504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İHR'!$C$4:$N$4</c:f>
              <c:numCache>
                <c:formatCode>#,##0</c:formatCode>
                <c:ptCount val="12"/>
                <c:pt idx="0">
                  <c:v>614060.13899999997</c:v>
                </c:pt>
                <c:pt idx="1">
                  <c:v>556283.59699999995</c:v>
                </c:pt>
                <c:pt idx="2">
                  <c:v>598373.24600000004</c:v>
                </c:pt>
                <c:pt idx="3">
                  <c:v>610750.23</c:v>
                </c:pt>
                <c:pt idx="4">
                  <c:v>543264.38600000006</c:v>
                </c:pt>
                <c:pt idx="5">
                  <c:v>497113.005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'2002-2014 AYLIK İHR'!$C$5:$N$5</c:f>
              <c:numCache>
                <c:formatCode>#,##0</c:formatCode>
                <c:ptCount val="12"/>
                <c:pt idx="0">
                  <c:v>500356.07299999997</c:v>
                </c:pt>
                <c:pt idx="1">
                  <c:v>471153.27600000001</c:v>
                </c:pt>
                <c:pt idx="2">
                  <c:v>532314.25</c:v>
                </c:pt>
                <c:pt idx="3">
                  <c:v>519233.696</c:v>
                </c:pt>
                <c:pt idx="4">
                  <c:v>586423.34199999995</c:v>
                </c:pt>
                <c:pt idx="5">
                  <c:v>541613.93799999997</c:v>
                </c:pt>
                <c:pt idx="6">
                  <c:v>550415.77099999995</c:v>
                </c:pt>
                <c:pt idx="7">
                  <c:v>452060.28600000002</c:v>
                </c:pt>
                <c:pt idx="8">
                  <c:v>552548.78899999999</c:v>
                </c:pt>
                <c:pt idx="9">
                  <c:v>533746.576</c:v>
                </c:pt>
                <c:pt idx="10">
                  <c:v>672663.61699999997</c:v>
                </c:pt>
                <c:pt idx="11">
                  <c:v>672114.03300000005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78912"/>
        <c:axId val="116456768"/>
      </c:lineChart>
      <c:catAx>
        <c:axId val="11587891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456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456768"/>
        <c:scaling>
          <c:orientation val="minMax"/>
          <c:max val="1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878912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044989775051137E-2"/>
          <c:y val="0.87795275590551181"/>
          <c:w val="0.13905930470347649"/>
          <c:h val="0.110236220472441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YAŞ MEYVE VE SEBZE İHRACATI (Bin $)</a:t>
            </a:r>
          </a:p>
        </c:rich>
      </c:tx>
      <c:layout>
        <c:manualLayout>
          <c:xMode val="edge"/>
          <c:yMode val="edge"/>
          <c:x val="0.20612266323852313"/>
          <c:y val="3.77358490566039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İHR'!$C$6:$N$6</c:f>
              <c:numCache>
                <c:formatCode>#,##0</c:formatCode>
                <c:ptCount val="12"/>
                <c:pt idx="0">
                  <c:v>219372.68599999999</c:v>
                </c:pt>
                <c:pt idx="1">
                  <c:v>200389.75200000001</c:v>
                </c:pt>
                <c:pt idx="2">
                  <c:v>192381.674</c:v>
                </c:pt>
                <c:pt idx="3">
                  <c:v>177413.61900000001</c:v>
                </c:pt>
                <c:pt idx="4">
                  <c:v>188356.514</c:v>
                </c:pt>
                <c:pt idx="5">
                  <c:v>168262.64199999999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İHR'!$C$7:$N$7</c:f>
              <c:numCache>
                <c:formatCode>#,##0</c:formatCode>
                <c:ptCount val="12"/>
                <c:pt idx="0">
                  <c:v>223131.927</c:v>
                </c:pt>
                <c:pt idx="1">
                  <c:v>181369.864</c:v>
                </c:pt>
                <c:pt idx="2">
                  <c:v>172416.70600000001</c:v>
                </c:pt>
                <c:pt idx="3">
                  <c:v>160129.84099999999</c:v>
                </c:pt>
                <c:pt idx="4">
                  <c:v>181562.63200000001</c:v>
                </c:pt>
                <c:pt idx="5">
                  <c:v>178000.41899999999</c:v>
                </c:pt>
                <c:pt idx="6">
                  <c:v>115847.71400000001</c:v>
                </c:pt>
                <c:pt idx="7">
                  <c:v>95304.603000000003</c:v>
                </c:pt>
                <c:pt idx="8">
                  <c:v>126573.58199999999</c:v>
                </c:pt>
                <c:pt idx="9">
                  <c:v>217579.89199999999</c:v>
                </c:pt>
                <c:pt idx="10">
                  <c:v>335705.39899999998</c:v>
                </c:pt>
                <c:pt idx="11">
                  <c:v>363333.53200000001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16224"/>
        <c:axId val="115778688"/>
      </c:lineChart>
      <c:catAx>
        <c:axId val="11691622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77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7786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91622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4E-2"/>
          <c:y val="0.87673114445599964"/>
          <c:w val="0.13673490813648351"/>
          <c:h val="0.111950081711484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251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3286636716424"/>
          <c:y val="0.14785992217898833"/>
          <c:w val="0.83435749448311225"/>
          <c:h val="0.5758754863813251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İHR'!$C$8:$N$8</c:f>
              <c:numCache>
                <c:formatCode>#,##0</c:formatCode>
                <c:ptCount val="12"/>
                <c:pt idx="0">
                  <c:v>111498.515</c:v>
                </c:pt>
                <c:pt idx="1">
                  <c:v>112377.708</c:v>
                </c:pt>
                <c:pt idx="2">
                  <c:v>119881.432</c:v>
                </c:pt>
                <c:pt idx="3">
                  <c:v>121226.504</c:v>
                </c:pt>
                <c:pt idx="4">
                  <c:v>109359.9</c:v>
                </c:pt>
                <c:pt idx="5">
                  <c:v>108416.18700000001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İHR'!$C$9:$N$9</c:f>
              <c:numCache>
                <c:formatCode>#,##0</c:formatCode>
                <c:ptCount val="12"/>
                <c:pt idx="0">
                  <c:v>94905.948000000004</c:v>
                </c:pt>
                <c:pt idx="1">
                  <c:v>94116.08</c:v>
                </c:pt>
                <c:pt idx="2">
                  <c:v>95501.997000000003</c:v>
                </c:pt>
                <c:pt idx="3">
                  <c:v>100788.325</c:v>
                </c:pt>
                <c:pt idx="4">
                  <c:v>112864.61</c:v>
                </c:pt>
                <c:pt idx="5">
                  <c:v>100335.58100000001</c:v>
                </c:pt>
                <c:pt idx="6">
                  <c:v>109284.27</c:v>
                </c:pt>
                <c:pt idx="7">
                  <c:v>107879.761</c:v>
                </c:pt>
                <c:pt idx="8">
                  <c:v>126891.68799999999</c:v>
                </c:pt>
                <c:pt idx="9">
                  <c:v>122192.47500000001</c:v>
                </c:pt>
                <c:pt idx="10">
                  <c:v>145394.356</c:v>
                </c:pt>
                <c:pt idx="11">
                  <c:v>119836.91099999999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16736"/>
        <c:axId val="115780416"/>
      </c:lineChart>
      <c:catAx>
        <c:axId val="11691673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780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7804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91673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6770428015564205"/>
          <c:w val="0.13701452962551405"/>
          <c:h val="0.120622568093385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66675</xdr:rowOff>
    </xdr:from>
    <xdr:to>
      <xdr:col>6</xdr:col>
      <xdr:colOff>114300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83</xdr:row>
      <xdr:rowOff>19050</xdr:rowOff>
    </xdr:from>
    <xdr:to>
      <xdr:col>6</xdr:col>
      <xdr:colOff>219075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152400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66</xdr:row>
      <xdr:rowOff>19050</xdr:rowOff>
    </xdr:from>
    <xdr:to>
      <xdr:col>6</xdr:col>
      <xdr:colOff>295275</xdr:colOff>
      <xdr:row>82</xdr:row>
      <xdr:rowOff>47625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18</xdr:row>
      <xdr:rowOff>19050</xdr:rowOff>
    </xdr:from>
    <xdr:to>
      <xdr:col>6</xdr:col>
      <xdr:colOff>161925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133</xdr:row>
      <xdr:rowOff>38100</xdr:rowOff>
    </xdr:from>
    <xdr:to>
      <xdr:col>6</xdr:col>
      <xdr:colOff>266700</xdr:colOff>
      <xdr:row>149</xdr:row>
      <xdr:rowOff>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133350</xdr:colOff>
      <xdr:row>149</xdr:row>
      <xdr:rowOff>133350</xdr:rowOff>
    </xdr:from>
    <xdr:to>
      <xdr:col>6</xdr:col>
      <xdr:colOff>342900</xdr:colOff>
      <xdr:row>165</xdr:row>
      <xdr:rowOff>114300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133350</xdr:colOff>
      <xdr:row>116</xdr:row>
      <xdr:rowOff>66675</xdr:rowOff>
    </xdr:from>
    <xdr:to>
      <xdr:col>6</xdr:col>
      <xdr:colOff>276225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199</xdr:row>
      <xdr:rowOff>66675</xdr:rowOff>
    </xdr:from>
    <xdr:to>
      <xdr:col>6</xdr:col>
      <xdr:colOff>323850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47625</xdr:colOff>
      <xdr:row>49</xdr:row>
      <xdr:rowOff>114300</xdr:rowOff>
    </xdr:from>
    <xdr:to>
      <xdr:col>6</xdr:col>
      <xdr:colOff>276225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166</xdr:row>
      <xdr:rowOff>47625</xdr:rowOff>
    </xdr:from>
    <xdr:to>
      <xdr:col>6</xdr:col>
      <xdr:colOff>381000</xdr:colOff>
      <xdr:row>182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182</xdr:row>
      <xdr:rowOff>114300</xdr:rowOff>
    </xdr:from>
    <xdr:to>
      <xdr:col>6</xdr:col>
      <xdr:colOff>314325</xdr:colOff>
      <xdr:row>198</xdr:row>
      <xdr:rowOff>66675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8</xdr:col>
      <xdr:colOff>504825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8</xdr:col>
      <xdr:colOff>495300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8</xdr:col>
      <xdr:colOff>523875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8</xdr:col>
      <xdr:colOff>504825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66675</xdr:rowOff>
    </xdr:from>
    <xdr:to>
      <xdr:col>7</xdr:col>
      <xdr:colOff>323850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34</xdr:row>
      <xdr:rowOff>95250</xdr:rowOff>
    </xdr:from>
    <xdr:to>
      <xdr:col>7</xdr:col>
      <xdr:colOff>314325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50</xdr:row>
      <xdr:rowOff>9525</xdr:rowOff>
    </xdr:from>
    <xdr:to>
      <xdr:col>7</xdr:col>
      <xdr:colOff>323850</xdr:colOff>
      <xdr:row>64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447675</xdr:colOff>
      <xdr:row>32</xdr:row>
      <xdr:rowOff>133350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0</xdr:rowOff>
    </xdr:from>
    <xdr:to>
      <xdr:col>6</xdr:col>
      <xdr:colOff>400050</xdr:colOff>
      <xdr:row>47</xdr:row>
      <xdr:rowOff>104775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49</xdr:row>
      <xdr:rowOff>19050</xdr:rowOff>
    </xdr:from>
    <xdr:to>
      <xdr:col>6</xdr:col>
      <xdr:colOff>428625</xdr:colOff>
      <xdr:row>64</xdr:row>
      <xdr:rowOff>133350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28575</xdr:rowOff>
    </xdr:from>
    <xdr:to>
      <xdr:col>7</xdr:col>
      <xdr:colOff>419100</xdr:colOff>
      <xdr:row>18</xdr:row>
      <xdr:rowOff>142875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22</xdr:row>
      <xdr:rowOff>9525</xdr:rowOff>
    </xdr:from>
    <xdr:to>
      <xdr:col>7</xdr:col>
      <xdr:colOff>419100</xdr:colOff>
      <xdr:row>38</xdr:row>
      <xdr:rowOff>9525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70" zoomScaleNormal="70" workbookViewId="0">
      <pane xSplit="1" ySplit="7" topLeftCell="B22" activePane="bottomRight" state="frozen"/>
      <selection activeCell="B16" sqref="B16"/>
      <selection pane="topRight" activeCell="B16" sqref="B16"/>
      <selection pane="bottomLeft" activeCell="B16" sqref="B16"/>
      <selection pane="bottomRight" activeCell="H46" sqref="H46"/>
    </sheetView>
  </sheetViews>
  <sheetFormatPr defaultColWidth="9.140625" defaultRowHeight="12.75" x14ac:dyDescent="0.2"/>
  <cols>
    <col min="1" max="1" width="49.28515625" style="1" bestFit="1" customWidth="1"/>
    <col min="2" max="2" width="17.85546875" style="1" customWidth="1"/>
    <col min="3" max="3" width="17" style="1" bestFit="1" customWidth="1"/>
    <col min="4" max="4" width="9.42578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2" t="s">
        <v>209</v>
      </c>
      <c r="D1" s="3"/>
    </row>
    <row r="2" spans="1:13" x14ac:dyDescent="0.2">
      <c r="D2" s="3"/>
    </row>
    <row r="3" spans="1:13" x14ac:dyDescent="0.2">
      <c r="D3" s="3"/>
    </row>
    <row r="4" spans="1:13" x14ac:dyDescent="0.2">
      <c r="B4" s="3"/>
      <c r="C4" s="3"/>
      <c r="D4" s="3"/>
      <c r="E4" s="3"/>
      <c r="F4" s="3"/>
      <c r="G4" s="3"/>
      <c r="H4" s="3"/>
      <c r="I4" s="3"/>
    </row>
    <row r="5" spans="1:13" ht="26.25" x14ac:dyDescent="0.2">
      <c r="A5" s="141" t="s">
        <v>0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3"/>
    </row>
    <row r="6" spans="1:13" ht="18" x14ac:dyDescent="0.2">
      <c r="A6" s="4"/>
      <c r="B6" s="140" t="s">
        <v>66</v>
      </c>
      <c r="C6" s="140"/>
      <c r="D6" s="140"/>
      <c r="E6" s="140"/>
      <c r="F6" s="140" t="s">
        <v>210</v>
      </c>
      <c r="G6" s="140"/>
      <c r="H6" s="140"/>
      <c r="I6" s="140"/>
      <c r="J6" s="140" t="s">
        <v>182</v>
      </c>
      <c r="K6" s="140"/>
      <c r="L6" s="140"/>
      <c r="M6" s="140"/>
    </row>
    <row r="7" spans="1:13" ht="30" x14ac:dyDescent="0.25">
      <c r="A7" s="5" t="s">
        <v>2</v>
      </c>
      <c r="B7" s="6">
        <v>2013</v>
      </c>
      <c r="C7" s="7">
        <v>2014</v>
      </c>
      <c r="D7" s="8" t="s">
        <v>183</v>
      </c>
      <c r="E7" s="8" t="s">
        <v>184</v>
      </c>
      <c r="F7" s="6">
        <v>2013</v>
      </c>
      <c r="G7" s="7">
        <v>2014</v>
      </c>
      <c r="H7" s="8" t="s">
        <v>183</v>
      </c>
      <c r="I7" s="8" t="s">
        <v>184</v>
      </c>
      <c r="J7" s="6" t="s">
        <v>185</v>
      </c>
      <c r="K7" s="6" t="s">
        <v>186</v>
      </c>
      <c r="L7" s="8" t="s">
        <v>183</v>
      </c>
      <c r="M7" s="8" t="s">
        <v>184</v>
      </c>
    </row>
    <row r="8" spans="1:13" ht="16.5" x14ac:dyDescent="0.25">
      <c r="A8" s="65" t="s">
        <v>3</v>
      </c>
      <c r="B8" s="66">
        <v>1650179.25633</v>
      </c>
      <c r="C8" s="66">
        <v>1672866.8242599999</v>
      </c>
      <c r="D8" s="64">
        <f t="shared" ref="D8:D44" si="0">(C8-B8)/B8*100</f>
        <v>1.3748547524744112</v>
      </c>
      <c r="E8" s="64">
        <f>C8/C$44*100</f>
        <v>13.33598282973446</v>
      </c>
      <c r="F8" s="66">
        <v>10141336.289650001</v>
      </c>
      <c r="G8" s="66">
        <v>10946702.83825</v>
      </c>
      <c r="H8" s="64">
        <f t="shared" ref="H8:H45" si="1">(G8-F8)/F8*100</f>
        <v>7.941424340911925</v>
      </c>
      <c r="I8" s="64">
        <f>G8/G$46*100</f>
        <v>13.694449452976887</v>
      </c>
      <c r="J8" s="66">
        <v>20024918.197999999</v>
      </c>
      <c r="K8" s="66">
        <v>22148237.053000003</v>
      </c>
      <c r="L8" s="64">
        <f t="shared" ref="L8:L45" si="2">(K8-J8)/J8*100</f>
        <v>10.603383414630239</v>
      </c>
      <c r="M8" s="64">
        <f>K8/K$46*100</f>
        <v>14.143660960551433</v>
      </c>
    </row>
    <row r="9" spans="1:13" ht="15.75" x14ac:dyDescent="0.25">
      <c r="A9" s="10" t="s">
        <v>4</v>
      </c>
      <c r="B9" s="66">
        <v>1138584.6630200001</v>
      </c>
      <c r="C9" s="66">
        <v>1129943.7436599999</v>
      </c>
      <c r="D9" s="64">
        <f t="shared" si="0"/>
        <v>-0.75891759661340086</v>
      </c>
      <c r="E9" s="64">
        <f t="shared" ref="E9:E46" si="3">C9/C$44*100</f>
        <v>9.0078362159411203</v>
      </c>
      <c r="F9" s="66">
        <v>7119127.0856600003</v>
      </c>
      <c r="G9" s="66">
        <v>7535913.9781600004</v>
      </c>
      <c r="H9" s="64">
        <f t="shared" si="1"/>
        <v>5.8544662496548279</v>
      </c>
      <c r="I9" s="64">
        <f t="shared" ref="I9:I46" si="4">G9/G$46*100</f>
        <v>9.427513889871177</v>
      </c>
      <c r="J9" s="66">
        <v>14111269.002000002</v>
      </c>
      <c r="K9" s="66">
        <v>15314953.199000001</v>
      </c>
      <c r="L9" s="64">
        <f t="shared" si="2"/>
        <v>8.5299500479326102</v>
      </c>
      <c r="M9" s="64">
        <f t="shared" ref="M9:M46" si="5">K9/K$46*100</f>
        <v>9.7799885902895642</v>
      </c>
    </row>
    <row r="10" spans="1:13" ht="14.25" x14ac:dyDescent="0.2">
      <c r="A10" s="12" t="s">
        <v>5</v>
      </c>
      <c r="B10" s="13">
        <v>541613.93798000005</v>
      </c>
      <c r="C10" s="13">
        <v>497113.00456999999</v>
      </c>
      <c r="D10" s="14">
        <f t="shared" si="0"/>
        <v>-8.216356760679103</v>
      </c>
      <c r="E10" s="14">
        <f t="shared" si="3"/>
        <v>3.9629517408331734</v>
      </c>
      <c r="F10" s="13">
        <v>3151094.5733400001</v>
      </c>
      <c r="G10" s="13">
        <v>3419844.6035099998</v>
      </c>
      <c r="H10" s="14">
        <f t="shared" si="1"/>
        <v>8.5287833771722799</v>
      </c>
      <c r="I10" s="14">
        <f t="shared" si="4"/>
        <v>4.2782644008714534</v>
      </c>
      <c r="J10" s="13">
        <v>6121353.8060000008</v>
      </c>
      <c r="K10" s="13">
        <v>6853392.3529999992</v>
      </c>
      <c r="L10" s="14">
        <f t="shared" si="2"/>
        <v>11.958768765864704</v>
      </c>
      <c r="M10" s="14">
        <f t="shared" si="5"/>
        <v>4.3765134732174209</v>
      </c>
    </row>
    <row r="11" spans="1:13" ht="14.25" x14ac:dyDescent="0.2">
      <c r="A11" s="12" t="s">
        <v>6</v>
      </c>
      <c r="B11" s="13">
        <v>178000.41879</v>
      </c>
      <c r="C11" s="13">
        <v>168262.64159000001</v>
      </c>
      <c r="D11" s="14">
        <f t="shared" si="0"/>
        <v>-5.4706484772310251</v>
      </c>
      <c r="E11" s="14">
        <f t="shared" si="3"/>
        <v>1.3413785643831058</v>
      </c>
      <c r="F11" s="13">
        <v>1096611.3884999999</v>
      </c>
      <c r="G11" s="13">
        <v>1146176.88619</v>
      </c>
      <c r="H11" s="14">
        <f t="shared" si="1"/>
        <v>4.519878072559349</v>
      </c>
      <c r="I11" s="14">
        <f t="shared" si="4"/>
        <v>1.4338802892550877</v>
      </c>
      <c r="J11" s="13">
        <v>2183401.0410000002</v>
      </c>
      <c r="K11" s="13">
        <v>2400535.7039999999</v>
      </c>
      <c r="L11" s="14">
        <f t="shared" si="2"/>
        <v>9.9447906693564541</v>
      </c>
      <c r="M11" s="14">
        <f t="shared" si="5"/>
        <v>1.5329600744216236</v>
      </c>
    </row>
    <row r="12" spans="1:13" ht="14.25" x14ac:dyDescent="0.2">
      <c r="A12" s="12" t="s">
        <v>7</v>
      </c>
      <c r="B12" s="13">
        <v>100335.58076</v>
      </c>
      <c r="C12" s="13">
        <v>108416.18713999999</v>
      </c>
      <c r="D12" s="14">
        <f t="shared" si="0"/>
        <v>8.0535801146440669</v>
      </c>
      <c r="E12" s="14">
        <f t="shared" si="3"/>
        <v>0.86428661815556673</v>
      </c>
      <c r="F12" s="13">
        <v>598512.54211000004</v>
      </c>
      <c r="G12" s="13">
        <v>682760.24673000001</v>
      </c>
      <c r="H12" s="14">
        <f t="shared" si="1"/>
        <v>14.076180312444675</v>
      </c>
      <c r="I12" s="14">
        <f t="shared" si="4"/>
        <v>0.85414081532158947</v>
      </c>
      <c r="J12" s="13">
        <v>1291102.6830000002</v>
      </c>
      <c r="K12" s="13">
        <v>1414239.7069999997</v>
      </c>
      <c r="L12" s="14">
        <f t="shared" si="2"/>
        <v>9.5373532733956452</v>
      </c>
      <c r="M12" s="14">
        <f t="shared" si="5"/>
        <v>0.90312050051172021</v>
      </c>
    </row>
    <row r="13" spans="1:13" ht="14.25" x14ac:dyDescent="0.2">
      <c r="A13" s="12" t="s">
        <v>8</v>
      </c>
      <c r="B13" s="13">
        <v>96319.292700000005</v>
      </c>
      <c r="C13" s="13">
        <v>102416.67644</v>
      </c>
      <c r="D13" s="14">
        <f t="shared" si="0"/>
        <v>6.3303867471194488</v>
      </c>
      <c r="E13" s="14">
        <f t="shared" si="3"/>
        <v>0.81645891871069276</v>
      </c>
      <c r="F13" s="13">
        <v>641241.95334000001</v>
      </c>
      <c r="G13" s="13">
        <v>655380.63366000005</v>
      </c>
      <c r="H13" s="14">
        <f t="shared" si="1"/>
        <v>2.2048900959079041</v>
      </c>
      <c r="I13" s="14">
        <f t="shared" si="4"/>
        <v>0.81988860871933922</v>
      </c>
      <c r="J13" s="13">
        <v>1417810.5589999999</v>
      </c>
      <c r="K13" s="13">
        <v>1452392.375</v>
      </c>
      <c r="L13" s="14">
        <f t="shared" si="2"/>
        <v>2.4390999051658291</v>
      </c>
      <c r="M13" s="14">
        <f t="shared" si="5"/>
        <v>0.92748444422612042</v>
      </c>
    </row>
    <row r="14" spans="1:13" ht="14.25" x14ac:dyDescent="0.2">
      <c r="A14" s="12" t="s">
        <v>9</v>
      </c>
      <c r="B14" s="13">
        <v>106164.20718</v>
      </c>
      <c r="C14" s="13">
        <v>138891.12143</v>
      </c>
      <c r="D14" s="14">
        <f t="shared" si="0"/>
        <v>30.826693025184994</v>
      </c>
      <c r="E14" s="14">
        <f t="shared" si="3"/>
        <v>1.1072307632213312</v>
      </c>
      <c r="F14" s="13">
        <v>792623.99740999995</v>
      </c>
      <c r="G14" s="13">
        <v>922524.69273999997</v>
      </c>
      <c r="H14" s="14">
        <f t="shared" si="1"/>
        <v>16.388690697539705</v>
      </c>
      <c r="I14" s="14">
        <f t="shared" si="4"/>
        <v>1.1540888576701895</v>
      </c>
      <c r="J14" s="13">
        <v>1799642.7039999999</v>
      </c>
      <c r="K14" s="13">
        <v>1901109.5130000003</v>
      </c>
      <c r="L14" s="14">
        <f t="shared" si="2"/>
        <v>5.6381641074905477</v>
      </c>
      <c r="M14" s="14">
        <f t="shared" si="5"/>
        <v>1.2140310913418253</v>
      </c>
    </row>
    <row r="15" spans="1:13" ht="14.25" x14ac:dyDescent="0.2">
      <c r="A15" s="12" t="s">
        <v>10</v>
      </c>
      <c r="B15" s="13">
        <v>36239.687250000003</v>
      </c>
      <c r="C15" s="13">
        <v>19273.121060000001</v>
      </c>
      <c r="D15" s="14">
        <f t="shared" si="0"/>
        <v>-46.817639658300308</v>
      </c>
      <c r="E15" s="14">
        <f t="shared" si="3"/>
        <v>0.15364403657490802</v>
      </c>
      <c r="F15" s="13">
        <v>271912.38705999998</v>
      </c>
      <c r="G15" s="13">
        <v>129612.57490000001</v>
      </c>
      <c r="H15" s="14">
        <f t="shared" si="1"/>
        <v>-52.332964194308737</v>
      </c>
      <c r="I15" s="14">
        <f t="shared" si="4"/>
        <v>0.16214680179643826</v>
      </c>
      <c r="J15" s="13">
        <v>376635.89399999997</v>
      </c>
      <c r="K15" s="13">
        <v>297267.978</v>
      </c>
      <c r="L15" s="14">
        <f t="shared" si="2"/>
        <v>-21.072849737470847</v>
      </c>
      <c r="M15" s="14">
        <f t="shared" si="5"/>
        <v>0.18983260316383346</v>
      </c>
    </row>
    <row r="16" spans="1:13" ht="14.25" x14ac:dyDescent="0.2">
      <c r="A16" s="12" t="s">
        <v>11</v>
      </c>
      <c r="B16" s="13">
        <v>76117.297269999995</v>
      </c>
      <c r="C16" s="13">
        <v>91684.593309999997</v>
      </c>
      <c r="D16" s="14">
        <f t="shared" si="0"/>
        <v>20.451719383546106</v>
      </c>
      <c r="E16" s="14">
        <f t="shared" si="3"/>
        <v>0.73090346727045385</v>
      </c>
      <c r="F16" s="13">
        <v>522228.77123000001</v>
      </c>
      <c r="G16" s="13">
        <v>527487.59806999995</v>
      </c>
      <c r="H16" s="14">
        <f t="shared" si="1"/>
        <v>1.006996766496391</v>
      </c>
      <c r="I16" s="14">
        <f t="shared" si="4"/>
        <v>0.65989297010976655</v>
      </c>
      <c r="J16" s="13">
        <v>844384.19200000004</v>
      </c>
      <c r="K16" s="13">
        <v>911808.65999999992</v>
      </c>
      <c r="L16" s="14">
        <f t="shared" si="2"/>
        <v>7.985046219339913</v>
      </c>
      <c r="M16" s="14">
        <f t="shared" si="5"/>
        <v>0.58227264396142508</v>
      </c>
    </row>
    <row r="17" spans="1:13" ht="14.25" x14ac:dyDescent="0.2">
      <c r="A17" s="12" t="s">
        <v>12</v>
      </c>
      <c r="B17" s="13">
        <v>3794.24109</v>
      </c>
      <c r="C17" s="13">
        <v>3886.3981199999998</v>
      </c>
      <c r="D17" s="14">
        <f t="shared" si="0"/>
        <v>2.4288659527431307</v>
      </c>
      <c r="E17" s="14">
        <f t="shared" si="3"/>
        <v>3.0982106791889459E-2</v>
      </c>
      <c r="F17" s="13">
        <v>44901.472670000003</v>
      </c>
      <c r="G17" s="13">
        <v>52126.742359999997</v>
      </c>
      <c r="H17" s="14">
        <f t="shared" si="1"/>
        <v>16.09138689748902</v>
      </c>
      <c r="I17" s="14">
        <f t="shared" si="4"/>
        <v>6.5211146127310854E-2</v>
      </c>
      <c r="J17" s="13">
        <v>76938.123000000007</v>
      </c>
      <c r="K17" s="13">
        <v>84206.904999999999</v>
      </c>
      <c r="L17" s="14">
        <f t="shared" si="2"/>
        <v>9.4475686650166804</v>
      </c>
      <c r="M17" s="14">
        <f t="shared" si="5"/>
        <v>5.3773756891230394E-2</v>
      </c>
    </row>
    <row r="18" spans="1:13" ht="15.75" x14ac:dyDescent="0.25">
      <c r="A18" s="10" t="s">
        <v>13</v>
      </c>
      <c r="B18" s="66">
        <v>157449.19192000001</v>
      </c>
      <c r="C18" s="66">
        <v>158184.55897000001</v>
      </c>
      <c r="D18" s="64">
        <f t="shared" si="0"/>
        <v>0.46705038052760595</v>
      </c>
      <c r="E18" s="64">
        <f t="shared" si="3"/>
        <v>1.2610367614207461</v>
      </c>
      <c r="F18" s="66">
        <v>942739.90119999996</v>
      </c>
      <c r="G18" s="66">
        <v>1138228.3025199999</v>
      </c>
      <c r="H18" s="64">
        <f t="shared" si="1"/>
        <v>20.736196810081509</v>
      </c>
      <c r="I18" s="64">
        <f t="shared" si="4"/>
        <v>1.4239365208985351</v>
      </c>
      <c r="J18" s="66">
        <v>1826655.3010000002</v>
      </c>
      <c r="K18" s="66">
        <v>2183642.2930000001</v>
      </c>
      <c r="L18" s="64">
        <f t="shared" si="2"/>
        <v>19.54320510304094</v>
      </c>
      <c r="M18" s="64">
        <f t="shared" si="5"/>
        <v>1.3944539322658978</v>
      </c>
    </row>
    <row r="19" spans="1:13" ht="14.25" x14ac:dyDescent="0.2">
      <c r="A19" s="12" t="s">
        <v>14</v>
      </c>
      <c r="B19" s="13">
        <v>157449.19192000001</v>
      </c>
      <c r="C19" s="13">
        <v>158184.55897000001</v>
      </c>
      <c r="D19" s="14">
        <f t="shared" si="0"/>
        <v>0.46705038052760595</v>
      </c>
      <c r="E19" s="14">
        <f t="shared" si="3"/>
        <v>1.2610367614207461</v>
      </c>
      <c r="F19" s="13">
        <v>942739.90119999996</v>
      </c>
      <c r="G19" s="13">
        <v>1138228.3025199999</v>
      </c>
      <c r="H19" s="14">
        <f t="shared" si="1"/>
        <v>20.736196810081509</v>
      </c>
      <c r="I19" s="14">
        <f t="shared" si="4"/>
        <v>1.4239365208985351</v>
      </c>
      <c r="J19" s="13">
        <v>1826655.3010000002</v>
      </c>
      <c r="K19" s="13">
        <v>2183642.2930000001</v>
      </c>
      <c r="L19" s="14">
        <f t="shared" si="2"/>
        <v>19.54320510304094</v>
      </c>
      <c r="M19" s="14">
        <f t="shared" si="5"/>
        <v>1.3944539322658978</v>
      </c>
    </row>
    <row r="20" spans="1:13" ht="15.75" x14ac:dyDescent="0.25">
      <c r="A20" s="10" t="s">
        <v>15</v>
      </c>
      <c r="B20" s="9">
        <v>354145.40139000001</v>
      </c>
      <c r="C20" s="9">
        <v>384738.52162999997</v>
      </c>
      <c r="D20" s="11">
        <f t="shared" si="0"/>
        <v>8.6385761667167635</v>
      </c>
      <c r="E20" s="11">
        <f t="shared" si="3"/>
        <v>3.067109852372595</v>
      </c>
      <c r="F20" s="9">
        <v>2079469.3027900001</v>
      </c>
      <c r="G20" s="9">
        <v>2272560.5575700002</v>
      </c>
      <c r="H20" s="11">
        <f t="shared" si="1"/>
        <v>9.2856025583513908</v>
      </c>
      <c r="I20" s="11">
        <f t="shared" si="4"/>
        <v>2.8429990422071776</v>
      </c>
      <c r="J20" s="9">
        <v>4086993.8949999996</v>
      </c>
      <c r="K20" s="9">
        <v>4649641.5619999999</v>
      </c>
      <c r="L20" s="11">
        <f t="shared" si="2"/>
        <v>13.76678511040449</v>
      </c>
      <c r="M20" s="11">
        <f t="shared" si="5"/>
        <v>2.9692184386345599</v>
      </c>
    </row>
    <row r="21" spans="1:13" ht="14.25" x14ac:dyDescent="0.2">
      <c r="A21" s="12" t="s">
        <v>16</v>
      </c>
      <c r="B21" s="13">
        <v>354145.40139000001</v>
      </c>
      <c r="C21" s="13">
        <v>384738.52162999997</v>
      </c>
      <c r="D21" s="14">
        <f t="shared" si="0"/>
        <v>8.6385761667167635</v>
      </c>
      <c r="E21" s="14">
        <f t="shared" si="3"/>
        <v>3.067109852372595</v>
      </c>
      <c r="F21" s="13">
        <v>2079469.3027900001</v>
      </c>
      <c r="G21" s="13">
        <v>2272560.5575700002</v>
      </c>
      <c r="H21" s="14">
        <f t="shared" si="1"/>
        <v>9.2856025583513908</v>
      </c>
      <c r="I21" s="14">
        <f t="shared" si="4"/>
        <v>2.8429990422071776</v>
      </c>
      <c r="J21" s="13">
        <v>4086993.8949999996</v>
      </c>
      <c r="K21" s="13">
        <v>4649641.5619999999</v>
      </c>
      <c r="L21" s="14">
        <f t="shared" si="2"/>
        <v>13.76678511040449</v>
      </c>
      <c r="M21" s="14">
        <f t="shared" si="5"/>
        <v>2.9692184386345599</v>
      </c>
    </row>
    <row r="22" spans="1:13" ht="16.5" x14ac:dyDescent="0.25">
      <c r="A22" s="65" t="s">
        <v>17</v>
      </c>
      <c r="B22" s="66">
        <v>9681921.6149599999</v>
      </c>
      <c r="C22" s="66">
        <v>10466588.66106</v>
      </c>
      <c r="D22" s="64">
        <f t="shared" si="0"/>
        <v>8.1044556783807611</v>
      </c>
      <c r="E22" s="64">
        <f t="shared" si="3"/>
        <v>83.438947228530509</v>
      </c>
      <c r="F22" s="66">
        <v>58626860.199960001</v>
      </c>
      <c r="G22" s="66">
        <v>62762615.009149998</v>
      </c>
      <c r="H22" s="64">
        <f t="shared" si="1"/>
        <v>7.0543685864876302</v>
      </c>
      <c r="I22" s="64">
        <f t="shared" si="4"/>
        <v>78.516743487014892</v>
      </c>
      <c r="J22" s="66">
        <v>115212752.34</v>
      </c>
      <c r="K22" s="66">
        <v>123157765.705</v>
      </c>
      <c r="L22" s="64">
        <f t="shared" si="2"/>
        <v>6.8959496267859004</v>
      </c>
      <c r="M22" s="64">
        <f t="shared" si="5"/>
        <v>78.647419143213753</v>
      </c>
    </row>
    <row r="23" spans="1:13" ht="15.75" x14ac:dyDescent="0.25">
      <c r="A23" s="10" t="s">
        <v>18</v>
      </c>
      <c r="B23" s="66">
        <v>974572.12578999996</v>
      </c>
      <c r="C23" s="66">
        <v>1057432.78147</v>
      </c>
      <c r="D23" s="64">
        <f t="shared" si="0"/>
        <v>8.5022599648878963</v>
      </c>
      <c r="E23" s="64">
        <f t="shared" si="3"/>
        <v>8.4297836580747028</v>
      </c>
      <c r="F23" s="66">
        <v>6069260.2845799997</v>
      </c>
      <c r="G23" s="66">
        <v>6551541.5022799997</v>
      </c>
      <c r="H23" s="64">
        <f t="shared" si="1"/>
        <v>7.9462932068561702</v>
      </c>
      <c r="I23" s="64">
        <f t="shared" si="4"/>
        <v>8.1960527537620464</v>
      </c>
      <c r="J23" s="66">
        <v>11971807.426000003</v>
      </c>
      <c r="K23" s="66">
        <v>13007885.104</v>
      </c>
      <c r="L23" s="64">
        <f t="shared" si="2"/>
        <v>8.6543129298077073</v>
      </c>
      <c r="M23" s="64">
        <f t="shared" si="5"/>
        <v>8.3067160733618355</v>
      </c>
    </row>
    <row r="24" spans="1:13" ht="14.25" x14ac:dyDescent="0.2">
      <c r="A24" s="12" t="s">
        <v>19</v>
      </c>
      <c r="B24" s="13">
        <v>644671.53150000004</v>
      </c>
      <c r="C24" s="13">
        <v>707143.09001000004</v>
      </c>
      <c r="D24" s="14">
        <f t="shared" si="0"/>
        <v>9.6904478416540716</v>
      </c>
      <c r="E24" s="14">
        <f t="shared" si="3"/>
        <v>5.6372975838709287</v>
      </c>
      <c r="F24" s="13">
        <v>4159554.3810399999</v>
      </c>
      <c r="G24" s="13">
        <v>4521967.42502</v>
      </c>
      <c r="H24" s="14">
        <f t="shared" si="1"/>
        <v>8.7127853318120856</v>
      </c>
      <c r="I24" s="14">
        <f t="shared" si="4"/>
        <v>5.6570325553702752</v>
      </c>
      <c r="J24" s="13">
        <v>8093670.8289999999</v>
      </c>
      <c r="K24" s="13">
        <v>8750333.3890000004</v>
      </c>
      <c r="L24" s="14">
        <f t="shared" si="2"/>
        <v>8.1132847366011962</v>
      </c>
      <c r="M24" s="14">
        <f t="shared" si="5"/>
        <v>5.5878826133949717</v>
      </c>
    </row>
    <row r="25" spans="1:13" ht="14.25" x14ac:dyDescent="0.2">
      <c r="A25" s="12" t="s">
        <v>20</v>
      </c>
      <c r="B25" s="13">
        <v>146139.55919999999</v>
      </c>
      <c r="C25" s="13">
        <v>149665.82295</v>
      </c>
      <c r="D25" s="14">
        <f t="shared" si="0"/>
        <v>2.4129426483175087</v>
      </c>
      <c r="E25" s="14">
        <f t="shared" si="3"/>
        <v>1.1931259656262185</v>
      </c>
      <c r="F25" s="13">
        <v>845563.95727999997</v>
      </c>
      <c r="G25" s="13">
        <v>883696.28850000002</v>
      </c>
      <c r="H25" s="14">
        <f t="shared" si="1"/>
        <v>4.5096921281583091</v>
      </c>
      <c r="I25" s="14">
        <f t="shared" si="4"/>
        <v>1.1055140834152013</v>
      </c>
      <c r="J25" s="13">
        <v>1745886.4709999999</v>
      </c>
      <c r="K25" s="13">
        <v>1980415.4669999999</v>
      </c>
      <c r="L25" s="14">
        <f t="shared" si="2"/>
        <v>13.43323291036603</v>
      </c>
      <c r="M25" s="14">
        <f t="shared" si="5"/>
        <v>1.264675145893208</v>
      </c>
    </row>
    <row r="26" spans="1:13" ht="14.25" x14ac:dyDescent="0.2">
      <c r="A26" s="12" t="s">
        <v>21</v>
      </c>
      <c r="B26" s="13">
        <v>183761.03508999999</v>
      </c>
      <c r="C26" s="13">
        <v>200623.86851</v>
      </c>
      <c r="D26" s="14">
        <f t="shared" si="0"/>
        <v>9.1765011073980727</v>
      </c>
      <c r="E26" s="14">
        <f t="shared" si="3"/>
        <v>1.5993601085775557</v>
      </c>
      <c r="F26" s="13">
        <v>1064141.9462600001</v>
      </c>
      <c r="G26" s="13">
        <v>1145877.7887599999</v>
      </c>
      <c r="H26" s="14">
        <f t="shared" si="1"/>
        <v>7.6809153879579721</v>
      </c>
      <c r="I26" s="14">
        <f t="shared" si="4"/>
        <v>1.4335061149765698</v>
      </c>
      <c r="J26" s="13">
        <v>2132250.1260000002</v>
      </c>
      <c r="K26" s="13">
        <v>2277136.2490000003</v>
      </c>
      <c r="L26" s="14">
        <f t="shared" si="2"/>
        <v>6.7949871937303907</v>
      </c>
      <c r="M26" s="14">
        <f t="shared" si="5"/>
        <v>1.454158314712247</v>
      </c>
    </row>
    <row r="27" spans="1:13" ht="15.75" x14ac:dyDescent="0.25">
      <c r="A27" s="10" t="s">
        <v>22</v>
      </c>
      <c r="B27" s="66">
        <v>1328721.92301</v>
      </c>
      <c r="C27" s="66">
        <v>1524914.2530700001</v>
      </c>
      <c r="D27" s="64">
        <f t="shared" si="0"/>
        <v>14.76549206139075</v>
      </c>
      <c r="E27" s="64">
        <f t="shared" si="3"/>
        <v>12.156514792954122</v>
      </c>
      <c r="F27" s="66">
        <v>8515983.2777800001</v>
      </c>
      <c r="G27" s="66">
        <v>8896246.2178600002</v>
      </c>
      <c r="H27" s="64">
        <f t="shared" si="1"/>
        <v>4.4652851899343959</v>
      </c>
      <c r="I27" s="64">
        <f t="shared" si="4"/>
        <v>11.129304956194176</v>
      </c>
      <c r="J27" s="66">
        <v>17349994.616</v>
      </c>
      <c r="K27" s="66">
        <v>17811577.279999997</v>
      </c>
      <c r="L27" s="64">
        <f t="shared" si="2"/>
        <v>2.660419638253547</v>
      </c>
      <c r="M27" s="64">
        <f t="shared" si="5"/>
        <v>11.374309820602985</v>
      </c>
    </row>
    <row r="28" spans="1:13" ht="14.25" x14ac:dyDescent="0.2">
      <c r="A28" s="12" t="s">
        <v>23</v>
      </c>
      <c r="B28" s="13">
        <v>1328721.92301</v>
      </c>
      <c r="C28" s="13">
        <v>1524914.2530700001</v>
      </c>
      <c r="D28" s="14">
        <f t="shared" si="0"/>
        <v>14.76549206139075</v>
      </c>
      <c r="E28" s="14">
        <f t="shared" si="3"/>
        <v>12.156514792954122</v>
      </c>
      <c r="F28" s="13">
        <v>8515983.2777800001</v>
      </c>
      <c r="G28" s="13">
        <v>8896246.2178600002</v>
      </c>
      <c r="H28" s="14">
        <f t="shared" si="1"/>
        <v>4.4652851899343959</v>
      </c>
      <c r="I28" s="14">
        <f t="shared" si="4"/>
        <v>11.129304956194176</v>
      </c>
      <c r="J28" s="13">
        <v>17349994.616</v>
      </c>
      <c r="K28" s="13">
        <v>17811577.279999997</v>
      </c>
      <c r="L28" s="14">
        <f t="shared" si="2"/>
        <v>2.660419638253547</v>
      </c>
      <c r="M28" s="14">
        <f t="shared" si="5"/>
        <v>11.374309820602985</v>
      </c>
    </row>
    <row r="29" spans="1:13" ht="15.75" x14ac:dyDescent="0.25">
      <c r="A29" s="10" t="s">
        <v>24</v>
      </c>
      <c r="B29" s="66">
        <v>7378627.5661599999</v>
      </c>
      <c r="C29" s="66">
        <v>7884241.6265200004</v>
      </c>
      <c r="D29" s="64">
        <f t="shared" si="0"/>
        <v>6.852413349588983</v>
      </c>
      <c r="E29" s="64">
        <f t="shared" si="3"/>
        <v>62.852648777501699</v>
      </c>
      <c r="F29" s="66">
        <v>44041616.637599997</v>
      </c>
      <c r="G29" s="66">
        <v>47314827.289010003</v>
      </c>
      <c r="H29" s="64">
        <f t="shared" si="1"/>
        <v>7.4320856074468935</v>
      </c>
      <c r="I29" s="64">
        <f t="shared" si="4"/>
        <v>59.191385777058677</v>
      </c>
      <c r="J29" s="66">
        <v>85890950.298999995</v>
      </c>
      <c r="K29" s="66">
        <v>92338303.323000014</v>
      </c>
      <c r="L29" s="64">
        <f t="shared" si="2"/>
        <v>7.5064404358733512</v>
      </c>
      <c r="M29" s="64">
        <f t="shared" si="5"/>
        <v>58.966393250526117</v>
      </c>
    </row>
    <row r="30" spans="1:13" ht="14.25" x14ac:dyDescent="0.2">
      <c r="A30" s="12" t="s">
        <v>25</v>
      </c>
      <c r="B30" s="13">
        <v>1442883.8756299999</v>
      </c>
      <c r="C30" s="13">
        <v>1601303.76119</v>
      </c>
      <c r="D30" s="14">
        <f t="shared" si="0"/>
        <v>10.979392606409849</v>
      </c>
      <c r="E30" s="14">
        <f t="shared" si="3"/>
        <v>12.765486860477083</v>
      </c>
      <c r="F30" s="13">
        <v>8415476.1569500007</v>
      </c>
      <c r="G30" s="13">
        <v>9436055.8321100008</v>
      </c>
      <c r="H30" s="14">
        <f t="shared" si="1"/>
        <v>12.12741449355952</v>
      </c>
      <c r="I30" s="14">
        <f t="shared" si="4"/>
        <v>11.804612908351885</v>
      </c>
      <c r="J30" s="13">
        <v>16550903.071</v>
      </c>
      <c r="K30" s="13">
        <v>18380355.883000001</v>
      </c>
      <c r="L30" s="14">
        <f t="shared" si="2"/>
        <v>11.053492393448389</v>
      </c>
      <c r="M30" s="14">
        <f t="shared" si="5"/>
        <v>11.737526617641848</v>
      </c>
    </row>
    <row r="31" spans="1:13" ht="14.25" x14ac:dyDescent="0.2">
      <c r="A31" s="12" t="s">
        <v>26</v>
      </c>
      <c r="B31" s="13">
        <v>1800469.28868</v>
      </c>
      <c r="C31" s="13">
        <v>2031816.69105</v>
      </c>
      <c r="D31" s="14">
        <f t="shared" si="0"/>
        <v>12.849283452072131</v>
      </c>
      <c r="E31" s="14">
        <f t="shared" si="3"/>
        <v>16.197507244485433</v>
      </c>
      <c r="F31" s="13">
        <v>10542675.649259999</v>
      </c>
      <c r="G31" s="13">
        <v>11717708.79659</v>
      </c>
      <c r="H31" s="14">
        <f t="shared" si="1"/>
        <v>11.145492723305756</v>
      </c>
      <c r="I31" s="14">
        <f t="shared" si="4"/>
        <v>14.658986654766782</v>
      </c>
      <c r="J31" s="13">
        <v>19585341.362999998</v>
      </c>
      <c r="K31" s="13">
        <v>22478160.771999996</v>
      </c>
      <c r="L31" s="14">
        <f t="shared" si="2"/>
        <v>14.770329275266144</v>
      </c>
      <c r="M31" s="14">
        <f t="shared" si="5"/>
        <v>14.3543472202846</v>
      </c>
    </row>
    <row r="32" spans="1:13" ht="14.25" x14ac:dyDescent="0.2">
      <c r="A32" s="12" t="s">
        <v>27</v>
      </c>
      <c r="B32" s="13">
        <v>137339.94218000001</v>
      </c>
      <c r="C32" s="13">
        <v>113595.98203</v>
      </c>
      <c r="D32" s="14">
        <f t="shared" si="0"/>
        <v>-17.288459404534176</v>
      </c>
      <c r="E32" s="14">
        <f t="shared" si="3"/>
        <v>0.90557959779555885</v>
      </c>
      <c r="F32" s="13">
        <v>560628.41082999995</v>
      </c>
      <c r="G32" s="13">
        <v>562765.13257999998</v>
      </c>
      <c r="H32" s="14">
        <f t="shared" si="1"/>
        <v>0.38112976594187392</v>
      </c>
      <c r="I32" s="14">
        <f t="shared" si="4"/>
        <v>0.70402556604402089</v>
      </c>
      <c r="J32" s="13">
        <v>935441.38100000005</v>
      </c>
      <c r="K32" s="13">
        <v>1165728.1100000001</v>
      </c>
      <c r="L32" s="14">
        <f t="shared" si="2"/>
        <v>24.617975394013499</v>
      </c>
      <c r="M32" s="14">
        <f t="shared" si="5"/>
        <v>0.74442327488955307</v>
      </c>
    </row>
    <row r="33" spans="1:13" ht="14.25" x14ac:dyDescent="0.2">
      <c r="A33" s="12" t="s">
        <v>189</v>
      </c>
      <c r="B33" s="13">
        <v>920031.07313999999</v>
      </c>
      <c r="C33" s="13">
        <v>974771.09808999998</v>
      </c>
      <c r="D33" s="14">
        <f t="shared" si="0"/>
        <v>5.9498017564967904</v>
      </c>
      <c r="E33" s="14">
        <f t="shared" si="3"/>
        <v>7.770810227407102</v>
      </c>
      <c r="F33" s="13">
        <v>5440961.0481700003</v>
      </c>
      <c r="G33" s="13">
        <v>6003370.5806099996</v>
      </c>
      <c r="H33" s="14">
        <f t="shared" si="1"/>
        <v>10.336584428024139</v>
      </c>
      <c r="I33" s="14">
        <f t="shared" si="4"/>
        <v>7.5102847111537336</v>
      </c>
      <c r="J33" s="13">
        <v>11280194.123000002</v>
      </c>
      <c r="K33" s="13">
        <v>12256631.624999998</v>
      </c>
      <c r="L33" s="14">
        <f t="shared" si="2"/>
        <v>8.6562118643780046</v>
      </c>
      <c r="M33" s="14">
        <f t="shared" si="5"/>
        <v>7.8269724948104429</v>
      </c>
    </row>
    <row r="34" spans="1:13" ht="14.25" x14ac:dyDescent="0.2">
      <c r="A34" s="12" t="s">
        <v>28</v>
      </c>
      <c r="B34" s="13">
        <v>465383.5613</v>
      </c>
      <c r="C34" s="13">
        <v>500604.39724000002</v>
      </c>
      <c r="D34" s="14">
        <f t="shared" si="0"/>
        <v>7.5681306493968803</v>
      </c>
      <c r="E34" s="14">
        <f t="shared" si="3"/>
        <v>3.9907848905039947</v>
      </c>
      <c r="F34" s="13">
        <v>2863999.1885299999</v>
      </c>
      <c r="G34" s="13">
        <v>3023772.54385</v>
      </c>
      <c r="H34" s="14">
        <f t="shared" si="1"/>
        <v>5.5786801881744488</v>
      </c>
      <c r="I34" s="14">
        <f t="shared" si="4"/>
        <v>3.7827737603657305</v>
      </c>
      <c r="J34" s="13">
        <v>5512850.9689999996</v>
      </c>
      <c r="K34" s="13">
        <v>5954482.487999999</v>
      </c>
      <c r="L34" s="14">
        <f t="shared" si="2"/>
        <v>8.0109460873038767</v>
      </c>
      <c r="M34" s="14">
        <f t="shared" si="5"/>
        <v>3.8024778813899007</v>
      </c>
    </row>
    <row r="35" spans="1:13" ht="14.25" x14ac:dyDescent="0.2">
      <c r="A35" s="12" t="s">
        <v>29</v>
      </c>
      <c r="B35" s="13">
        <v>553130.97308999998</v>
      </c>
      <c r="C35" s="13">
        <v>594363.96198999998</v>
      </c>
      <c r="D35" s="14">
        <f t="shared" si="0"/>
        <v>7.4544711661429552</v>
      </c>
      <c r="E35" s="14">
        <f t="shared" si="3"/>
        <v>4.7382298918013852</v>
      </c>
      <c r="F35" s="13">
        <v>3386868.4495000001</v>
      </c>
      <c r="G35" s="13">
        <v>3654110.0880900002</v>
      </c>
      <c r="H35" s="14">
        <f t="shared" si="1"/>
        <v>7.8905231358912893</v>
      </c>
      <c r="I35" s="14">
        <f t="shared" si="4"/>
        <v>4.5713331800793879</v>
      </c>
      <c r="J35" s="13">
        <v>6595151.6679999996</v>
      </c>
      <c r="K35" s="13">
        <v>7097089.6069999998</v>
      </c>
      <c r="L35" s="14">
        <f t="shared" si="2"/>
        <v>7.6107110839531993</v>
      </c>
      <c r="M35" s="14">
        <f t="shared" si="5"/>
        <v>4.5321363035738669</v>
      </c>
    </row>
    <row r="36" spans="1:13" ht="14.25" x14ac:dyDescent="0.2">
      <c r="A36" s="12" t="s">
        <v>30</v>
      </c>
      <c r="B36" s="13">
        <v>1111722.7586099999</v>
      </c>
      <c r="C36" s="13">
        <v>1070766.79743</v>
      </c>
      <c r="D36" s="14">
        <f t="shared" si="0"/>
        <v>-3.6840085230608741</v>
      </c>
      <c r="E36" s="14">
        <f t="shared" si="3"/>
        <v>8.5360815446220233</v>
      </c>
      <c r="F36" s="13">
        <v>7418317.8694099998</v>
      </c>
      <c r="G36" s="13">
        <v>7021234.8529399997</v>
      </c>
      <c r="H36" s="14">
        <f t="shared" si="1"/>
        <v>-5.3527366103763532</v>
      </c>
      <c r="I36" s="14">
        <f t="shared" si="4"/>
        <v>8.7836444646229026</v>
      </c>
      <c r="J36" s="13">
        <v>14848543.675999999</v>
      </c>
      <c r="K36" s="13">
        <v>13423887.899</v>
      </c>
      <c r="L36" s="14">
        <f t="shared" si="2"/>
        <v>-9.594582526653431</v>
      </c>
      <c r="M36" s="14">
        <f t="shared" si="5"/>
        <v>8.5723716412087043</v>
      </c>
    </row>
    <row r="37" spans="1:13" ht="14.25" x14ac:dyDescent="0.2">
      <c r="A37" s="15" t="s">
        <v>190</v>
      </c>
      <c r="B37" s="13">
        <v>263835.68646</v>
      </c>
      <c r="C37" s="13">
        <v>279327.08043999999</v>
      </c>
      <c r="D37" s="14">
        <f t="shared" si="0"/>
        <v>5.8716067518594137</v>
      </c>
      <c r="E37" s="14">
        <f t="shared" si="3"/>
        <v>2.226776868670052</v>
      </c>
      <c r="F37" s="13">
        <v>1607958.5347500001</v>
      </c>
      <c r="G37" s="13">
        <v>1638802.50557</v>
      </c>
      <c r="H37" s="14">
        <f t="shared" si="1"/>
        <v>1.9182068538101602</v>
      </c>
      <c r="I37" s="14">
        <f t="shared" si="4"/>
        <v>2.0501605284763555</v>
      </c>
      <c r="J37" s="13">
        <v>3127776.0410000002</v>
      </c>
      <c r="K37" s="13">
        <v>3183398.2439999999</v>
      </c>
      <c r="L37" s="14">
        <f t="shared" si="2"/>
        <v>1.7783307459000943</v>
      </c>
      <c r="M37" s="14">
        <f t="shared" si="5"/>
        <v>2.0328889092981828</v>
      </c>
    </row>
    <row r="38" spans="1:13" ht="14.25" x14ac:dyDescent="0.2">
      <c r="A38" s="12" t="s">
        <v>31</v>
      </c>
      <c r="B38" s="13">
        <v>168991.02653</v>
      </c>
      <c r="C38" s="13">
        <v>149475.90741000001</v>
      </c>
      <c r="D38" s="14">
        <f t="shared" si="0"/>
        <v>-11.54802093384265</v>
      </c>
      <c r="E38" s="14">
        <f t="shared" si="3"/>
        <v>1.1916119715988338</v>
      </c>
      <c r="F38" s="13">
        <v>1065775.9802900001</v>
      </c>
      <c r="G38" s="13">
        <v>1150396.8707000001</v>
      </c>
      <c r="H38" s="14">
        <f t="shared" si="1"/>
        <v>7.9398383877045582</v>
      </c>
      <c r="I38" s="14">
        <f t="shared" si="4"/>
        <v>1.4391595377574413</v>
      </c>
      <c r="J38" s="13">
        <v>2130326.1390000004</v>
      </c>
      <c r="K38" s="13">
        <v>2338117.3400000003</v>
      </c>
      <c r="L38" s="14">
        <f t="shared" si="2"/>
        <v>9.7539619495792067</v>
      </c>
      <c r="M38" s="14">
        <f t="shared" si="5"/>
        <v>1.493100279891896</v>
      </c>
    </row>
    <row r="39" spans="1:13" ht="14.25" x14ac:dyDescent="0.2">
      <c r="A39" s="12" t="s">
        <v>191</v>
      </c>
      <c r="B39" s="13">
        <v>171486.93818999999</v>
      </c>
      <c r="C39" s="13">
        <v>180261.73568000001</v>
      </c>
      <c r="D39" s="14">
        <f>(C39-B39)/B39*100</f>
        <v>5.1168897075285917</v>
      </c>
      <c r="E39" s="14">
        <f t="shared" si="3"/>
        <v>1.4370345427526889</v>
      </c>
      <c r="F39" s="13">
        <v>681814.41712</v>
      </c>
      <c r="G39" s="13">
        <v>779266.97524000006</v>
      </c>
      <c r="H39" s="14">
        <f t="shared" si="1"/>
        <v>14.293120777885857</v>
      </c>
      <c r="I39" s="14">
        <f t="shared" si="4"/>
        <v>0.97487182766207248</v>
      </c>
      <c r="J39" s="13">
        <v>1305515.7779999999</v>
      </c>
      <c r="K39" s="13">
        <v>1486382.1189999999</v>
      </c>
      <c r="L39" s="14">
        <f t="shared" si="2"/>
        <v>13.854014179520705</v>
      </c>
      <c r="M39" s="14">
        <f t="shared" si="5"/>
        <v>0.94918998287109457</v>
      </c>
    </row>
    <row r="40" spans="1:13" ht="14.25" x14ac:dyDescent="0.2">
      <c r="A40" s="12" t="s">
        <v>32</v>
      </c>
      <c r="B40" s="13">
        <v>335219.63653000002</v>
      </c>
      <c r="C40" s="13">
        <v>376407.85331999999</v>
      </c>
      <c r="D40" s="14">
        <f>(C40-B40)/B40*100</f>
        <v>12.286934386170392</v>
      </c>
      <c r="E40" s="14">
        <f t="shared" si="3"/>
        <v>3.0006983198278467</v>
      </c>
      <c r="F40" s="13">
        <v>1998152.56155</v>
      </c>
      <c r="G40" s="13">
        <v>2266196.3042000001</v>
      </c>
      <c r="H40" s="14">
        <f t="shared" si="1"/>
        <v>13.41457843649707</v>
      </c>
      <c r="I40" s="14">
        <f t="shared" si="4"/>
        <v>2.8350372890318867</v>
      </c>
      <c r="J40" s="13">
        <v>3921122.2319999998</v>
      </c>
      <c r="K40" s="13">
        <v>4467266.4350000005</v>
      </c>
      <c r="L40" s="14">
        <f t="shared" si="2"/>
        <v>13.928262642336337</v>
      </c>
      <c r="M40" s="14">
        <f t="shared" si="5"/>
        <v>2.8527553559181817</v>
      </c>
    </row>
    <row r="41" spans="1:13" ht="14.25" x14ac:dyDescent="0.2">
      <c r="A41" s="12" t="s">
        <v>33</v>
      </c>
      <c r="B41" s="13">
        <v>8132.8058199999996</v>
      </c>
      <c r="C41" s="13">
        <v>11546.360650000001</v>
      </c>
      <c r="D41" s="14">
        <f t="shared" si="0"/>
        <v>41.97265870538147</v>
      </c>
      <c r="E41" s="14">
        <f t="shared" si="3"/>
        <v>9.2046817559692046E-2</v>
      </c>
      <c r="F41" s="13">
        <v>58988.37124</v>
      </c>
      <c r="G41" s="13">
        <v>61146.806530000002</v>
      </c>
      <c r="H41" s="14">
        <f t="shared" si="1"/>
        <v>3.6590860954919311</v>
      </c>
      <c r="I41" s="14">
        <f t="shared" si="4"/>
        <v>7.6495348746482367E-2</v>
      </c>
      <c r="J41" s="13">
        <v>97783.857999999993</v>
      </c>
      <c r="K41" s="13">
        <v>106802.79700000001</v>
      </c>
      <c r="L41" s="14">
        <f t="shared" si="2"/>
        <v>9.223341341267199</v>
      </c>
      <c r="M41" s="14">
        <f t="shared" si="5"/>
        <v>6.8203286193471088E-2</v>
      </c>
    </row>
    <row r="42" spans="1:13" ht="15.75" x14ac:dyDescent="0.25">
      <c r="A42" s="67" t="s">
        <v>34</v>
      </c>
      <c r="B42" s="66">
        <v>431230.64652000001</v>
      </c>
      <c r="C42" s="66">
        <v>404553.04872000002</v>
      </c>
      <c r="D42" s="64">
        <f t="shared" si="0"/>
        <v>-6.186387265210918</v>
      </c>
      <c r="E42" s="64">
        <f t="shared" si="3"/>
        <v>3.2250699417350219</v>
      </c>
      <c r="F42" s="66">
        <v>2503104.1732600001</v>
      </c>
      <c r="G42" s="66">
        <v>2371617.1219299999</v>
      </c>
      <c r="H42" s="64">
        <f t="shared" si="1"/>
        <v>-5.25295961449154</v>
      </c>
      <c r="I42" s="64">
        <f t="shared" si="4"/>
        <v>2.9669199281266887</v>
      </c>
      <c r="J42" s="66">
        <v>4754022.4029999999</v>
      </c>
      <c r="K42" s="66">
        <v>4903392.523</v>
      </c>
      <c r="L42" s="64">
        <f t="shared" si="2"/>
        <v>3.1419734140449336</v>
      </c>
      <c r="M42" s="64">
        <f t="shared" si="5"/>
        <v>3.1312614740332618</v>
      </c>
    </row>
    <row r="43" spans="1:13" ht="14.25" x14ac:dyDescent="0.2">
      <c r="A43" s="12" t="s">
        <v>35</v>
      </c>
      <c r="B43" s="13">
        <v>431230.64652000001</v>
      </c>
      <c r="C43" s="13">
        <v>404553.04872000002</v>
      </c>
      <c r="D43" s="14">
        <f t="shared" si="0"/>
        <v>-6.186387265210918</v>
      </c>
      <c r="E43" s="14">
        <f t="shared" si="3"/>
        <v>3.2250699417350219</v>
      </c>
      <c r="F43" s="13">
        <v>2503104.1732600001</v>
      </c>
      <c r="G43" s="13">
        <v>2371617.1219299999</v>
      </c>
      <c r="H43" s="14">
        <f t="shared" si="1"/>
        <v>-5.25295961449154</v>
      </c>
      <c r="I43" s="14">
        <f t="shared" si="4"/>
        <v>2.9669199281266887</v>
      </c>
      <c r="J43" s="13">
        <v>4754022.4029999999</v>
      </c>
      <c r="K43" s="13">
        <v>4903392.523</v>
      </c>
      <c r="L43" s="14">
        <f t="shared" si="2"/>
        <v>3.1419734140449336</v>
      </c>
      <c r="M43" s="14">
        <f t="shared" si="5"/>
        <v>3.1312614740332618</v>
      </c>
    </row>
    <row r="44" spans="1:13" ht="15.75" x14ac:dyDescent="0.25">
      <c r="A44" s="10" t="s">
        <v>36</v>
      </c>
      <c r="B44" s="9">
        <v>11763331.51781</v>
      </c>
      <c r="C44" s="9">
        <v>12544008.53404</v>
      </c>
      <c r="D44" s="11">
        <f t="shared" si="0"/>
        <v>6.6365299239253286</v>
      </c>
      <c r="E44" s="11">
        <f t="shared" si="3"/>
        <v>100</v>
      </c>
      <c r="F44" s="16">
        <v>71271300.662870005</v>
      </c>
      <c r="G44" s="16">
        <v>76080934.969329998</v>
      </c>
      <c r="H44" s="17">
        <f t="shared" si="1"/>
        <v>6.7483464756882912</v>
      </c>
      <c r="I44" s="17">
        <f t="shared" si="4"/>
        <v>95.178112868118475</v>
      </c>
      <c r="J44" s="16">
        <v>139991692.93899998</v>
      </c>
      <c r="K44" s="16">
        <v>150209395.28400001</v>
      </c>
      <c r="L44" s="17">
        <f t="shared" si="2"/>
        <v>7.2987919000681662</v>
      </c>
      <c r="M44" s="17">
        <f t="shared" si="5"/>
        <v>95.922341579714214</v>
      </c>
    </row>
    <row r="45" spans="1:13" ht="15.75" x14ac:dyDescent="0.25">
      <c r="A45" s="68" t="s">
        <v>37</v>
      </c>
      <c r="B45" s="69"/>
      <c r="C45" s="69"/>
      <c r="D45" s="70"/>
      <c r="E45" s="70"/>
      <c r="F45" s="71">
        <f>(F46-F44)</f>
        <v>3226897.8551300019</v>
      </c>
      <c r="G45" s="71">
        <f>(G46-G44)</f>
        <v>3854391.2067099959</v>
      </c>
      <c r="H45" s="72">
        <f t="shared" si="1"/>
        <v>19.445714731330231</v>
      </c>
      <c r="I45" s="72">
        <f t="shared" si="4"/>
        <v>4.8218871318815237</v>
      </c>
      <c r="J45" s="71">
        <f>(J46-J44)</f>
        <v>12670525.579000026</v>
      </c>
      <c r="K45" s="71">
        <f>(K46-K44)</f>
        <v>6385400.8920000196</v>
      </c>
      <c r="L45" s="72">
        <f t="shared" si="2"/>
        <v>-49.604293427392591</v>
      </c>
      <c r="M45" s="72">
        <f t="shared" si="5"/>
        <v>4.07765842028578</v>
      </c>
    </row>
    <row r="46" spans="1:13" s="19" customFormat="1" ht="22.5" customHeight="1" x14ac:dyDescent="0.3">
      <c r="A46" s="18" t="s">
        <v>38</v>
      </c>
      <c r="B46" s="73">
        <v>11763331.51781</v>
      </c>
      <c r="C46" s="73">
        <v>12544008.53404</v>
      </c>
      <c r="D46" s="74">
        <f>(C46-B46)/B46*100</f>
        <v>6.6365299239253286</v>
      </c>
      <c r="E46" s="74">
        <f t="shared" si="3"/>
        <v>100</v>
      </c>
      <c r="F46" s="75">
        <v>74498198.518000007</v>
      </c>
      <c r="G46" s="75">
        <v>79935326.176039994</v>
      </c>
      <c r="H46" s="76">
        <f>(G46-F46)/F46*100</f>
        <v>7.2983344110344985</v>
      </c>
      <c r="I46" s="76">
        <f t="shared" si="4"/>
        <v>100</v>
      </c>
      <c r="J46" s="75">
        <v>152662218.51800001</v>
      </c>
      <c r="K46" s="75">
        <v>156594796.17600003</v>
      </c>
      <c r="L46" s="76">
        <f>(K46-J46)/J46*100</f>
        <v>2.5759992853348601</v>
      </c>
      <c r="M46" s="76">
        <f t="shared" si="5"/>
        <v>100</v>
      </c>
    </row>
    <row r="47" spans="1:13" ht="20.25" hidden="1" customHeight="1" x14ac:dyDescent="0.2"/>
    <row r="49" spans="1:7" x14ac:dyDescent="0.2">
      <c r="A49" s="1" t="s">
        <v>187</v>
      </c>
    </row>
    <row r="50" spans="1:7" x14ac:dyDescent="0.2">
      <c r="A50" s="1" t="s">
        <v>211</v>
      </c>
      <c r="G50" s="20"/>
    </row>
  </sheetData>
  <mergeCells count="4">
    <mergeCell ref="B6:E6"/>
    <mergeCell ref="F6:I6"/>
    <mergeCell ref="J6:M6"/>
    <mergeCell ref="A5:M5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5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topLeftCell="A47" workbookViewId="0">
      <selection activeCell="I62" sqref="I62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8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9" sqref="I9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9" t="s">
        <v>82</v>
      </c>
    </row>
    <row r="14" spans="3:3" ht="12.75" customHeight="1" x14ac:dyDescent="0.2"/>
    <row r="16" spans="3:3" ht="12.75" customHeight="1" x14ac:dyDescent="0.2"/>
    <row r="21" spans="3:3" ht="15" x14ac:dyDescent="0.25">
      <c r="C21" s="39" t="s">
        <v>83</v>
      </c>
    </row>
    <row r="34" ht="12.75" customHeight="1" x14ac:dyDescent="0.2"/>
    <row r="50" spans="2:2" ht="12.75" customHeight="1" x14ac:dyDescent="0.2"/>
    <row r="51" spans="2:2" x14ac:dyDescent="0.2">
      <c r="B51" s="38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I62" sqref="I62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9" t="s">
        <v>17</v>
      </c>
    </row>
    <row r="2" spans="2:2" ht="15" x14ac:dyDescent="0.25">
      <c r="B2" s="39" t="s">
        <v>84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8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I62" sqref="I62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9" t="s">
        <v>85</v>
      </c>
    </row>
    <row r="10" spans="2:2" ht="12.75" customHeight="1" x14ac:dyDescent="0.2"/>
    <row r="13" spans="2:2" ht="12.75" customHeight="1" x14ac:dyDescent="0.2"/>
    <row r="18" spans="2:2" ht="15" x14ac:dyDescent="0.25">
      <c r="B18" s="39" t="s">
        <v>86</v>
      </c>
    </row>
    <row r="19" spans="2:2" ht="15" x14ac:dyDescent="0.25">
      <c r="B19" s="39"/>
    </row>
    <row r="20" spans="2:2" ht="15" x14ac:dyDescent="0.25">
      <c r="B20" s="39"/>
    </row>
    <row r="21" spans="2:2" ht="15" x14ac:dyDescent="0.25">
      <c r="B21" s="39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8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zoomScale="90" zoomScaleNormal="90" workbookViewId="0">
      <selection activeCell="H75" sqref="H75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61" bestFit="1" customWidth="1"/>
    <col min="5" max="5" width="12.28515625" style="62" bestFit="1" customWidth="1"/>
    <col min="6" max="6" width="11" style="62" bestFit="1" customWidth="1"/>
    <col min="7" max="7" width="12.28515625" style="62" bestFit="1" customWidth="1"/>
    <col min="8" max="8" width="11.42578125" style="62" bestFit="1" customWidth="1"/>
    <col min="9" max="9" width="12.28515625" style="62" bestFit="1" customWidth="1"/>
    <col min="10" max="10" width="12.7109375" style="62" bestFit="1" customWidth="1"/>
    <col min="11" max="11" width="12.28515625" style="62" bestFit="1" customWidth="1"/>
    <col min="12" max="12" width="11" style="62" customWidth="1"/>
    <col min="13" max="13" width="12.28515625" style="62" bestFit="1" customWidth="1"/>
    <col min="14" max="14" width="11" style="62" bestFit="1" customWidth="1"/>
    <col min="15" max="15" width="13.5703125" style="61" bestFit="1" customWidth="1"/>
  </cols>
  <sheetData>
    <row r="1" spans="1:15" ht="16.5" thickBot="1" x14ac:dyDescent="0.3">
      <c r="B1" s="40" t="s">
        <v>87</v>
      </c>
      <c r="C1" s="41" t="s">
        <v>61</v>
      </c>
      <c r="D1" s="41" t="s">
        <v>62</v>
      </c>
      <c r="E1" s="41" t="s">
        <v>63</v>
      </c>
      <c r="F1" s="41" t="s">
        <v>64</v>
      </c>
      <c r="G1" s="41" t="s">
        <v>65</v>
      </c>
      <c r="H1" s="41" t="s">
        <v>66</v>
      </c>
      <c r="I1" s="41" t="s">
        <v>1</v>
      </c>
      <c r="J1" s="41" t="s">
        <v>88</v>
      </c>
      <c r="K1" s="41" t="s">
        <v>67</v>
      </c>
      <c r="L1" s="41" t="s">
        <v>68</v>
      </c>
      <c r="M1" s="41" t="s">
        <v>69</v>
      </c>
      <c r="N1" s="41" t="s">
        <v>70</v>
      </c>
      <c r="O1" s="42" t="s">
        <v>59</v>
      </c>
    </row>
    <row r="2" spans="1:15" s="87" customFormat="1" ht="15.75" thickTop="1" x14ac:dyDescent="0.25">
      <c r="A2" s="43">
        <v>2014</v>
      </c>
      <c r="B2" s="44" t="s">
        <v>3</v>
      </c>
      <c r="C2" s="45">
        <v>1928009.6980000001</v>
      </c>
      <c r="D2" s="45">
        <v>1796060.43</v>
      </c>
      <c r="E2" s="45">
        <v>1888548.3149999999</v>
      </c>
      <c r="F2" s="45">
        <v>1850895.004</v>
      </c>
      <c r="G2" s="45">
        <v>1810322.567</v>
      </c>
      <c r="H2" s="45">
        <v>1672866.824</v>
      </c>
      <c r="I2" s="45"/>
      <c r="J2" s="45"/>
      <c r="K2" s="45"/>
      <c r="L2" s="45"/>
      <c r="M2" s="45"/>
      <c r="N2" s="45"/>
      <c r="O2" s="46">
        <f t="shared" ref="O2:O33" si="0">SUM(C2:N2)</f>
        <v>10946702.838</v>
      </c>
    </row>
    <row r="3" spans="1:15" ht="15" x14ac:dyDescent="0.25">
      <c r="A3" s="47">
        <v>2013</v>
      </c>
      <c r="B3" s="44" t="s">
        <v>3</v>
      </c>
      <c r="C3" s="52">
        <v>1699667.9369999999</v>
      </c>
      <c r="D3" s="52">
        <v>1613307.2549999999</v>
      </c>
      <c r="E3" s="52">
        <v>1721276.5919999999</v>
      </c>
      <c r="F3" s="52">
        <v>1687304.6569999999</v>
      </c>
      <c r="G3" s="52">
        <v>1769600.5919999999</v>
      </c>
      <c r="H3" s="52">
        <v>1650179.2560000001</v>
      </c>
      <c r="I3" s="52">
        <v>1686787.97</v>
      </c>
      <c r="J3" s="52">
        <v>1408589.82</v>
      </c>
      <c r="K3" s="52">
        <v>1831276.5290000001</v>
      </c>
      <c r="L3" s="52">
        <v>1822592.645</v>
      </c>
      <c r="M3" s="52">
        <v>2251712.6140000001</v>
      </c>
      <c r="N3" s="52">
        <v>2201138.196</v>
      </c>
      <c r="O3" s="50">
        <f t="shared" si="0"/>
        <v>21343434.063000001</v>
      </c>
    </row>
    <row r="4" spans="1:15" s="87" customFormat="1" ht="15" x14ac:dyDescent="0.25">
      <c r="A4" s="43">
        <v>2014</v>
      </c>
      <c r="B4" s="48" t="s">
        <v>89</v>
      </c>
      <c r="C4" s="49">
        <v>614060.13899999997</v>
      </c>
      <c r="D4" s="49">
        <v>556283.59699999995</v>
      </c>
      <c r="E4" s="49">
        <v>598373.24600000004</v>
      </c>
      <c r="F4" s="49">
        <v>610750.23</v>
      </c>
      <c r="G4" s="49">
        <v>543264.38600000006</v>
      </c>
      <c r="H4" s="49">
        <v>497113.005</v>
      </c>
      <c r="I4" s="49"/>
      <c r="J4" s="49"/>
      <c r="K4" s="49"/>
      <c r="L4" s="49"/>
      <c r="M4" s="49"/>
      <c r="N4" s="49"/>
      <c r="O4" s="50">
        <f t="shared" si="0"/>
        <v>3419844.6030000001</v>
      </c>
    </row>
    <row r="5" spans="1:15" ht="15" x14ac:dyDescent="0.25">
      <c r="A5" s="47">
        <v>2013</v>
      </c>
      <c r="B5" s="48" t="s">
        <v>89</v>
      </c>
      <c r="C5" s="49">
        <v>500356.07299999997</v>
      </c>
      <c r="D5" s="49">
        <v>471153.27600000001</v>
      </c>
      <c r="E5" s="49">
        <v>532314.25</v>
      </c>
      <c r="F5" s="49">
        <v>519233.696</v>
      </c>
      <c r="G5" s="49">
        <v>586423.34199999995</v>
      </c>
      <c r="H5" s="49">
        <v>541613.93799999997</v>
      </c>
      <c r="I5" s="49">
        <v>550415.77099999995</v>
      </c>
      <c r="J5" s="49">
        <v>452060.28600000002</v>
      </c>
      <c r="K5" s="49">
        <v>552548.78899999999</v>
      </c>
      <c r="L5" s="49">
        <v>533746.576</v>
      </c>
      <c r="M5" s="49">
        <v>672663.61699999997</v>
      </c>
      <c r="N5" s="49">
        <v>672114.03300000005</v>
      </c>
      <c r="O5" s="50">
        <f t="shared" si="0"/>
        <v>6584643.6469999999</v>
      </c>
    </row>
    <row r="6" spans="1:15" s="87" customFormat="1" ht="15" x14ac:dyDescent="0.25">
      <c r="A6" s="43">
        <v>2014</v>
      </c>
      <c r="B6" s="48" t="s">
        <v>140</v>
      </c>
      <c r="C6" s="49">
        <v>219372.68599999999</v>
      </c>
      <c r="D6" s="49">
        <v>200389.75200000001</v>
      </c>
      <c r="E6" s="49">
        <v>192381.674</v>
      </c>
      <c r="F6" s="49">
        <v>177413.61900000001</v>
      </c>
      <c r="G6" s="49">
        <v>188356.514</v>
      </c>
      <c r="H6" s="49">
        <v>168262.64199999999</v>
      </c>
      <c r="I6" s="49"/>
      <c r="J6" s="49"/>
      <c r="K6" s="49"/>
      <c r="L6" s="49"/>
      <c r="M6" s="49"/>
      <c r="N6" s="49"/>
      <c r="O6" s="50">
        <f t="shared" si="0"/>
        <v>1146176.8869999999</v>
      </c>
    </row>
    <row r="7" spans="1:15" ht="15" x14ac:dyDescent="0.25">
      <c r="A7" s="47">
        <v>2013</v>
      </c>
      <c r="B7" s="48" t="s">
        <v>140</v>
      </c>
      <c r="C7" s="49">
        <v>223131.927</v>
      </c>
      <c r="D7" s="49">
        <v>181369.864</v>
      </c>
      <c r="E7" s="49">
        <v>172416.70600000001</v>
      </c>
      <c r="F7" s="49">
        <v>160129.84099999999</v>
      </c>
      <c r="G7" s="49">
        <v>181562.63200000001</v>
      </c>
      <c r="H7" s="49">
        <v>178000.41899999999</v>
      </c>
      <c r="I7" s="49">
        <v>115847.71400000001</v>
      </c>
      <c r="J7" s="49">
        <v>95304.603000000003</v>
      </c>
      <c r="K7" s="49">
        <v>126573.58199999999</v>
      </c>
      <c r="L7" s="49">
        <v>217579.89199999999</v>
      </c>
      <c r="M7" s="49">
        <v>335705.39899999998</v>
      </c>
      <c r="N7" s="49">
        <v>363333.53200000001</v>
      </c>
      <c r="O7" s="50">
        <f t="shared" si="0"/>
        <v>2350956.1109999996</v>
      </c>
    </row>
    <row r="8" spans="1:15" s="87" customFormat="1" ht="15" x14ac:dyDescent="0.25">
      <c r="A8" s="43">
        <v>2014</v>
      </c>
      <c r="B8" s="48" t="s">
        <v>90</v>
      </c>
      <c r="C8" s="49">
        <v>111498.515</v>
      </c>
      <c r="D8" s="49">
        <v>112377.708</v>
      </c>
      <c r="E8" s="49">
        <v>119881.432</v>
      </c>
      <c r="F8" s="49">
        <v>121226.504</v>
      </c>
      <c r="G8" s="49">
        <v>109359.9</v>
      </c>
      <c r="H8" s="49">
        <v>108416.18700000001</v>
      </c>
      <c r="I8" s="49"/>
      <c r="J8" s="49"/>
      <c r="K8" s="49"/>
      <c r="L8" s="49"/>
      <c r="M8" s="49"/>
      <c r="N8" s="49"/>
      <c r="O8" s="50">
        <f t="shared" si="0"/>
        <v>682760.24600000004</v>
      </c>
    </row>
    <row r="9" spans="1:15" ht="15" x14ac:dyDescent="0.25">
      <c r="A9" s="47">
        <v>2013</v>
      </c>
      <c r="B9" s="48" t="s">
        <v>90</v>
      </c>
      <c r="C9" s="49">
        <v>94905.948000000004</v>
      </c>
      <c r="D9" s="49">
        <v>94116.08</v>
      </c>
      <c r="E9" s="49">
        <v>95501.997000000003</v>
      </c>
      <c r="F9" s="49">
        <v>100788.325</v>
      </c>
      <c r="G9" s="49">
        <v>112864.61</v>
      </c>
      <c r="H9" s="49">
        <v>100335.58100000001</v>
      </c>
      <c r="I9" s="49">
        <v>109284.27</v>
      </c>
      <c r="J9" s="49">
        <v>107879.761</v>
      </c>
      <c r="K9" s="49">
        <v>126891.68799999999</v>
      </c>
      <c r="L9" s="49">
        <v>122192.47500000001</v>
      </c>
      <c r="M9" s="49">
        <v>145394.356</v>
      </c>
      <c r="N9" s="49">
        <v>119836.91099999999</v>
      </c>
      <c r="O9" s="50">
        <f t="shared" si="0"/>
        <v>1329992.0019999999</v>
      </c>
    </row>
    <row r="10" spans="1:15" s="87" customFormat="1" ht="15" x14ac:dyDescent="0.25">
      <c r="A10" s="43">
        <v>2014</v>
      </c>
      <c r="B10" s="48" t="s">
        <v>91</v>
      </c>
      <c r="C10" s="49">
        <v>116223.542</v>
      </c>
      <c r="D10" s="49">
        <v>111650.12</v>
      </c>
      <c r="E10" s="49">
        <v>105105.683</v>
      </c>
      <c r="F10" s="49">
        <v>110911.075</v>
      </c>
      <c r="G10" s="49">
        <v>109073.537</v>
      </c>
      <c r="H10" s="49">
        <v>102416.67600000001</v>
      </c>
      <c r="I10" s="49"/>
      <c r="J10" s="49"/>
      <c r="K10" s="49"/>
      <c r="L10" s="49"/>
      <c r="M10" s="49"/>
      <c r="N10" s="49"/>
      <c r="O10" s="50">
        <f t="shared" si="0"/>
        <v>655380.63300000003</v>
      </c>
    </row>
    <row r="11" spans="1:15" ht="15" x14ac:dyDescent="0.25">
      <c r="A11" s="47">
        <v>2013</v>
      </c>
      <c r="B11" s="48" t="s">
        <v>91</v>
      </c>
      <c r="C11" s="49">
        <v>106856.598</v>
      </c>
      <c r="D11" s="49">
        <v>108712.61599999999</v>
      </c>
      <c r="E11" s="49">
        <v>113139.69100000001</v>
      </c>
      <c r="F11" s="49">
        <v>104112.96400000001</v>
      </c>
      <c r="G11" s="49">
        <v>112100.792</v>
      </c>
      <c r="H11" s="49">
        <v>96319.293000000005</v>
      </c>
      <c r="I11" s="49">
        <v>96080.379000000001</v>
      </c>
      <c r="J11" s="49">
        <v>94981.24</v>
      </c>
      <c r="K11" s="49">
        <v>156917.41099999999</v>
      </c>
      <c r="L11" s="49">
        <v>152872.73199999999</v>
      </c>
      <c r="M11" s="49">
        <v>165845.66699999999</v>
      </c>
      <c r="N11" s="49">
        <v>130314.31299999999</v>
      </c>
      <c r="O11" s="50">
        <f t="shared" si="0"/>
        <v>1438253.6959999998</v>
      </c>
    </row>
    <row r="12" spans="1:15" s="87" customFormat="1" ht="15" x14ac:dyDescent="0.25">
      <c r="A12" s="43">
        <v>2014</v>
      </c>
      <c r="B12" s="48" t="s">
        <v>92</v>
      </c>
      <c r="C12" s="49">
        <v>154500.21900000001</v>
      </c>
      <c r="D12" s="49">
        <v>182963.59</v>
      </c>
      <c r="E12" s="49">
        <v>154677.39300000001</v>
      </c>
      <c r="F12" s="49">
        <v>149375.66</v>
      </c>
      <c r="G12" s="49">
        <v>142116.70800000001</v>
      </c>
      <c r="H12" s="49">
        <v>138891.12100000001</v>
      </c>
      <c r="I12" s="49"/>
      <c r="J12" s="49"/>
      <c r="K12" s="49"/>
      <c r="L12" s="49"/>
      <c r="M12" s="49"/>
      <c r="N12" s="49"/>
      <c r="O12" s="50">
        <f t="shared" si="0"/>
        <v>922524.69100000011</v>
      </c>
    </row>
    <row r="13" spans="1:15" ht="15" x14ac:dyDescent="0.25">
      <c r="A13" s="47">
        <v>2013</v>
      </c>
      <c r="B13" s="48" t="s">
        <v>92</v>
      </c>
      <c r="C13" s="49">
        <v>178057.44399999999</v>
      </c>
      <c r="D13" s="49">
        <v>133840.92199999999</v>
      </c>
      <c r="E13" s="49">
        <v>135662.81400000001</v>
      </c>
      <c r="F13" s="49">
        <v>133846.01300000001</v>
      </c>
      <c r="G13" s="49">
        <v>105052.59600000001</v>
      </c>
      <c r="H13" s="49">
        <v>106164.20699999999</v>
      </c>
      <c r="I13" s="49">
        <v>133857.603</v>
      </c>
      <c r="J13" s="49">
        <v>86744.865000000005</v>
      </c>
      <c r="K13" s="49">
        <v>205906.03</v>
      </c>
      <c r="L13" s="49">
        <v>182093.005</v>
      </c>
      <c r="M13" s="49">
        <v>203533.86600000001</v>
      </c>
      <c r="N13" s="49">
        <v>167025.70000000001</v>
      </c>
      <c r="O13" s="50">
        <f t="shared" si="0"/>
        <v>1771785.0649999997</v>
      </c>
    </row>
    <row r="14" spans="1:15" s="87" customFormat="1" ht="15" x14ac:dyDescent="0.25">
      <c r="A14" s="43">
        <v>2014</v>
      </c>
      <c r="B14" s="48" t="s">
        <v>93</v>
      </c>
      <c r="C14" s="49">
        <v>24433.781999999999</v>
      </c>
      <c r="D14" s="49">
        <v>23262.338</v>
      </c>
      <c r="E14" s="49">
        <v>22845.744999999999</v>
      </c>
      <c r="F14" s="49">
        <v>19989.73</v>
      </c>
      <c r="G14" s="49">
        <v>19807.859</v>
      </c>
      <c r="H14" s="49">
        <v>19273.120999999999</v>
      </c>
      <c r="I14" s="49"/>
      <c r="J14" s="49"/>
      <c r="K14" s="49"/>
      <c r="L14" s="49"/>
      <c r="M14" s="49"/>
      <c r="N14" s="49"/>
      <c r="O14" s="50">
        <f t="shared" si="0"/>
        <v>129612.57499999998</v>
      </c>
    </row>
    <row r="15" spans="1:15" ht="15" x14ac:dyDescent="0.25">
      <c r="A15" s="47">
        <v>2013</v>
      </c>
      <c r="B15" s="48" t="s">
        <v>93</v>
      </c>
      <c r="C15" s="49">
        <v>44842.038</v>
      </c>
      <c r="D15" s="49">
        <v>52403.663</v>
      </c>
      <c r="E15" s="49">
        <v>62002.927000000003</v>
      </c>
      <c r="F15" s="49">
        <v>38388.413</v>
      </c>
      <c r="G15" s="49">
        <v>38035.659</v>
      </c>
      <c r="H15" s="49">
        <v>36239.686999999998</v>
      </c>
      <c r="I15" s="49">
        <v>32745.501</v>
      </c>
      <c r="J15" s="49">
        <v>28125.712</v>
      </c>
      <c r="K15" s="49">
        <v>30890.239000000001</v>
      </c>
      <c r="L15" s="49">
        <v>23072.368999999999</v>
      </c>
      <c r="M15" s="49">
        <v>25941.348000000002</v>
      </c>
      <c r="N15" s="49">
        <v>26880.234</v>
      </c>
      <c r="O15" s="50">
        <f t="shared" si="0"/>
        <v>439567.79</v>
      </c>
    </row>
    <row r="16" spans="1:15" ht="15" x14ac:dyDescent="0.25">
      <c r="A16" s="43">
        <v>2014</v>
      </c>
      <c r="B16" s="48" t="s">
        <v>94</v>
      </c>
      <c r="C16" s="49">
        <v>109576.344</v>
      </c>
      <c r="D16" s="49">
        <v>69920.358999999997</v>
      </c>
      <c r="E16" s="49">
        <v>121384.389</v>
      </c>
      <c r="F16" s="49">
        <v>48540.42</v>
      </c>
      <c r="G16" s="49">
        <v>86381.493000000002</v>
      </c>
      <c r="H16" s="49">
        <v>91684.592999999993</v>
      </c>
      <c r="I16" s="49"/>
      <c r="J16" s="49"/>
      <c r="K16" s="49"/>
      <c r="L16" s="49"/>
      <c r="M16" s="49"/>
      <c r="N16" s="49"/>
      <c r="O16" s="50">
        <f t="shared" si="0"/>
        <v>527487.598</v>
      </c>
    </row>
    <row r="17" spans="1:15" ht="15" x14ac:dyDescent="0.25">
      <c r="A17" s="47">
        <v>2013</v>
      </c>
      <c r="B17" s="48" t="s">
        <v>94</v>
      </c>
      <c r="C17" s="49">
        <v>66631.066999999995</v>
      </c>
      <c r="D17" s="49">
        <v>101106.59600000001</v>
      </c>
      <c r="E17" s="49">
        <v>93632.384000000005</v>
      </c>
      <c r="F17" s="49">
        <v>104726.342</v>
      </c>
      <c r="G17" s="49">
        <v>80015.084000000003</v>
      </c>
      <c r="H17" s="49">
        <v>76117.297000000006</v>
      </c>
      <c r="I17" s="49">
        <v>90331.686000000002</v>
      </c>
      <c r="J17" s="49">
        <v>49399.682999999997</v>
      </c>
      <c r="K17" s="49">
        <v>52908.788999999997</v>
      </c>
      <c r="L17" s="49">
        <v>50115.951999999997</v>
      </c>
      <c r="M17" s="49">
        <v>51936.654000000002</v>
      </c>
      <c r="N17" s="49">
        <v>89628.297999999995</v>
      </c>
      <c r="O17" s="50">
        <f t="shared" si="0"/>
        <v>906549.83199999994</v>
      </c>
    </row>
    <row r="18" spans="1:15" ht="15" x14ac:dyDescent="0.25">
      <c r="A18" s="43">
        <v>2014</v>
      </c>
      <c r="B18" s="48" t="s">
        <v>144</v>
      </c>
      <c r="C18" s="49">
        <v>7358.7259999999997</v>
      </c>
      <c r="D18" s="49">
        <v>9166.9879999999994</v>
      </c>
      <c r="E18" s="49">
        <v>10167.101000000001</v>
      </c>
      <c r="F18" s="49">
        <v>13321.003000000001</v>
      </c>
      <c r="G18" s="49">
        <v>8226.5259999999998</v>
      </c>
      <c r="H18" s="49">
        <v>3886.3980000000001</v>
      </c>
      <c r="I18" s="49"/>
      <c r="J18" s="49"/>
      <c r="K18" s="49"/>
      <c r="L18" s="49"/>
      <c r="M18" s="49"/>
      <c r="N18" s="49"/>
      <c r="O18" s="50">
        <f t="shared" si="0"/>
        <v>52126.741999999998</v>
      </c>
    </row>
    <row r="19" spans="1:15" ht="15" x14ac:dyDescent="0.25">
      <c r="A19" s="47">
        <v>2013</v>
      </c>
      <c r="B19" s="48" t="s">
        <v>144</v>
      </c>
      <c r="C19" s="49">
        <v>5248.2349999999997</v>
      </c>
      <c r="D19" s="49">
        <v>8969.8040000000001</v>
      </c>
      <c r="E19" s="49">
        <v>9241.5139999999992</v>
      </c>
      <c r="F19" s="49">
        <v>10435.252</v>
      </c>
      <c r="G19" s="49">
        <v>7212.4260000000004</v>
      </c>
      <c r="H19" s="49">
        <v>3794.241</v>
      </c>
      <c r="I19" s="49">
        <v>3556.596</v>
      </c>
      <c r="J19" s="49">
        <v>5171.8289999999997</v>
      </c>
      <c r="K19" s="49">
        <v>5359.9139999999998</v>
      </c>
      <c r="L19" s="49">
        <v>4636.9650000000001</v>
      </c>
      <c r="M19" s="49">
        <v>6415.26</v>
      </c>
      <c r="N19" s="49">
        <v>6939.5990000000002</v>
      </c>
      <c r="O19" s="50">
        <f t="shared" si="0"/>
        <v>76981.634999999995</v>
      </c>
    </row>
    <row r="20" spans="1:15" ht="15" x14ac:dyDescent="0.25">
      <c r="A20" s="43">
        <v>2014</v>
      </c>
      <c r="B20" s="48" t="s">
        <v>95</v>
      </c>
      <c r="C20" s="49">
        <v>209570.804</v>
      </c>
      <c r="D20" s="49">
        <v>185773.91699999999</v>
      </c>
      <c r="E20" s="49">
        <v>193840.94899999999</v>
      </c>
      <c r="F20" s="49">
        <v>204208.511</v>
      </c>
      <c r="G20" s="49">
        <v>186649.56299999999</v>
      </c>
      <c r="H20" s="49">
        <v>158184.55900000001</v>
      </c>
      <c r="I20" s="49"/>
      <c r="J20" s="49"/>
      <c r="K20" s="49"/>
      <c r="L20" s="49"/>
      <c r="M20" s="49"/>
      <c r="N20" s="49"/>
      <c r="O20" s="50">
        <f t="shared" si="0"/>
        <v>1138228.3030000001</v>
      </c>
    </row>
    <row r="21" spans="1:15" ht="15" x14ac:dyDescent="0.25">
      <c r="A21" s="47">
        <v>2013</v>
      </c>
      <c r="B21" s="48" t="s">
        <v>95</v>
      </c>
      <c r="C21" s="49">
        <v>171195.693</v>
      </c>
      <c r="D21" s="49">
        <v>148748.24900000001</v>
      </c>
      <c r="E21" s="49">
        <v>145990.75099999999</v>
      </c>
      <c r="F21" s="49">
        <v>154505.486</v>
      </c>
      <c r="G21" s="49">
        <v>164850.53</v>
      </c>
      <c r="H21" s="49">
        <v>157449.19200000001</v>
      </c>
      <c r="I21" s="49">
        <v>164865.72700000001</v>
      </c>
      <c r="J21" s="49">
        <v>158340.29500000001</v>
      </c>
      <c r="K21" s="49">
        <v>171162.84</v>
      </c>
      <c r="L21" s="49">
        <v>172493.79199999999</v>
      </c>
      <c r="M21" s="49">
        <v>193388.829</v>
      </c>
      <c r="N21" s="49">
        <v>185162.50700000001</v>
      </c>
      <c r="O21" s="50">
        <f t="shared" si="0"/>
        <v>1988153.8909999998</v>
      </c>
    </row>
    <row r="22" spans="1:15" ht="15" x14ac:dyDescent="0.25">
      <c r="A22" s="43">
        <v>2014</v>
      </c>
      <c r="B22" s="48" t="s">
        <v>96</v>
      </c>
      <c r="C22" s="49">
        <v>361414.94</v>
      </c>
      <c r="D22" s="51">
        <v>344272.06</v>
      </c>
      <c r="E22" s="49">
        <v>369890.70299999998</v>
      </c>
      <c r="F22" s="49">
        <v>395158.25099999999</v>
      </c>
      <c r="G22" s="49">
        <v>417086.08100000001</v>
      </c>
      <c r="H22" s="49">
        <v>384738.522</v>
      </c>
      <c r="I22" s="49"/>
      <c r="J22" s="49"/>
      <c r="K22" s="49"/>
      <c r="L22" s="49"/>
      <c r="M22" s="49"/>
      <c r="N22" s="49"/>
      <c r="O22" s="50">
        <f t="shared" si="0"/>
        <v>2272560.557</v>
      </c>
    </row>
    <row r="23" spans="1:15" ht="15" x14ac:dyDescent="0.25">
      <c r="A23" s="47">
        <v>2013</v>
      </c>
      <c r="B23" s="48" t="s">
        <v>96</v>
      </c>
      <c r="C23" s="49">
        <v>308442.913</v>
      </c>
      <c r="D23" s="51">
        <v>312886.18400000001</v>
      </c>
      <c r="E23" s="49">
        <v>361373.55900000001</v>
      </c>
      <c r="F23" s="49">
        <v>361138.326</v>
      </c>
      <c r="G23" s="49">
        <v>381482.92</v>
      </c>
      <c r="H23" s="49">
        <v>354145.40100000001</v>
      </c>
      <c r="I23" s="49">
        <v>389802.72200000001</v>
      </c>
      <c r="J23" s="49">
        <v>330581.54700000002</v>
      </c>
      <c r="K23" s="49">
        <v>402117.24800000002</v>
      </c>
      <c r="L23" s="49">
        <v>363788.886</v>
      </c>
      <c r="M23" s="49">
        <v>450887.61900000001</v>
      </c>
      <c r="N23" s="49">
        <v>439903.06800000003</v>
      </c>
      <c r="O23" s="50">
        <f t="shared" si="0"/>
        <v>4456550.3930000002</v>
      </c>
    </row>
    <row r="24" spans="1:15" ht="15" x14ac:dyDescent="0.25">
      <c r="A24" s="43">
        <v>2014</v>
      </c>
      <c r="B24" s="44" t="s">
        <v>17</v>
      </c>
      <c r="C24" s="52">
        <v>9652377.5319999997</v>
      </c>
      <c r="D24" s="52">
        <v>9938234.7379999999</v>
      </c>
      <c r="E24" s="52">
        <v>10725649.139</v>
      </c>
      <c r="F24" s="52">
        <v>10860817.682</v>
      </c>
      <c r="G24" s="52">
        <v>11118947.256999999</v>
      </c>
      <c r="H24" s="52">
        <v>10466588.661</v>
      </c>
      <c r="I24" s="52"/>
      <c r="J24" s="52"/>
      <c r="K24" s="52"/>
      <c r="L24" s="52"/>
      <c r="M24" s="52"/>
      <c r="N24" s="52"/>
      <c r="O24" s="50">
        <f t="shared" si="0"/>
        <v>62762615.009000003</v>
      </c>
    </row>
    <row r="25" spans="1:15" ht="15" x14ac:dyDescent="0.25">
      <c r="A25" s="47">
        <v>2013</v>
      </c>
      <c r="B25" s="44" t="s">
        <v>17</v>
      </c>
      <c r="C25" s="52">
        <v>8872275.8019999992</v>
      </c>
      <c r="D25" s="52">
        <v>9579932.7469999995</v>
      </c>
      <c r="E25" s="52">
        <v>10385181.25</v>
      </c>
      <c r="F25" s="52">
        <v>9708642.9020000007</v>
      </c>
      <c r="G25" s="52">
        <v>10399010.051000001</v>
      </c>
      <c r="H25" s="52">
        <v>9681921.6150000002</v>
      </c>
      <c r="I25" s="52">
        <v>10421305.331</v>
      </c>
      <c r="J25" s="52">
        <v>8713015.0620000008</v>
      </c>
      <c r="K25" s="52">
        <v>10212701.324999999</v>
      </c>
      <c r="L25" s="52">
        <v>9606697.1429999992</v>
      </c>
      <c r="M25" s="52">
        <v>11061207.078</v>
      </c>
      <c r="N25" s="52">
        <v>10380762.988</v>
      </c>
      <c r="O25" s="50">
        <f t="shared" si="0"/>
        <v>119022653.29400001</v>
      </c>
    </row>
    <row r="26" spans="1:15" ht="15" x14ac:dyDescent="0.25">
      <c r="A26" s="43">
        <v>2014</v>
      </c>
      <c r="B26" s="48" t="s">
        <v>97</v>
      </c>
      <c r="C26" s="49">
        <v>768006.95600000001</v>
      </c>
      <c r="D26" s="49">
        <v>715930.03300000005</v>
      </c>
      <c r="E26" s="49">
        <v>770632.85499999998</v>
      </c>
      <c r="F26" s="49">
        <v>790865.59199999995</v>
      </c>
      <c r="G26" s="49">
        <v>769388.89800000004</v>
      </c>
      <c r="H26" s="49">
        <v>707143.09</v>
      </c>
      <c r="I26" s="49"/>
      <c r="J26" s="49"/>
      <c r="K26" s="49"/>
      <c r="L26" s="49"/>
      <c r="M26" s="49"/>
      <c r="N26" s="49"/>
      <c r="O26" s="50">
        <f t="shared" si="0"/>
        <v>4521967.4239999996</v>
      </c>
    </row>
    <row r="27" spans="1:15" ht="15" x14ac:dyDescent="0.25">
      <c r="A27" s="47">
        <v>2013</v>
      </c>
      <c r="B27" s="48" t="s">
        <v>97</v>
      </c>
      <c r="C27" s="49">
        <v>682155.86699999997</v>
      </c>
      <c r="D27" s="49">
        <v>649400.50800000003</v>
      </c>
      <c r="E27" s="49">
        <v>733948.37699999998</v>
      </c>
      <c r="F27" s="49">
        <v>700825.505</v>
      </c>
      <c r="G27" s="49">
        <v>748576.304</v>
      </c>
      <c r="H27" s="49">
        <v>644671.53200000001</v>
      </c>
      <c r="I27" s="49">
        <v>675793.60199999996</v>
      </c>
      <c r="J27" s="49">
        <v>615575.12100000004</v>
      </c>
      <c r="K27" s="49">
        <v>753895.30099999998</v>
      </c>
      <c r="L27" s="49">
        <v>707932.25300000003</v>
      </c>
      <c r="M27" s="49">
        <v>813464.28500000003</v>
      </c>
      <c r="N27" s="49">
        <v>661704.61100000003</v>
      </c>
      <c r="O27" s="50">
        <f t="shared" si="0"/>
        <v>8387943.2660000008</v>
      </c>
    </row>
    <row r="28" spans="1:15" ht="15" x14ac:dyDescent="0.25">
      <c r="A28" s="43">
        <v>2014</v>
      </c>
      <c r="B28" s="48" t="s">
        <v>98</v>
      </c>
      <c r="C28" s="49">
        <v>123813.751</v>
      </c>
      <c r="D28" s="49">
        <v>144842.40700000001</v>
      </c>
      <c r="E28" s="49">
        <v>143843.973</v>
      </c>
      <c r="F28" s="49">
        <v>154929.399</v>
      </c>
      <c r="G28" s="49">
        <v>166600.935</v>
      </c>
      <c r="H28" s="49">
        <v>149665.823</v>
      </c>
      <c r="I28" s="49"/>
      <c r="J28" s="49"/>
      <c r="K28" s="49"/>
      <c r="L28" s="49"/>
      <c r="M28" s="49"/>
      <c r="N28" s="49"/>
      <c r="O28" s="50">
        <f t="shared" si="0"/>
        <v>883696.28800000006</v>
      </c>
    </row>
    <row r="29" spans="1:15" ht="15" x14ac:dyDescent="0.25">
      <c r="A29" s="47">
        <v>2013</v>
      </c>
      <c r="B29" s="48" t="s">
        <v>98</v>
      </c>
      <c r="C29" s="49">
        <v>115044.90399999999</v>
      </c>
      <c r="D29" s="49">
        <v>129821.348</v>
      </c>
      <c r="E29" s="49">
        <v>153555.92800000001</v>
      </c>
      <c r="F29" s="49">
        <v>145413.28</v>
      </c>
      <c r="G29" s="49">
        <v>155588.93799999999</v>
      </c>
      <c r="H29" s="49">
        <v>146139.55900000001</v>
      </c>
      <c r="I29" s="49">
        <v>183364.62299999999</v>
      </c>
      <c r="J29" s="49">
        <v>178226.11300000001</v>
      </c>
      <c r="K29" s="49">
        <v>175967.51800000001</v>
      </c>
      <c r="L29" s="49">
        <v>161918.951</v>
      </c>
      <c r="M29" s="49">
        <v>176429.89600000001</v>
      </c>
      <c r="N29" s="49">
        <v>220803.97399999999</v>
      </c>
      <c r="O29" s="50">
        <f t="shared" si="0"/>
        <v>1942275.0319999999</v>
      </c>
    </row>
    <row r="30" spans="1:15" s="87" customFormat="1" ht="15" x14ac:dyDescent="0.25">
      <c r="A30" s="43">
        <v>2014</v>
      </c>
      <c r="B30" s="48" t="s">
        <v>99</v>
      </c>
      <c r="C30" s="49">
        <v>178356.88</v>
      </c>
      <c r="D30" s="49">
        <v>177087.66699999999</v>
      </c>
      <c r="E30" s="49">
        <v>190945.766</v>
      </c>
      <c r="F30" s="49">
        <v>203963.69899999999</v>
      </c>
      <c r="G30" s="49">
        <v>194899.90900000001</v>
      </c>
      <c r="H30" s="49">
        <v>200623.86900000001</v>
      </c>
      <c r="I30" s="49"/>
      <c r="J30" s="49"/>
      <c r="K30" s="49"/>
      <c r="L30" s="49"/>
      <c r="M30" s="49"/>
      <c r="N30" s="49"/>
      <c r="O30" s="50">
        <f t="shared" si="0"/>
        <v>1145877.79</v>
      </c>
    </row>
    <row r="31" spans="1:15" ht="15" x14ac:dyDescent="0.25">
      <c r="A31" s="47">
        <v>2013</v>
      </c>
      <c r="B31" s="48" t="s">
        <v>99</v>
      </c>
      <c r="C31" s="49">
        <v>165972.05499999999</v>
      </c>
      <c r="D31" s="49">
        <v>161550.14600000001</v>
      </c>
      <c r="E31" s="49">
        <v>169936.27600000001</v>
      </c>
      <c r="F31" s="49">
        <v>190079.05799999999</v>
      </c>
      <c r="G31" s="49">
        <v>192843.37700000001</v>
      </c>
      <c r="H31" s="49">
        <v>183761.035</v>
      </c>
      <c r="I31" s="49">
        <v>178911.50899999999</v>
      </c>
      <c r="J31" s="49">
        <v>144298.25700000001</v>
      </c>
      <c r="K31" s="49">
        <v>182023.92499999999</v>
      </c>
      <c r="L31" s="49">
        <v>193554.00099999999</v>
      </c>
      <c r="M31" s="49">
        <v>229928.223</v>
      </c>
      <c r="N31" s="49">
        <v>202542.54399999999</v>
      </c>
      <c r="O31" s="50">
        <f t="shared" si="0"/>
        <v>2195400.406</v>
      </c>
    </row>
    <row r="32" spans="1:15" ht="15" x14ac:dyDescent="0.25">
      <c r="A32" s="43">
        <v>2014</v>
      </c>
      <c r="B32" s="48" t="s">
        <v>143</v>
      </c>
      <c r="C32" s="49">
        <v>1394424.9739999999</v>
      </c>
      <c r="D32" s="49">
        <v>1444467.8829999999</v>
      </c>
      <c r="E32" s="49">
        <v>1460653.5360000001</v>
      </c>
      <c r="F32" s="51">
        <v>1483111.6329999999</v>
      </c>
      <c r="G32" s="51">
        <v>1588673.939</v>
      </c>
      <c r="H32" s="51">
        <v>1524914.253</v>
      </c>
      <c r="I32" s="51"/>
      <c r="J32" s="51"/>
      <c r="K32" s="51"/>
      <c r="L32" s="51"/>
      <c r="M32" s="51"/>
      <c r="N32" s="51"/>
      <c r="O32" s="50">
        <f t="shared" si="0"/>
        <v>8896246.2180000003</v>
      </c>
    </row>
    <row r="33" spans="1:15" ht="15" x14ac:dyDescent="0.25">
      <c r="A33" s="47">
        <v>2013</v>
      </c>
      <c r="B33" s="48" t="s">
        <v>143</v>
      </c>
      <c r="C33" s="49">
        <v>1315967.932</v>
      </c>
      <c r="D33" s="49">
        <v>1429457.66</v>
      </c>
      <c r="E33" s="49">
        <v>1452101.21</v>
      </c>
      <c r="F33" s="51">
        <v>1420981.699</v>
      </c>
      <c r="G33" s="51">
        <v>1568761.0930000001</v>
      </c>
      <c r="H33" s="51">
        <v>1328721.923</v>
      </c>
      <c r="I33" s="51">
        <v>1529671.388</v>
      </c>
      <c r="J33" s="51">
        <v>1424471.7420000001</v>
      </c>
      <c r="K33" s="51">
        <v>1401860.1270000001</v>
      </c>
      <c r="L33" s="51">
        <v>1394147.844</v>
      </c>
      <c r="M33" s="51">
        <v>1566560.8940000001</v>
      </c>
      <c r="N33" s="51">
        <v>1598646.037</v>
      </c>
      <c r="O33" s="50">
        <f t="shared" si="0"/>
        <v>17431349.549000002</v>
      </c>
    </row>
    <row r="34" spans="1:15" ht="15" x14ac:dyDescent="0.25">
      <c r="A34" s="43">
        <v>2014</v>
      </c>
      <c r="B34" s="48" t="s">
        <v>100</v>
      </c>
      <c r="C34" s="49">
        <v>1586931.081</v>
      </c>
      <c r="D34" s="49">
        <v>1486068.5989999999</v>
      </c>
      <c r="E34" s="49">
        <v>1599977.5290000001</v>
      </c>
      <c r="F34" s="49">
        <v>1546046.7720000001</v>
      </c>
      <c r="G34" s="49">
        <v>1615728.0889999999</v>
      </c>
      <c r="H34" s="49">
        <v>1601303.7609999999</v>
      </c>
      <c r="I34" s="49"/>
      <c r="J34" s="49"/>
      <c r="K34" s="49"/>
      <c r="L34" s="49"/>
      <c r="M34" s="49"/>
      <c r="N34" s="49"/>
      <c r="O34" s="50">
        <f t="shared" ref="O34:O66" si="1">SUM(C34:N34)</f>
        <v>9436055.8310000002</v>
      </c>
    </row>
    <row r="35" spans="1:15" ht="15" x14ac:dyDescent="0.25">
      <c r="A35" s="47">
        <v>2013</v>
      </c>
      <c r="B35" s="48" t="s">
        <v>100</v>
      </c>
      <c r="C35" s="49">
        <v>1392631.8389999999</v>
      </c>
      <c r="D35" s="49">
        <v>1389492.503</v>
      </c>
      <c r="E35" s="49">
        <v>1509882.693</v>
      </c>
      <c r="F35" s="49">
        <v>1316507.372</v>
      </c>
      <c r="G35" s="49">
        <v>1364077.875</v>
      </c>
      <c r="H35" s="49">
        <v>1442883.8759999999</v>
      </c>
      <c r="I35" s="49">
        <v>1619796.1470000001</v>
      </c>
      <c r="J35" s="49">
        <v>1397333.618</v>
      </c>
      <c r="K35" s="49">
        <v>1514553.273</v>
      </c>
      <c r="L35" s="49">
        <v>1334124.8130000001</v>
      </c>
      <c r="M35" s="49">
        <v>1657213.7830000001</v>
      </c>
      <c r="N35" s="49">
        <v>1421298.514</v>
      </c>
      <c r="O35" s="50">
        <f t="shared" si="1"/>
        <v>17359796.305999998</v>
      </c>
    </row>
    <row r="36" spans="1:15" ht="15" x14ac:dyDescent="0.25">
      <c r="A36" s="43">
        <v>2014</v>
      </c>
      <c r="B36" s="48" t="s">
        <v>101</v>
      </c>
      <c r="C36" s="49">
        <v>1585995.4509999999</v>
      </c>
      <c r="D36" s="49">
        <v>1831572.4539999999</v>
      </c>
      <c r="E36" s="49">
        <v>2126553.42</v>
      </c>
      <c r="F36" s="49">
        <v>2090099.7660000001</v>
      </c>
      <c r="G36" s="49">
        <v>2051671.0160000001</v>
      </c>
      <c r="H36" s="49">
        <v>2031816.6910000001</v>
      </c>
      <c r="I36" s="49"/>
      <c r="J36" s="49"/>
      <c r="K36" s="49"/>
      <c r="L36" s="49"/>
      <c r="M36" s="49"/>
      <c r="N36" s="49"/>
      <c r="O36" s="50">
        <f t="shared" si="1"/>
        <v>11717708.797999999</v>
      </c>
    </row>
    <row r="37" spans="1:15" ht="15" x14ac:dyDescent="0.25">
      <c r="A37" s="47">
        <v>2013</v>
      </c>
      <c r="B37" s="48" t="s">
        <v>101</v>
      </c>
      <c r="C37" s="49">
        <v>1485459.331</v>
      </c>
      <c r="D37" s="49">
        <v>1783951.888</v>
      </c>
      <c r="E37" s="49">
        <v>1863298.6769999999</v>
      </c>
      <c r="F37" s="49">
        <v>1766370.9979999999</v>
      </c>
      <c r="G37" s="49">
        <v>1843125.4669999999</v>
      </c>
      <c r="H37" s="49">
        <v>1800469.2890000001</v>
      </c>
      <c r="I37" s="49">
        <v>1952618.523</v>
      </c>
      <c r="J37" s="49">
        <v>1263006.966</v>
      </c>
      <c r="K37" s="49">
        <v>1955643.449</v>
      </c>
      <c r="L37" s="49">
        <v>1749427.5109999999</v>
      </c>
      <c r="M37" s="49">
        <v>2075518.764</v>
      </c>
      <c r="N37" s="49">
        <v>1764237.3189999999</v>
      </c>
      <c r="O37" s="50">
        <f t="shared" si="1"/>
        <v>21303128.181999996</v>
      </c>
    </row>
    <row r="38" spans="1:15" ht="15" x14ac:dyDescent="0.25">
      <c r="A38" s="43">
        <v>2014</v>
      </c>
      <c r="B38" s="48" t="s">
        <v>102</v>
      </c>
      <c r="C38" s="49">
        <v>54471.324000000001</v>
      </c>
      <c r="D38" s="49">
        <v>89236.716</v>
      </c>
      <c r="E38" s="49">
        <v>97135.554999999993</v>
      </c>
      <c r="F38" s="49">
        <v>76354.088000000003</v>
      </c>
      <c r="G38" s="49">
        <v>131971.46799999999</v>
      </c>
      <c r="H38" s="49">
        <v>113595.982</v>
      </c>
      <c r="I38" s="49"/>
      <c r="J38" s="49"/>
      <c r="K38" s="49"/>
      <c r="L38" s="49"/>
      <c r="M38" s="49"/>
      <c r="N38" s="49"/>
      <c r="O38" s="50">
        <f t="shared" si="1"/>
        <v>562765.13300000003</v>
      </c>
    </row>
    <row r="39" spans="1:15" ht="15" x14ac:dyDescent="0.25">
      <c r="A39" s="47">
        <v>2013</v>
      </c>
      <c r="B39" s="48" t="s">
        <v>102</v>
      </c>
      <c r="C39" s="49">
        <v>48952.629000000001</v>
      </c>
      <c r="D39" s="49">
        <v>162402.31299999999</v>
      </c>
      <c r="E39" s="49">
        <v>92520.589000000007</v>
      </c>
      <c r="F39" s="49">
        <v>29250.645</v>
      </c>
      <c r="G39" s="49">
        <v>90162.293000000005</v>
      </c>
      <c r="H39" s="49">
        <v>137339.94200000001</v>
      </c>
      <c r="I39" s="49">
        <v>132087.47899999999</v>
      </c>
      <c r="J39" s="49">
        <v>139231.01</v>
      </c>
      <c r="K39" s="49">
        <v>129271.49400000001</v>
      </c>
      <c r="L39" s="49">
        <v>47933.184999999998</v>
      </c>
      <c r="M39" s="49">
        <v>58766.616999999998</v>
      </c>
      <c r="N39" s="49">
        <v>95673.191999999995</v>
      </c>
      <c r="O39" s="50">
        <f t="shared" si="1"/>
        <v>1163591.388</v>
      </c>
    </row>
    <row r="40" spans="1:15" ht="15" x14ac:dyDescent="0.25">
      <c r="A40" s="43">
        <v>2014</v>
      </c>
      <c r="B40" s="48" t="s">
        <v>142</v>
      </c>
      <c r="C40" s="49">
        <v>902958.44900000002</v>
      </c>
      <c r="D40" s="49">
        <v>921039.35699999996</v>
      </c>
      <c r="E40" s="49">
        <v>1056905.0530000001</v>
      </c>
      <c r="F40" s="49">
        <v>1081162.5090000001</v>
      </c>
      <c r="G40" s="49">
        <v>1066534.1129999999</v>
      </c>
      <c r="H40" s="49">
        <v>974771.098</v>
      </c>
      <c r="I40" s="49"/>
      <c r="J40" s="49"/>
      <c r="K40" s="49"/>
      <c r="L40" s="49"/>
      <c r="M40" s="49"/>
      <c r="N40" s="49"/>
      <c r="O40" s="50">
        <f t="shared" si="1"/>
        <v>6003370.5790000008</v>
      </c>
    </row>
    <row r="41" spans="1:15" ht="15" x14ac:dyDescent="0.25">
      <c r="A41" s="47">
        <v>2013</v>
      </c>
      <c r="B41" s="48" t="s">
        <v>142</v>
      </c>
      <c r="C41" s="49">
        <v>830058.37800000003</v>
      </c>
      <c r="D41" s="49">
        <v>838430.94499999995</v>
      </c>
      <c r="E41" s="49">
        <v>909497.10199999996</v>
      </c>
      <c r="F41" s="49">
        <v>916379.54500000004</v>
      </c>
      <c r="G41" s="49">
        <v>1026564.0060000001</v>
      </c>
      <c r="H41" s="49">
        <v>920031.07299999997</v>
      </c>
      <c r="I41" s="49">
        <v>1038661.943</v>
      </c>
      <c r="J41" s="49">
        <v>884232.304</v>
      </c>
      <c r="K41" s="49">
        <v>1034178.557</v>
      </c>
      <c r="L41" s="49">
        <v>1054293.102</v>
      </c>
      <c r="M41" s="49">
        <v>1128514.0330000001</v>
      </c>
      <c r="N41" s="49">
        <v>1113658.422</v>
      </c>
      <c r="O41" s="50">
        <f t="shared" si="1"/>
        <v>11694499.41</v>
      </c>
    </row>
    <row r="42" spans="1:15" ht="15" x14ac:dyDescent="0.25">
      <c r="A42" s="43">
        <v>2014</v>
      </c>
      <c r="B42" s="48" t="s">
        <v>103</v>
      </c>
      <c r="C42" s="49">
        <v>477337.08199999999</v>
      </c>
      <c r="D42" s="49">
        <v>471702.34499999997</v>
      </c>
      <c r="E42" s="49">
        <v>503792.03600000002</v>
      </c>
      <c r="F42" s="49">
        <v>525356.49199999997</v>
      </c>
      <c r="G42" s="49">
        <v>544980.19200000004</v>
      </c>
      <c r="H42" s="49">
        <v>500604.397</v>
      </c>
      <c r="I42" s="49"/>
      <c r="J42" s="49"/>
      <c r="K42" s="49"/>
      <c r="L42" s="49"/>
      <c r="M42" s="49"/>
      <c r="N42" s="49"/>
      <c r="O42" s="50">
        <f t="shared" si="1"/>
        <v>3023772.5439999998</v>
      </c>
    </row>
    <row r="43" spans="1:15" ht="15" x14ac:dyDescent="0.25">
      <c r="A43" s="47">
        <v>2013</v>
      </c>
      <c r="B43" s="48" t="s">
        <v>103</v>
      </c>
      <c r="C43" s="49">
        <v>430048.80300000001</v>
      </c>
      <c r="D43" s="49">
        <v>435630.61499999999</v>
      </c>
      <c r="E43" s="49">
        <v>512147.93400000001</v>
      </c>
      <c r="F43" s="49">
        <v>501862.07699999999</v>
      </c>
      <c r="G43" s="49">
        <v>518926.19799999997</v>
      </c>
      <c r="H43" s="49">
        <v>465383.56099999999</v>
      </c>
      <c r="I43" s="49">
        <v>509307.17300000001</v>
      </c>
      <c r="J43" s="49">
        <v>386713.90399999998</v>
      </c>
      <c r="K43" s="49">
        <v>480637.946</v>
      </c>
      <c r="L43" s="49">
        <v>450455.80099999998</v>
      </c>
      <c r="M43" s="49">
        <v>533237.61199999996</v>
      </c>
      <c r="N43" s="49">
        <v>570362.60800000001</v>
      </c>
      <c r="O43" s="50">
        <f t="shared" si="1"/>
        <v>5794714.2319999998</v>
      </c>
    </row>
    <row r="44" spans="1:15" ht="15" x14ac:dyDescent="0.25">
      <c r="A44" s="43">
        <v>2014</v>
      </c>
      <c r="B44" s="48" t="s">
        <v>104</v>
      </c>
      <c r="C44" s="49">
        <v>591772.85800000001</v>
      </c>
      <c r="D44" s="49">
        <v>567908.13199999998</v>
      </c>
      <c r="E44" s="49">
        <v>600005.10800000001</v>
      </c>
      <c r="F44" s="49">
        <v>648992.85100000002</v>
      </c>
      <c r="G44" s="49">
        <v>651067.17700000003</v>
      </c>
      <c r="H44" s="49">
        <v>594363.96200000006</v>
      </c>
      <c r="I44" s="49"/>
      <c r="J44" s="49"/>
      <c r="K44" s="49"/>
      <c r="L44" s="49"/>
      <c r="M44" s="49"/>
      <c r="N44" s="49"/>
      <c r="O44" s="50">
        <f t="shared" si="1"/>
        <v>3654110.0880000005</v>
      </c>
    </row>
    <row r="45" spans="1:15" ht="15" x14ac:dyDescent="0.25">
      <c r="A45" s="47">
        <v>2013</v>
      </c>
      <c r="B45" s="48" t="s">
        <v>104</v>
      </c>
      <c r="C45" s="49">
        <v>519503.43900000001</v>
      </c>
      <c r="D45" s="49">
        <v>545252.58400000003</v>
      </c>
      <c r="E45" s="49">
        <v>593049.04099999997</v>
      </c>
      <c r="F45" s="49">
        <v>558747.25399999996</v>
      </c>
      <c r="G45" s="49">
        <v>617249.64</v>
      </c>
      <c r="H45" s="49">
        <v>553130.973</v>
      </c>
      <c r="I45" s="49">
        <v>584798.78399999999</v>
      </c>
      <c r="J45" s="49">
        <v>506318.26400000002</v>
      </c>
      <c r="K45" s="49">
        <v>593124.01699999999</v>
      </c>
      <c r="L45" s="49">
        <v>534887.56400000001</v>
      </c>
      <c r="M45" s="49">
        <v>651406.50300000003</v>
      </c>
      <c r="N45" s="49">
        <v>572444.38699999999</v>
      </c>
      <c r="O45" s="50">
        <f t="shared" si="1"/>
        <v>6829912.4500000011</v>
      </c>
    </row>
    <row r="46" spans="1:15" ht="15" x14ac:dyDescent="0.25">
      <c r="A46" s="43">
        <v>2014</v>
      </c>
      <c r="B46" s="48" t="s">
        <v>105</v>
      </c>
      <c r="C46" s="49">
        <v>1106159.598</v>
      </c>
      <c r="D46" s="49">
        <v>1189154.7930000001</v>
      </c>
      <c r="E46" s="49">
        <v>1173159.6240000001</v>
      </c>
      <c r="F46" s="49">
        <v>1202621.3060000001</v>
      </c>
      <c r="G46" s="49">
        <v>1279372.7339999999</v>
      </c>
      <c r="H46" s="49">
        <v>1070766.797</v>
      </c>
      <c r="I46" s="49"/>
      <c r="J46" s="49"/>
      <c r="K46" s="49"/>
      <c r="L46" s="49"/>
      <c r="M46" s="49"/>
      <c r="N46" s="49"/>
      <c r="O46" s="50">
        <f t="shared" si="1"/>
        <v>7021234.852</v>
      </c>
    </row>
    <row r="47" spans="1:15" ht="15" x14ac:dyDescent="0.25">
      <c r="A47" s="47">
        <v>2013</v>
      </c>
      <c r="B47" s="48" t="s">
        <v>105</v>
      </c>
      <c r="C47" s="49">
        <v>1144613.557</v>
      </c>
      <c r="D47" s="49">
        <v>1224777.6399999999</v>
      </c>
      <c r="E47" s="49">
        <v>1449849.35</v>
      </c>
      <c r="F47" s="49">
        <v>1224394.159</v>
      </c>
      <c r="G47" s="49">
        <v>1262968.138</v>
      </c>
      <c r="H47" s="49">
        <v>1111722.7590000001</v>
      </c>
      <c r="I47" s="49">
        <v>1092640.2779999999</v>
      </c>
      <c r="J47" s="49">
        <v>927133.15700000001</v>
      </c>
      <c r="K47" s="49">
        <v>1018041.534</v>
      </c>
      <c r="L47" s="49">
        <v>1044197.044</v>
      </c>
      <c r="M47" s="49">
        <v>1131232.4129999999</v>
      </c>
      <c r="N47" s="49">
        <v>1189408.621</v>
      </c>
      <c r="O47" s="50">
        <f t="shared" si="1"/>
        <v>13820978.65</v>
      </c>
    </row>
    <row r="48" spans="1:15" ht="15" x14ac:dyDescent="0.25">
      <c r="A48" s="43">
        <v>2014</v>
      </c>
      <c r="B48" s="48" t="s">
        <v>141</v>
      </c>
      <c r="C48" s="49">
        <v>243653.26</v>
      </c>
      <c r="D48" s="49">
        <v>245731.55100000001</v>
      </c>
      <c r="E48" s="49">
        <v>272044.85399999999</v>
      </c>
      <c r="F48" s="49">
        <v>308434.17800000001</v>
      </c>
      <c r="G48" s="49">
        <v>289611.58199999999</v>
      </c>
      <c r="H48" s="49">
        <v>279327.08</v>
      </c>
      <c r="I48" s="49"/>
      <c r="J48" s="49"/>
      <c r="K48" s="49"/>
      <c r="L48" s="49"/>
      <c r="M48" s="49"/>
      <c r="N48" s="49"/>
      <c r="O48" s="50">
        <f t="shared" si="1"/>
        <v>1638802.5050000001</v>
      </c>
    </row>
    <row r="49" spans="1:15" ht="15" x14ac:dyDescent="0.25">
      <c r="A49" s="47">
        <v>2013</v>
      </c>
      <c r="B49" s="48" t="s">
        <v>141</v>
      </c>
      <c r="C49" s="49">
        <v>232432.56899999999</v>
      </c>
      <c r="D49" s="49">
        <v>236027.054</v>
      </c>
      <c r="E49" s="49">
        <v>286631.21799999999</v>
      </c>
      <c r="F49" s="49">
        <v>290672.978</v>
      </c>
      <c r="G49" s="49">
        <v>298359.03000000003</v>
      </c>
      <c r="H49" s="49">
        <v>263835.68599999999</v>
      </c>
      <c r="I49" s="49">
        <v>277557.41899999999</v>
      </c>
      <c r="J49" s="49">
        <v>250243.50399999999</v>
      </c>
      <c r="K49" s="49">
        <v>264069.68400000001</v>
      </c>
      <c r="L49" s="49">
        <v>241292.655</v>
      </c>
      <c r="M49" s="49">
        <v>263702.67499999999</v>
      </c>
      <c r="N49" s="49">
        <v>247834.45199999999</v>
      </c>
      <c r="O49" s="50">
        <f t="shared" si="1"/>
        <v>3152658.9239999996</v>
      </c>
    </row>
    <row r="50" spans="1:15" ht="15" x14ac:dyDescent="0.25">
      <c r="A50" s="43">
        <v>2014</v>
      </c>
      <c r="B50" s="48" t="s">
        <v>106</v>
      </c>
      <c r="C50" s="49">
        <v>194226.76699999999</v>
      </c>
      <c r="D50" s="49">
        <v>181477.318</v>
      </c>
      <c r="E50" s="49">
        <v>212230.72500000001</v>
      </c>
      <c r="F50" s="49">
        <v>209242.068</v>
      </c>
      <c r="G50" s="49">
        <v>203744.08600000001</v>
      </c>
      <c r="H50" s="49">
        <v>149475.90700000001</v>
      </c>
      <c r="I50" s="49"/>
      <c r="J50" s="49"/>
      <c r="K50" s="49"/>
      <c r="L50" s="49"/>
      <c r="M50" s="49"/>
      <c r="N50" s="49"/>
      <c r="O50" s="50">
        <f t="shared" si="1"/>
        <v>1150396.8709999998</v>
      </c>
    </row>
    <row r="51" spans="1:15" ht="15" x14ac:dyDescent="0.25">
      <c r="A51" s="47">
        <v>2013</v>
      </c>
      <c r="B51" s="48" t="s">
        <v>106</v>
      </c>
      <c r="C51" s="49">
        <v>154170.08499999999</v>
      </c>
      <c r="D51" s="49">
        <v>192587.215</v>
      </c>
      <c r="E51" s="49">
        <v>191244.978</v>
      </c>
      <c r="F51" s="49">
        <v>165840.55600000001</v>
      </c>
      <c r="G51" s="49">
        <v>192942.12100000001</v>
      </c>
      <c r="H51" s="49">
        <v>168991.027</v>
      </c>
      <c r="I51" s="49">
        <v>173444.18</v>
      </c>
      <c r="J51" s="49">
        <v>187327.40599999999</v>
      </c>
      <c r="K51" s="49">
        <v>204095.255</v>
      </c>
      <c r="L51" s="49">
        <v>193811.158</v>
      </c>
      <c r="M51" s="49">
        <v>239873.45199999999</v>
      </c>
      <c r="N51" s="49">
        <v>189189.448</v>
      </c>
      <c r="O51" s="50">
        <f t="shared" si="1"/>
        <v>2253516.8810000001</v>
      </c>
    </row>
    <row r="52" spans="1:15" ht="15" x14ac:dyDescent="0.25">
      <c r="A52" s="43">
        <v>2014</v>
      </c>
      <c r="B52" s="48" t="s">
        <v>107</v>
      </c>
      <c r="C52" s="49">
        <v>107513.899</v>
      </c>
      <c r="D52" s="49">
        <v>107443.261</v>
      </c>
      <c r="E52" s="49">
        <v>107438.48699999999</v>
      </c>
      <c r="F52" s="49">
        <v>133746.18900000001</v>
      </c>
      <c r="G52" s="49">
        <v>142863.40400000001</v>
      </c>
      <c r="H52" s="49">
        <v>180261.736</v>
      </c>
      <c r="I52" s="49"/>
      <c r="J52" s="49"/>
      <c r="K52" s="49"/>
      <c r="L52" s="49"/>
      <c r="M52" s="49"/>
      <c r="N52" s="49"/>
      <c r="O52" s="50">
        <f t="shared" si="1"/>
        <v>779266.97600000002</v>
      </c>
    </row>
    <row r="53" spans="1:15" ht="15" x14ac:dyDescent="0.25">
      <c r="A53" s="47">
        <v>2013</v>
      </c>
      <c r="B53" s="48" t="s">
        <v>107</v>
      </c>
      <c r="C53" s="49">
        <v>72558.025999999998</v>
      </c>
      <c r="D53" s="49">
        <v>90844.455000000002</v>
      </c>
      <c r="E53" s="49">
        <v>106723.235</v>
      </c>
      <c r="F53" s="49">
        <v>113262.235</v>
      </c>
      <c r="G53" s="49">
        <v>126939.52800000001</v>
      </c>
      <c r="H53" s="49">
        <v>171486.93799999999</v>
      </c>
      <c r="I53" s="49">
        <v>99144.585000000006</v>
      </c>
      <c r="J53" s="49">
        <v>90827.187000000005</v>
      </c>
      <c r="K53" s="49">
        <v>114505.41800000001</v>
      </c>
      <c r="L53" s="49">
        <v>129968.928</v>
      </c>
      <c r="M53" s="49">
        <v>109259.065</v>
      </c>
      <c r="N53" s="49">
        <v>163409.96</v>
      </c>
      <c r="O53" s="50">
        <f t="shared" si="1"/>
        <v>1388929.56</v>
      </c>
    </row>
    <row r="54" spans="1:15" ht="15" x14ac:dyDescent="0.25">
      <c r="A54" s="43">
        <v>2014</v>
      </c>
      <c r="B54" s="48" t="s">
        <v>123</v>
      </c>
      <c r="C54" s="49">
        <v>329794.63900000002</v>
      </c>
      <c r="D54" s="49">
        <v>355785.22399999999</v>
      </c>
      <c r="E54" s="49">
        <v>399147.07199999999</v>
      </c>
      <c r="F54" s="49">
        <v>393859.93599999999</v>
      </c>
      <c r="G54" s="49">
        <v>411201.57900000003</v>
      </c>
      <c r="H54" s="49">
        <v>376407.853</v>
      </c>
      <c r="I54" s="49"/>
      <c r="J54" s="49"/>
      <c r="K54" s="49"/>
      <c r="L54" s="49"/>
      <c r="M54" s="49"/>
      <c r="N54" s="49"/>
      <c r="O54" s="50">
        <f t="shared" si="1"/>
        <v>2266196.3030000003</v>
      </c>
    </row>
    <row r="55" spans="1:15" ht="15" x14ac:dyDescent="0.25">
      <c r="A55" s="47">
        <v>2013</v>
      </c>
      <c r="B55" s="48" t="s">
        <v>123</v>
      </c>
      <c r="C55" s="49">
        <v>275661.76899999997</v>
      </c>
      <c r="D55" s="49">
        <v>301532.522</v>
      </c>
      <c r="E55" s="49">
        <v>348675.75300000003</v>
      </c>
      <c r="F55" s="49">
        <v>357872.46</v>
      </c>
      <c r="G55" s="49">
        <v>379190.42099999997</v>
      </c>
      <c r="H55" s="49">
        <v>335219.63699999999</v>
      </c>
      <c r="I55" s="49">
        <v>364870.49099999998</v>
      </c>
      <c r="J55" s="49">
        <v>311691.00099999999</v>
      </c>
      <c r="K55" s="49">
        <v>382215.22100000002</v>
      </c>
      <c r="L55" s="49">
        <v>362202.20699999999</v>
      </c>
      <c r="M55" s="49">
        <v>419098.26</v>
      </c>
      <c r="N55" s="49">
        <v>361084.95899999997</v>
      </c>
      <c r="O55" s="50">
        <f t="shared" si="1"/>
        <v>4199314.7009999994</v>
      </c>
    </row>
    <row r="56" spans="1:15" ht="15" x14ac:dyDescent="0.25">
      <c r="A56" s="43">
        <v>2014</v>
      </c>
      <c r="B56" s="48" t="s">
        <v>108</v>
      </c>
      <c r="C56" s="49">
        <v>6960.5619999999999</v>
      </c>
      <c r="D56" s="49">
        <v>8786.9979999999996</v>
      </c>
      <c r="E56" s="49">
        <v>11183.547</v>
      </c>
      <c r="F56" s="49">
        <v>12031.203</v>
      </c>
      <c r="G56" s="49">
        <v>10638.136</v>
      </c>
      <c r="H56" s="49">
        <v>11546.361000000001</v>
      </c>
      <c r="I56" s="49"/>
      <c r="J56" s="49"/>
      <c r="K56" s="49"/>
      <c r="L56" s="49"/>
      <c r="M56" s="49"/>
      <c r="N56" s="49"/>
      <c r="O56" s="50">
        <f t="shared" si="1"/>
        <v>61146.807000000001</v>
      </c>
    </row>
    <row r="57" spans="1:15" ht="15" x14ac:dyDescent="0.25">
      <c r="A57" s="47">
        <v>2013</v>
      </c>
      <c r="B57" s="48" t="s">
        <v>108</v>
      </c>
      <c r="C57" s="49">
        <v>7044.6189999999997</v>
      </c>
      <c r="D57" s="49">
        <v>8773.3520000000008</v>
      </c>
      <c r="E57" s="49">
        <v>12118.888999999999</v>
      </c>
      <c r="F57" s="49">
        <v>10183.082</v>
      </c>
      <c r="G57" s="49">
        <v>12735.623</v>
      </c>
      <c r="H57" s="49">
        <v>8132.8059999999996</v>
      </c>
      <c r="I57" s="49">
        <v>8637.2070000000003</v>
      </c>
      <c r="J57" s="49">
        <v>6385.5060000000003</v>
      </c>
      <c r="K57" s="49">
        <v>8618.6049999999996</v>
      </c>
      <c r="L57" s="49">
        <v>6550.1279999999997</v>
      </c>
      <c r="M57" s="49">
        <v>7000.6019999999999</v>
      </c>
      <c r="N57" s="49">
        <v>8463.9419999999991</v>
      </c>
      <c r="O57" s="50">
        <f t="shared" si="1"/>
        <v>104644.36099999998</v>
      </c>
    </row>
    <row r="58" spans="1:15" ht="15" x14ac:dyDescent="0.25">
      <c r="A58" s="43">
        <v>2014</v>
      </c>
      <c r="B58" s="44" t="s">
        <v>34</v>
      </c>
      <c r="C58" s="52">
        <v>401008.86200000002</v>
      </c>
      <c r="D58" s="52">
        <v>327110.00799999997</v>
      </c>
      <c r="E58" s="52">
        <v>363325.011</v>
      </c>
      <c r="F58" s="52">
        <v>410597.66499999998</v>
      </c>
      <c r="G58" s="52">
        <v>465022.527</v>
      </c>
      <c r="H58" s="52">
        <v>404553.049</v>
      </c>
      <c r="I58" s="52"/>
      <c r="J58" s="52"/>
      <c r="K58" s="52"/>
      <c r="L58" s="52"/>
      <c r="M58" s="52"/>
      <c r="N58" s="52"/>
      <c r="O58" s="50">
        <f t="shared" si="1"/>
        <v>2371617.122</v>
      </c>
    </row>
    <row r="59" spans="1:15" ht="15" x14ac:dyDescent="0.25">
      <c r="A59" s="47">
        <v>2013</v>
      </c>
      <c r="B59" s="44" t="s">
        <v>34</v>
      </c>
      <c r="C59" s="52">
        <v>394546.73300000001</v>
      </c>
      <c r="D59" s="52">
        <v>398684.74200000003</v>
      </c>
      <c r="E59" s="52">
        <v>369661.43300000002</v>
      </c>
      <c r="F59" s="52">
        <v>401154.97700000001</v>
      </c>
      <c r="G59" s="52">
        <v>507825.64299999998</v>
      </c>
      <c r="H59" s="52">
        <v>431230.647</v>
      </c>
      <c r="I59" s="52">
        <v>445474.46</v>
      </c>
      <c r="J59" s="52">
        <v>400043.06199999998</v>
      </c>
      <c r="K59" s="52">
        <v>441657.783</v>
      </c>
      <c r="L59" s="52">
        <v>384744.09899999999</v>
      </c>
      <c r="M59" s="52">
        <v>439724.03399999999</v>
      </c>
      <c r="N59" s="52">
        <v>420788.446</v>
      </c>
      <c r="O59" s="50">
        <f t="shared" si="1"/>
        <v>5035536.0590000004</v>
      </c>
    </row>
    <row r="60" spans="1:15" ht="15" x14ac:dyDescent="0.25">
      <c r="A60" s="43">
        <v>2014</v>
      </c>
      <c r="B60" s="48" t="s">
        <v>109</v>
      </c>
      <c r="C60" s="49">
        <v>401008.86200000002</v>
      </c>
      <c r="D60" s="49">
        <v>327110.00799999997</v>
      </c>
      <c r="E60" s="49">
        <v>363325.011</v>
      </c>
      <c r="F60" s="49">
        <v>410597.66499999998</v>
      </c>
      <c r="G60" s="49">
        <v>465022.527</v>
      </c>
      <c r="H60" s="49">
        <v>404553.049</v>
      </c>
      <c r="I60" s="49"/>
      <c r="J60" s="49"/>
      <c r="K60" s="49"/>
      <c r="L60" s="49"/>
      <c r="M60" s="49"/>
      <c r="N60" s="49"/>
      <c r="O60" s="50">
        <f t="shared" si="1"/>
        <v>2371617.122</v>
      </c>
    </row>
    <row r="61" spans="1:15" ht="15" x14ac:dyDescent="0.25">
      <c r="A61" s="47">
        <v>2013</v>
      </c>
      <c r="B61" s="48" t="s">
        <v>109</v>
      </c>
      <c r="C61" s="49">
        <v>394546.73300000001</v>
      </c>
      <c r="D61" s="49">
        <v>398684.74200000003</v>
      </c>
      <c r="E61" s="49">
        <v>369661.43300000002</v>
      </c>
      <c r="F61" s="49">
        <v>401154.97700000001</v>
      </c>
      <c r="G61" s="49">
        <v>507825.64299999998</v>
      </c>
      <c r="H61" s="49">
        <v>431230.647</v>
      </c>
      <c r="I61" s="49">
        <v>445474.46</v>
      </c>
      <c r="J61" s="49">
        <v>400043.06199999998</v>
      </c>
      <c r="K61" s="49">
        <v>441657.783</v>
      </c>
      <c r="L61" s="49">
        <v>384744.09899999999</v>
      </c>
      <c r="M61" s="49">
        <v>439724.03399999999</v>
      </c>
      <c r="N61" s="49">
        <v>420788.446</v>
      </c>
      <c r="O61" s="50">
        <f t="shared" si="1"/>
        <v>5035536.0590000004</v>
      </c>
    </row>
    <row r="62" spans="1:15" ht="15.75" thickBot="1" x14ac:dyDescent="0.3">
      <c r="A62" s="47"/>
      <c r="B62" s="48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50"/>
    </row>
    <row r="63" spans="1:15" s="56" customFormat="1" ht="15" customHeight="1" thickBot="1" x14ac:dyDescent="0.25">
      <c r="A63" s="47">
        <v>2002</v>
      </c>
      <c r="B63" s="53" t="s">
        <v>44</v>
      </c>
      <c r="C63" s="54">
        <v>2607319.6610000003</v>
      </c>
      <c r="D63" s="54">
        <v>2383772.9540000013</v>
      </c>
      <c r="E63" s="54">
        <v>2918943.5210000011</v>
      </c>
      <c r="F63" s="54">
        <v>2742857.9220000007</v>
      </c>
      <c r="G63" s="54">
        <v>3000325.2429999989</v>
      </c>
      <c r="H63" s="54">
        <v>2770693.8810000005</v>
      </c>
      <c r="I63" s="54">
        <v>3103851.8620000011</v>
      </c>
      <c r="J63" s="54">
        <v>2975888.9740000009</v>
      </c>
      <c r="K63" s="54">
        <v>3218206.861000001</v>
      </c>
      <c r="L63" s="54">
        <v>3501128.02</v>
      </c>
      <c r="M63" s="54">
        <v>3593604.8959999993</v>
      </c>
      <c r="N63" s="54">
        <v>3242495.2339999988</v>
      </c>
      <c r="O63" s="55">
        <f t="shared" si="1"/>
        <v>36059089.028999999</v>
      </c>
    </row>
    <row r="64" spans="1:15" s="56" customFormat="1" ht="15" customHeight="1" thickBot="1" x14ac:dyDescent="0.25">
      <c r="A64" s="47">
        <v>2003</v>
      </c>
      <c r="B64" s="53" t="s">
        <v>44</v>
      </c>
      <c r="C64" s="54">
        <v>3533705.5820000004</v>
      </c>
      <c r="D64" s="54">
        <v>2923460.39</v>
      </c>
      <c r="E64" s="54">
        <v>3908255.9910000004</v>
      </c>
      <c r="F64" s="54">
        <v>3662183.4490000019</v>
      </c>
      <c r="G64" s="54">
        <v>3860471.3</v>
      </c>
      <c r="H64" s="54">
        <v>3796113.5220000003</v>
      </c>
      <c r="I64" s="54">
        <v>4236114.2640000004</v>
      </c>
      <c r="J64" s="54">
        <v>3828726.17</v>
      </c>
      <c r="K64" s="54">
        <v>4114677.5230000005</v>
      </c>
      <c r="L64" s="54">
        <v>4824388.2590000024</v>
      </c>
      <c r="M64" s="54">
        <v>3969697.458000001</v>
      </c>
      <c r="N64" s="54">
        <v>4595042.3939999985</v>
      </c>
      <c r="O64" s="55">
        <f t="shared" si="1"/>
        <v>47252836.302000016</v>
      </c>
    </row>
    <row r="65" spans="1:15" s="56" customFormat="1" ht="15" customHeight="1" thickBot="1" x14ac:dyDescent="0.25">
      <c r="A65" s="47">
        <v>2004</v>
      </c>
      <c r="B65" s="53" t="s">
        <v>44</v>
      </c>
      <c r="C65" s="54">
        <v>4619660.84</v>
      </c>
      <c r="D65" s="54">
        <v>3664503.0430000005</v>
      </c>
      <c r="E65" s="54">
        <v>5218042.1769999983</v>
      </c>
      <c r="F65" s="54">
        <v>5072462.9939999972</v>
      </c>
      <c r="G65" s="54">
        <v>5170061.6049999986</v>
      </c>
      <c r="H65" s="54">
        <v>5284383.2859999994</v>
      </c>
      <c r="I65" s="54">
        <v>5632138.7980000004</v>
      </c>
      <c r="J65" s="54">
        <v>4707491.2839999991</v>
      </c>
      <c r="K65" s="54">
        <v>5656283.5209999988</v>
      </c>
      <c r="L65" s="54">
        <v>5867342.1210000003</v>
      </c>
      <c r="M65" s="54">
        <v>5733908.9759999998</v>
      </c>
      <c r="N65" s="54">
        <v>6540874.1749999989</v>
      </c>
      <c r="O65" s="55">
        <f t="shared" si="1"/>
        <v>63167152.819999993</v>
      </c>
    </row>
    <row r="66" spans="1:15" s="56" customFormat="1" ht="15" customHeight="1" thickBot="1" x14ac:dyDescent="0.25">
      <c r="A66" s="47">
        <v>2005</v>
      </c>
      <c r="B66" s="53" t="s">
        <v>44</v>
      </c>
      <c r="C66" s="54">
        <v>4997279.7240000004</v>
      </c>
      <c r="D66" s="54">
        <v>5651741.2519999975</v>
      </c>
      <c r="E66" s="54">
        <v>6591859.2179999994</v>
      </c>
      <c r="F66" s="54">
        <v>6128131.8779999986</v>
      </c>
      <c r="G66" s="54">
        <v>5977226.2170000002</v>
      </c>
      <c r="H66" s="54">
        <v>6038534.3669999996</v>
      </c>
      <c r="I66" s="54">
        <v>5763466.3530000011</v>
      </c>
      <c r="J66" s="54">
        <v>5552867.2119999984</v>
      </c>
      <c r="K66" s="54">
        <v>6814268.9409999987</v>
      </c>
      <c r="L66" s="54">
        <v>6772178.5690000001</v>
      </c>
      <c r="M66" s="54">
        <v>5942575.7820000006</v>
      </c>
      <c r="N66" s="54">
        <v>7246278.6300000018</v>
      </c>
      <c r="O66" s="55">
        <f t="shared" si="1"/>
        <v>73476408.142999992</v>
      </c>
    </row>
    <row r="67" spans="1:15" s="56" customFormat="1" ht="15" customHeight="1" thickBot="1" x14ac:dyDescent="0.25">
      <c r="A67" s="47">
        <v>2006</v>
      </c>
      <c r="B67" s="53" t="s">
        <v>44</v>
      </c>
      <c r="C67" s="54">
        <v>5133048.8809999982</v>
      </c>
      <c r="D67" s="54">
        <v>6058251.2790000001</v>
      </c>
      <c r="E67" s="54">
        <v>7411101.6589999972</v>
      </c>
      <c r="F67" s="54">
        <v>6456090.2610000009</v>
      </c>
      <c r="G67" s="54">
        <v>7041543.2469999986</v>
      </c>
      <c r="H67" s="54">
        <v>7815434.6219999995</v>
      </c>
      <c r="I67" s="54">
        <v>7067411.4789999994</v>
      </c>
      <c r="J67" s="54">
        <v>6811202.4100000011</v>
      </c>
      <c r="K67" s="54">
        <v>7606551.0949999997</v>
      </c>
      <c r="L67" s="54">
        <v>6888812.5490000006</v>
      </c>
      <c r="M67" s="54">
        <v>8641474.5560000036</v>
      </c>
      <c r="N67" s="54">
        <v>8603753.4799999986</v>
      </c>
      <c r="O67" s="55">
        <f t="shared" ref="O67:O75" si="2">SUM(C67:N67)</f>
        <v>85534675.518000007</v>
      </c>
    </row>
    <row r="68" spans="1:15" s="56" customFormat="1" ht="15" customHeight="1" thickBot="1" x14ac:dyDescent="0.25">
      <c r="A68" s="47">
        <v>2007</v>
      </c>
      <c r="B68" s="53" t="s">
        <v>44</v>
      </c>
      <c r="C68" s="54">
        <v>6564559.7930000005</v>
      </c>
      <c r="D68" s="54">
        <v>7656951.608</v>
      </c>
      <c r="E68" s="54">
        <v>8957851.6210000049</v>
      </c>
      <c r="F68" s="54">
        <v>8313312.004999998</v>
      </c>
      <c r="G68" s="54">
        <v>9147620.0420000013</v>
      </c>
      <c r="H68" s="54">
        <v>8980247.4370000008</v>
      </c>
      <c r="I68" s="54">
        <v>8937741.5910000019</v>
      </c>
      <c r="J68" s="54">
        <v>8736689.092000002</v>
      </c>
      <c r="K68" s="54">
        <v>9038743.8959999997</v>
      </c>
      <c r="L68" s="54">
        <v>9895216.6219999995</v>
      </c>
      <c r="M68" s="54">
        <v>11318798.219999997</v>
      </c>
      <c r="N68" s="54">
        <v>9724017.9770000037</v>
      </c>
      <c r="O68" s="55">
        <f t="shared" si="2"/>
        <v>107271749.904</v>
      </c>
    </row>
    <row r="69" spans="1:15" s="56" customFormat="1" ht="15" customHeight="1" thickBot="1" x14ac:dyDescent="0.25">
      <c r="A69" s="47">
        <v>2008</v>
      </c>
      <c r="B69" s="53" t="s">
        <v>44</v>
      </c>
      <c r="C69" s="54">
        <v>10632207.040999999</v>
      </c>
      <c r="D69" s="54">
        <v>11077899.120000005</v>
      </c>
      <c r="E69" s="54">
        <v>11428587.234000001</v>
      </c>
      <c r="F69" s="54">
        <v>11363963.502999999</v>
      </c>
      <c r="G69" s="54">
        <v>12477968.699999999</v>
      </c>
      <c r="H69" s="54">
        <v>11770634.384000003</v>
      </c>
      <c r="I69" s="54">
        <v>12595426.862999996</v>
      </c>
      <c r="J69" s="54">
        <v>11046830.085999999</v>
      </c>
      <c r="K69" s="54">
        <v>12793148.033999996</v>
      </c>
      <c r="L69" s="54">
        <v>9722708.7899999991</v>
      </c>
      <c r="M69" s="54">
        <v>9395872.8970000036</v>
      </c>
      <c r="N69" s="54">
        <v>7721948.9740000013</v>
      </c>
      <c r="O69" s="55">
        <f t="shared" si="2"/>
        <v>132027195.626</v>
      </c>
    </row>
    <row r="70" spans="1:15" s="56" customFormat="1" ht="15" customHeight="1" thickBot="1" x14ac:dyDescent="0.25">
      <c r="A70" s="47">
        <v>2009</v>
      </c>
      <c r="B70" s="53" t="s">
        <v>44</v>
      </c>
      <c r="C70" s="54">
        <v>7884493.5240000021</v>
      </c>
      <c r="D70" s="54">
        <v>8435115.8340000007</v>
      </c>
      <c r="E70" s="54">
        <v>8155485.0810000002</v>
      </c>
      <c r="F70" s="54">
        <v>7561696.282999998</v>
      </c>
      <c r="G70" s="54">
        <v>7346407.5280000027</v>
      </c>
      <c r="H70" s="54">
        <v>8329692.782999998</v>
      </c>
      <c r="I70" s="54">
        <v>9055733.6709999945</v>
      </c>
      <c r="J70" s="54">
        <v>7839908.8419999983</v>
      </c>
      <c r="K70" s="54">
        <v>8480708.3870000001</v>
      </c>
      <c r="L70" s="54">
        <v>10095768.030000005</v>
      </c>
      <c r="M70" s="54">
        <v>8903010.773</v>
      </c>
      <c r="N70" s="54">
        <v>10054591.867000001</v>
      </c>
      <c r="O70" s="55">
        <f t="shared" si="2"/>
        <v>102142612.603</v>
      </c>
    </row>
    <row r="71" spans="1:15" s="56" customFormat="1" ht="15" customHeight="1" thickBot="1" x14ac:dyDescent="0.25">
      <c r="A71" s="47">
        <v>2010</v>
      </c>
      <c r="B71" s="53" t="s">
        <v>44</v>
      </c>
      <c r="C71" s="54">
        <v>7828748.0580000002</v>
      </c>
      <c r="D71" s="54">
        <v>8263237.8140000002</v>
      </c>
      <c r="E71" s="54">
        <v>9886488.1710000001</v>
      </c>
      <c r="F71" s="54">
        <v>9396006.6539999992</v>
      </c>
      <c r="G71" s="54">
        <v>9799958.1170000006</v>
      </c>
      <c r="H71" s="54">
        <v>9542907.6439999994</v>
      </c>
      <c r="I71" s="54">
        <v>9564682.5449999999</v>
      </c>
      <c r="J71" s="54">
        <v>8523451.9729999993</v>
      </c>
      <c r="K71" s="54">
        <v>8909230.5209999997</v>
      </c>
      <c r="L71" s="54">
        <v>10963586.27</v>
      </c>
      <c r="M71" s="54">
        <v>9382369.7180000003</v>
      </c>
      <c r="N71" s="54">
        <v>11822551.698999999</v>
      </c>
      <c r="O71" s="55">
        <f t="shared" si="2"/>
        <v>113883219.18399999</v>
      </c>
    </row>
    <row r="72" spans="1:15" s="56" customFormat="1" ht="15" customHeight="1" thickBot="1" x14ac:dyDescent="0.25">
      <c r="A72" s="47">
        <v>2011</v>
      </c>
      <c r="B72" s="53" t="s">
        <v>44</v>
      </c>
      <c r="C72" s="54">
        <v>9551084.6390000004</v>
      </c>
      <c r="D72" s="54">
        <v>10059126.307</v>
      </c>
      <c r="E72" s="54">
        <v>11811085.16</v>
      </c>
      <c r="F72" s="54">
        <v>11873269.447000001</v>
      </c>
      <c r="G72" s="54">
        <v>10943364.372</v>
      </c>
      <c r="H72" s="54">
        <v>11349953.558</v>
      </c>
      <c r="I72" s="54">
        <v>11860004.271</v>
      </c>
      <c r="J72" s="54">
        <v>11245124.657</v>
      </c>
      <c r="K72" s="54">
        <v>10750626.098999999</v>
      </c>
      <c r="L72" s="54">
        <v>11907219.297</v>
      </c>
      <c r="M72" s="54">
        <v>11078524.743000001</v>
      </c>
      <c r="N72" s="54">
        <v>12477486.279999999</v>
      </c>
      <c r="O72" s="55">
        <f t="shared" si="2"/>
        <v>134906868.83000001</v>
      </c>
    </row>
    <row r="73" spans="1:15" ht="13.5" thickBot="1" x14ac:dyDescent="0.25">
      <c r="A73" s="47">
        <v>2012</v>
      </c>
      <c r="B73" s="53" t="s">
        <v>44</v>
      </c>
      <c r="C73" s="54">
        <v>10348187.165999999</v>
      </c>
      <c r="D73" s="54">
        <v>11748000.124</v>
      </c>
      <c r="E73" s="54">
        <v>13208572.977</v>
      </c>
      <c r="F73" s="54">
        <v>12630226.718</v>
      </c>
      <c r="G73" s="54">
        <v>13131530.960999999</v>
      </c>
      <c r="H73" s="54">
        <v>13231198.687999999</v>
      </c>
      <c r="I73" s="54">
        <v>12830675.307</v>
      </c>
      <c r="J73" s="54">
        <v>12831394.572000001</v>
      </c>
      <c r="K73" s="54">
        <v>12952651.721999999</v>
      </c>
      <c r="L73" s="54">
        <v>13190769.654999999</v>
      </c>
      <c r="M73" s="54">
        <v>13753052.493000001</v>
      </c>
      <c r="N73" s="54">
        <v>12605476.173</v>
      </c>
      <c r="O73" s="55">
        <f t="shared" si="2"/>
        <v>152461736.55599999</v>
      </c>
    </row>
    <row r="74" spans="1:15" ht="13.5" thickBot="1" x14ac:dyDescent="0.25">
      <c r="A74" s="47">
        <v>2013</v>
      </c>
      <c r="B74" s="57" t="s">
        <v>44</v>
      </c>
      <c r="C74" s="54">
        <v>11481559</v>
      </c>
      <c r="D74" s="54">
        <v>12386204</v>
      </c>
      <c r="E74" s="54">
        <v>13122243</v>
      </c>
      <c r="F74" s="54">
        <v>12468957</v>
      </c>
      <c r="G74" s="54">
        <v>13276668</v>
      </c>
      <c r="H74" s="54">
        <v>12393547</v>
      </c>
      <c r="I74" s="54">
        <v>13060662</v>
      </c>
      <c r="J74" s="54">
        <v>11116764</v>
      </c>
      <c r="K74" s="54">
        <v>13059044</v>
      </c>
      <c r="L74" s="54">
        <v>12054431</v>
      </c>
      <c r="M74" s="54">
        <v>14196127</v>
      </c>
      <c r="N74" s="54">
        <v>13180277</v>
      </c>
      <c r="O74" s="59">
        <f t="shared" si="2"/>
        <v>151796483</v>
      </c>
    </row>
    <row r="75" spans="1:15" ht="13.5" thickBot="1" x14ac:dyDescent="0.25">
      <c r="A75" s="47">
        <v>2014</v>
      </c>
      <c r="B75" s="57" t="s">
        <v>44</v>
      </c>
      <c r="C75" s="54">
        <v>12429369.886</v>
      </c>
      <c r="D75" s="54">
        <v>13083218.216</v>
      </c>
      <c r="E75" s="54">
        <v>14713161.720000001</v>
      </c>
      <c r="F75" s="54">
        <v>13415125.577</v>
      </c>
      <c r="G75" s="54">
        <v>13750442.243000001</v>
      </c>
      <c r="H75" s="54">
        <v>12544008.534</v>
      </c>
      <c r="I75" s="54"/>
      <c r="J75" s="54"/>
      <c r="K75" s="54"/>
      <c r="L75" s="54"/>
      <c r="M75" s="58"/>
      <c r="N75" s="58"/>
      <c r="O75" s="59">
        <f t="shared" si="2"/>
        <v>79935326.175999984</v>
      </c>
    </row>
    <row r="76" spans="1:15" x14ac:dyDescent="0.2">
      <c r="B76" s="60" t="s">
        <v>110</v>
      </c>
    </row>
    <row r="78" spans="1:15" x14ac:dyDescent="0.2">
      <c r="C78" s="63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1"/>
  <sheetViews>
    <sheetView showGridLines="0" topLeftCell="A55" workbookViewId="0">
      <selection activeCell="F5" sqref="F5"/>
    </sheetView>
  </sheetViews>
  <sheetFormatPr defaultColWidth="9.140625" defaultRowHeight="12.75" x14ac:dyDescent="0.2"/>
  <cols>
    <col min="1" max="1" width="29.140625" customWidth="1"/>
    <col min="2" max="3" width="14.85546875" style="84" bestFit="1" customWidth="1"/>
    <col min="4" max="4" width="9.28515625" bestFit="1" customWidth="1"/>
  </cols>
  <sheetData>
    <row r="2" spans="1:4" ht="24.6" customHeight="1" x14ac:dyDescent="0.3">
      <c r="A2" s="145" t="s">
        <v>111</v>
      </c>
      <c r="B2" s="145"/>
      <c r="C2" s="145"/>
      <c r="D2" s="145"/>
    </row>
    <row r="3" spans="1:4" ht="15.75" x14ac:dyDescent="0.25">
      <c r="A3" s="144" t="s">
        <v>112</v>
      </c>
      <c r="B3" s="144"/>
      <c r="C3" s="144"/>
      <c r="D3" s="144"/>
    </row>
    <row r="5" spans="1:4" x14ac:dyDescent="0.2">
      <c r="A5" s="77" t="s">
        <v>113</v>
      </c>
      <c r="B5" s="78" t="s">
        <v>212</v>
      </c>
      <c r="C5" s="78" t="s">
        <v>213</v>
      </c>
      <c r="D5" s="79" t="s">
        <v>114</v>
      </c>
    </row>
    <row r="6" spans="1:4" x14ac:dyDescent="0.2">
      <c r="A6" s="80" t="s">
        <v>230</v>
      </c>
      <c r="B6" s="81">
        <v>749</v>
      </c>
      <c r="C6" s="81">
        <v>18231</v>
      </c>
      <c r="D6" s="82">
        <v>23.34045393858478</v>
      </c>
    </row>
    <row r="7" spans="1:4" x14ac:dyDescent="0.2">
      <c r="A7" s="80" t="s">
        <v>231</v>
      </c>
      <c r="B7" s="81">
        <v>5734</v>
      </c>
      <c r="C7" s="81">
        <v>16910</v>
      </c>
      <c r="D7" s="82">
        <v>1.9490756888733869</v>
      </c>
    </row>
    <row r="8" spans="1:4" x14ac:dyDescent="0.2">
      <c r="A8" s="80" t="s">
        <v>201</v>
      </c>
      <c r="B8" s="81">
        <v>25488</v>
      </c>
      <c r="C8" s="81">
        <v>71699</v>
      </c>
      <c r="D8" s="82">
        <v>1.813049278091651</v>
      </c>
    </row>
    <row r="9" spans="1:4" x14ac:dyDescent="0.2">
      <c r="A9" s="80" t="s">
        <v>232</v>
      </c>
      <c r="B9" s="81">
        <v>15437</v>
      </c>
      <c r="C9" s="81">
        <v>39238</v>
      </c>
      <c r="D9" s="82">
        <v>1.5418151195180412</v>
      </c>
    </row>
    <row r="10" spans="1:4" x14ac:dyDescent="0.2">
      <c r="A10" s="80" t="s">
        <v>233</v>
      </c>
      <c r="B10" s="81">
        <v>14121</v>
      </c>
      <c r="C10" s="81">
        <v>29405</v>
      </c>
      <c r="D10" s="82">
        <v>1.0823596062601799</v>
      </c>
    </row>
    <row r="11" spans="1:4" x14ac:dyDescent="0.2">
      <c r="A11" s="80" t="s">
        <v>202</v>
      </c>
      <c r="B11" s="81">
        <v>57446</v>
      </c>
      <c r="C11" s="81">
        <v>111293</v>
      </c>
      <c r="D11" s="82">
        <v>0.93734985899801548</v>
      </c>
    </row>
    <row r="12" spans="1:4" x14ac:dyDescent="0.2">
      <c r="A12" s="80" t="s">
        <v>197</v>
      </c>
      <c r="B12" s="81">
        <v>7305</v>
      </c>
      <c r="C12" s="81">
        <v>12633</v>
      </c>
      <c r="D12" s="82">
        <v>0.72936344969199174</v>
      </c>
    </row>
    <row r="13" spans="1:4" x14ac:dyDescent="0.2">
      <c r="A13" s="80" t="s">
        <v>234</v>
      </c>
      <c r="B13" s="81">
        <v>7934</v>
      </c>
      <c r="C13" s="81">
        <v>13577</v>
      </c>
      <c r="D13" s="82">
        <v>0.71124275270985626</v>
      </c>
    </row>
    <row r="14" spans="1:4" x14ac:dyDescent="0.2">
      <c r="A14" s="80" t="s">
        <v>193</v>
      </c>
      <c r="B14" s="81">
        <v>6787</v>
      </c>
      <c r="C14" s="81">
        <v>11522</v>
      </c>
      <c r="D14" s="82">
        <v>0.6976572859879181</v>
      </c>
    </row>
    <row r="15" spans="1:4" x14ac:dyDescent="0.2">
      <c r="A15" s="80" t="s">
        <v>235</v>
      </c>
      <c r="B15" s="81">
        <v>28404</v>
      </c>
      <c r="C15" s="81">
        <v>46509</v>
      </c>
      <c r="D15" s="82">
        <v>0.6374102239121251</v>
      </c>
    </row>
    <row r="16" spans="1:4" x14ac:dyDescent="0.2">
      <c r="A16" s="83" t="s">
        <v>115</v>
      </c>
      <c r="D16" s="138"/>
    </row>
    <row r="17" spans="1:4" x14ac:dyDescent="0.2">
      <c r="A17" s="85"/>
    </row>
    <row r="18" spans="1:4" ht="19.5" x14ac:dyDescent="0.3">
      <c r="A18" s="145" t="s">
        <v>116</v>
      </c>
      <c r="B18" s="145"/>
      <c r="C18" s="145"/>
      <c r="D18" s="145"/>
    </row>
    <row r="19" spans="1:4" ht="15.75" x14ac:dyDescent="0.25">
      <c r="A19" s="144" t="s">
        <v>117</v>
      </c>
      <c r="B19" s="144"/>
      <c r="C19" s="144"/>
      <c r="D19" s="144"/>
    </row>
    <row r="20" spans="1:4" x14ac:dyDescent="0.2">
      <c r="A20" s="37"/>
    </row>
    <row r="21" spans="1:4" x14ac:dyDescent="0.2">
      <c r="A21" s="77" t="s">
        <v>113</v>
      </c>
      <c r="B21" s="78" t="s">
        <v>212</v>
      </c>
      <c r="C21" s="78" t="s">
        <v>213</v>
      </c>
      <c r="D21" s="79" t="s">
        <v>114</v>
      </c>
    </row>
    <row r="22" spans="1:4" x14ac:dyDescent="0.2">
      <c r="A22" s="80" t="s">
        <v>71</v>
      </c>
      <c r="B22" s="81">
        <v>1124446</v>
      </c>
      <c r="C22" s="81">
        <v>1236825</v>
      </c>
      <c r="D22" s="82">
        <v>9.9941660159758666E-2</v>
      </c>
    </row>
    <row r="23" spans="1:4" x14ac:dyDescent="0.2">
      <c r="A23" s="80" t="s">
        <v>73</v>
      </c>
      <c r="B23" s="81">
        <v>680607</v>
      </c>
      <c r="C23" s="81">
        <v>832513</v>
      </c>
      <c r="D23" s="82">
        <v>0.22319194483747595</v>
      </c>
    </row>
    <row r="24" spans="1:4" x14ac:dyDescent="0.2">
      <c r="A24" s="80" t="s">
        <v>72</v>
      </c>
      <c r="B24" s="81">
        <v>919637</v>
      </c>
      <c r="C24" s="81">
        <v>726786</v>
      </c>
      <c r="D24" s="82">
        <v>-0.20970339383909087</v>
      </c>
    </row>
    <row r="25" spans="1:4" x14ac:dyDescent="0.2">
      <c r="A25" s="80" t="s">
        <v>76</v>
      </c>
      <c r="B25" s="81">
        <v>597152</v>
      </c>
      <c r="C25" s="81">
        <v>671519</v>
      </c>
      <c r="D25" s="82">
        <v>0.12453613150420663</v>
      </c>
    </row>
    <row r="26" spans="1:4" x14ac:dyDescent="0.2">
      <c r="A26" s="80" t="s">
        <v>75</v>
      </c>
      <c r="B26" s="81">
        <v>532055</v>
      </c>
      <c r="C26" s="81">
        <v>626486</v>
      </c>
      <c r="D26" s="82">
        <v>0.17748353083797727</v>
      </c>
    </row>
    <row r="27" spans="1:4" x14ac:dyDescent="0.2">
      <c r="A27" s="80" t="s">
        <v>77</v>
      </c>
      <c r="B27" s="81">
        <v>483625</v>
      </c>
      <c r="C27" s="81">
        <v>518097</v>
      </c>
      <c r="D27" s="82">
        <v>7.127836650297234E-2</v>
      </c>
    </row>
    <row r="28" spans="1:4" x14ac:dyDescent="0.2">
      <c r="A28" s="80" t="s">
        <v>74</v>
      </c>
      <c r="B28" s="81">
        <v>522822</v>
      </c>
      <c r="C28" s="81">
        <v>503800</v>
      </c>
      <c r="D28" s="82">
        <v>-3.6383319753185595E-2</v>
      </c>
    </row>
    <row r="29" spans="1:4" x14ac:dyDescent="0.2">
      <c r="A29" s="80" t="s">
        <v>78</v>
      </c>
      <c r="B29" s="81">
        <v>362513</v>
      </c>
      <c r="C29" s="81">
        <v>379212</v>
      </c>
      <c r="D29" s="82">
        <v>4.6064554926306088E-2</v>
      </c>
    </row>
    <row r="30" spans="1:4" x14ac:dyDescent="0.2">
      <c r="A30" s="80" t="s">
        <v>162</v>
      </c>
      <c r="B30" s="81">
        <v>210315</v>
      </c>
      <c r="C30" s="81">
        <v>294817</v>
      </c>
      <c r="D30" s="82">
        <v>0.40178779449872809</v>
      </c>
    </row>
    <row r="31" spans="1:4" x14ac:dyDescent="0.2">
      <c r="A31" s="80" t="s">
        <v>167</v>
      </c>
      <c r="B31" s="81">
        <v>230167</v>
      </c>
      <c r="C31" s="81">
        <v>293053</v>
      </c>
      <c r="D31" s="82">
        <v>0.27321901054451769</v>
      </c>
    </row>
    <row r="33" spans="1:4" ht="19.5" x14ac:dyDescent="0.3">
      <c r="A33" s="145" t="s">
        <v>118</v>
      </c>
      <c r="B33" s="145"/>
      <c r="C33" s="145"/>
      <c r="D33" s="145"/>
    </row>
    <row r="34" spans="1:4" ht="15.75" x14ac:dyDescent="0.25">
      <c r="A34" s="144" t="s">
        <v>119</v>
      </c>
      <c r="B34" s="144"/>
      <c r="C34" s="144"/>
      <c r="D34" s="144"/>
    </row>
    <row r="36" spans="1:4" x14ac:dyDescent="0.2">
      <c r="A36" s="77" t="s">
        <v>120</v>
      </c>
      <c r="B36" s="78" t="s">
        <v>212</v>
      </c>
      <c r="C36" s="78" t="s">
        <v>213</v>
      </c>
      <c r="D36" s="79" t="s">
        <v>114</v>
      </c>
    </row>
    <row r="37" spans="1:4" x14ac:dyDescent="0.2">
      <c r="A37" s="80" t="s">
        <v>101</v>
      </c>
      <c r="B37" s="81">
        <v>1800469.28868</v>
      </c>
      <c r="C37" s="81">
        <v>2031816.69105</v>
      </c>
      <c r="D37" s="82">
        <v>0.1284928345207213</v>
      </c>
    </row>
    <row r="38" spans="1:4" x14ac:dyDescent="0.2">
      <c r="A38" s="80" t="s">
        <v>194</v>
      </c>
      <c r="B38" s="81">
        <v>1442883.8756299999</v>
      </c>
      <c r="C38" s="81">
        <v>1601303.76119</v>
      </c>
      <c r="D38" s="82">
        <v>0.10979392606409849</v>
      </c>
    </row>
    <row r="39" spans="1:4" x14ac:dyDescent="0.2">
      <c r="A39" s="80" t="s">
        <v>137</v>
      </c>
      <c r="B39" s="81">
        <v>1328721.92301</v>
      </c>
      <c r="C39" s="81">
        <v>1524914.2530700001</v>
      </c>
      <c r="D39" s="82">
        <v>0.1476549206139075</v>
      </c>
    </row>
    <row r="40" spans="1:4" x14ac:dyDescent="0.2">
      <c r="A40" s="80" t="s">
        <v>105</v>
      </c>
      <c r="B40" s="81">
        <v>1111722.7586099999</v>
      </c>
      <c r="C40" s="81">
        <v>1070766.79743</v>
      </c>
      <c r="D40" s="82">
        <v>-3.6840085230608742E-2</v>
      </c>
    </row>
    <row r="41" spans="1:4" x14ac:dyDescent="0.2">
      <c r="A41" s="80" t="s">
        <v>198</v>
      </c>
      <c r="B41" s="81">
        <v>920031.07313999999</v>
      </c>
      <c r="C41" s="81">
        <v>974771.09808999998</v>
      </c>
      <c r="D41" s="82">
        <v>5.9498017564967906E-2</v>
      </c>
    </row>
    <row r="42" spans="1:4" x14ac:dyDescent="0.2">
      <c r="A42" s="80" t="s">
        <v>97</v>
      </c>
      <c r="B42" s="81">
        <v>644671.53150000004</v>
      </c>
      <c r="C42" s="81">
        <v>707143.09001000004</v>
      </c>
      <c r="D42" s="82">
        <v>9.6904478416540721E-2</v>
      </c>
    </row>
    <row r="43" spans="1:4" x14ac:dyDescent="0.2">
      <c r="A43" s="80" t="s">
        <v>139</v>
      </c>
      <c r="B43" s="81">
        <v>553130.97308999998</v>
      </c>
      <c r="C43" s="81">
        <v>594363.96198999998</v>
      </c>
      <c r="D43" s="82">
        <v>7.454471166142955E-2</v>
      </c>
    </row>
    <row r="44" spans="1:4" x14ac:dyDescent="0.2">
      <c r="A44" s="80" t="s">
        <v>103</v>
      </c>
      <c r="B44" s="81">
        <v>465383.5613</v>
      </c>
      <c r="C44" s="81">
        <v>500604.39724000002</v>
      </c>
      <c r="D44" s="82">
        <v>7.56813064939688E-2</v>
      </c>
    </row>
    <row r="45" spans="1:4" x14ac:dyDescent="0.2">
      <c r="A45" s="80" t="s">
        <v>138</v>
      </c>
      <c r="B45" s="81">
        <v>541613.93798000005</v>
      </c>
      <c r="C45" s="81">
        <v>497113.00456999999</v>
      </c>
      <c r="D45" s="82">
        <v>-8.2163567606791027E-2</v>
      </c>
    </row>
    <row r="46" spans="1:4" x14ac:dyDescent="0.2">
      <c r="A46" s="80" t="s">
        <v>109</v>
      </c>
      <c r="B46" s="81">
        <v>431230.64652000001</v>
      </c>
      <c r="C46" s="81">
        <v>404553.04872000002</v>
      </c>
      <c r="D46" s="82">
        <v>-6.1863872652109179E-2</v>
      </c>
    </row>
    <row r="48" spans="1:4" ht="19.5" x14ac:dyDescent="0.3">
      <c r="A48" s="145" t="s">
        <v>121</v>
      </c>
      <c r="B48" s="145"/>
      <c r="C48" s="145"/>
      <c r="D48" s="145"/>
    </row>
    <row r="49" spans="1:4" ht="15.75" x14ac:dyDescent="0.25">
      <c r="A49" s="144" t="s">
        <v>122</v>
      </c>
      <c r="B49" s="144"/>
      <c r="C49" s="144"/>
      <c r="D49" s="144"/>
    </row>
    <row r="51" spans="1:4" x14ac:dyDescent="0.2">
      <c r="A51" s="77" t="s">
        <v>120</v>
      </c>
      <c r="B51" s="78" t="s">
        <v>212</v>
      </c>
      <c r="C51" s="78" t="s">
        <v>213</v>
      </c>
      <c r="D51" s="79" t="s">
        <v>114</v>
      </c>
    </row>
    <row r="52" spans="1:4" x14ac:dyDescent="0.2">
      <c r="A52" s="80" t="s">
        <v>203</v>
      </c>
      <c r="B52" s="81">
        <v>106164.20718</v>
      </c>
      <c r="C52" s="81">
        <v>138891.12143</v>
      </c>
      <c r="D52" s="82">
        <v>0.30826693025184992</v>
      </c>
    </row>
    <row r="53" spans="1:4" x14ac:dyDescent="0.2">
      <c r="A53" s="80" t="s">
        <v>205</v>
      </c>
      <c r="B53" s="81">
        <v>76117.297269999995</v>
      </c>
      <c r="C53" s="81">
        <v>91684.593309999997</v>
      </c>
      <c r="D53" s="82">
        <v>0.20451719383546108</v>
      </c>
    </row>
    <row r="54" spans="1:4" x14ac:dyDescent="0.2">
      <c r="A54" s="80" t="s">
        <v>137</v>
      </c>
      <c r="B54" s="81">
        <v>1328721.92301</v>
      </c>
      <c r="C54" s="81">
        <v>1524914.2530700001</v>
      </c>
      <c r="D54" s="82">
        <v>0.1476549206139075</v>
      </c>
    </row>
    <row r="55" spans="1:4" x14ac:dyDescent="0.2">
      <c r="A55" s="80" t="s">
        <v>101</v>
      </c>
      <c r="B55" s="81">
        <v>1800469.28868</v>
      </c>
      <c r="C55" s="81">
        <v>2031816.69105</v>
      </c>
      <c r="D55" s="82">
        <v>0.1284928345207213</v>
      </c>
    </row>
    <row r="56" spans="1:4" x14ac:dyDescent="0.2">
      <c r="A56" s="80" t="s">
        <v>123</v>
      </c>
      <c r="B56" s="81">
        <v>335219.63653000002</v>
      </c>
      <c r="C56" s="81">
        <v>376407.85331999999</v>
      </c>
      <c r="D56" s="82">
        <v>0.12286934386170392</v>
      </c>
    </row>
    <row r="57" spans="1:4" x14ac:dyDescent="0.2">
      <c r="A57" s="80" t="s">
        <v>194</v>
      </c>
      <c r="B57" s="81">
        <v>1442883.8756299999</v>
      </c>
      <c r="C57" s="81">
        <v>1601303.76119</v>
      </c>
      <c r="D57" s="82">
        <v>0.10979392606409849</v>
      </c>
    </row>
    <row r="58" spans="1:4" x14ac:dyDescent="0.2">
      <c r="A58" s="80" t="s">
        <v>97</v>
      </c>
      <c r="B58" s="81">
        <v>644671.53150000004</v>
      </c>
      <c r="C58" s="81">
        <v>707143.09001000004</v>
      </c>
      <c r="D58" s="82">
        <v>9.6904478416540721E-2</v>
      </c>
    </row>
    <row r="59" spans="1:4" x14ac:dyDescent="0.2">
      <c r="A59" s="80" t="s">
        <v>222</v>
      </c>
      <c r="B59" s="81">
        <v>183761.03508999999</v>
      </c>
      <c r="C59" s="81">
        <v>200623.86851</v>
      </c>
      <c r="D59" s="82">
        <v>9.1765011073980732E-2</v>
      </c>
    </row>
    <row r="60" spans="1:4" x14ac:dyDescent="0.2">
      <c r="A60" s="80" t="s">
        <v>204</v>
      </c>
      <c r="B60" s="81">
        <v>354145.40139000001</v>
      </c>
      <c r="C60" s="81">
        <v>384738.52162999997</v>
      </c>
      <c r="D60" s="82">
        <v>8.6385761667167632E-2</v>
      </c>
    </row>
    <row r="61" spans="1:4" x14ac:dyDescent="0.2">
      <c r="A61" s="80" t="s">
        <v>223</v>
      </c>
      <c r="B61" s="81">
        <v>100335.58076</v>
      </c>
      <c r="C61" s="81">
        <v>108416.18713999999</v>
      </c>
      <c r="D61" s="82">
        <v>8.0535801146440669E-2</v>
      </c>
    </row>
    <row r="63" spans="1:4" ht="19.5" x14ac:dyDescent="0.3">
      <c r="A63" s="145" t="s">
        <v>124</v>
      </c>
      <c r="B63" s="145"/>
      <c r="C63" s="145"/>
      <c r="D63" s="145"/>
    </row>
    <row r="64" spans="1:4" ht="15.75" x14ac:dyDescent="0.25">
      <c r="A64" s="144" t="s">
        <v>125</v>
      </c>
      <c r="B64" s="144"/>
      <c r="C64" s="144"/>
      <c r="D64" s="144"/>
    </row>
    <row r="66" spans="1:4" x14ac:dyDescent="0.2">
      <c r="A66" s="77" t="s">
        <v>126</v>
      </c>
      <c r="B66" s="78" t="s">
        <v>212</v>
      </c>
      <c r="C66" s="78" t="s">
        <v>213</v>
      </c>
      <c r="D66" s="79" t="s">
        <v>114</v>
      </c>
    </row>
    <row r="67" spans="1:4" x14ac:dyDescent="0.2">
      <c r="A67" s="80" t="s">
        <v>127</v>
      </c>
      <c r="B67" s="81">
        <v>5186400</v>
      </c>
      <c r="C67" s="81">
        <v>5616253</v>
      </c>
      <c r="D67" s="82">
        <v>8.2880803640289991E-2</v>
      </c>
    </row>
    <row r="68" spans="1:4" x14ac:dyDescent="0.2">
      <c r="A68" s="80" t="s">
        <v>128</v>
      </c>
      <c r="B68" s="81">
        <v>1093635</v>
      </c>
      <c r="C68" s="81">
        <v>1146268</v>
      </c>
      <c r="D68" s="82">
        <v>4.8126660174555497E-2</v>
      </c>
    </row>
    <row r="69" spans="1:4" x14ac:dyDescent="0.2">
      <c r="A69" s="80" t="s">
        <v>129</v>
      </c>
      <c r="B69" s="81">
        <v>1007643</v>
      </c>
      <c r="C69" s="81">
        <v>1064479</v>
      </c>
      <c r="D69" s="82">
        <v>5.6404897369405634E-2</v>
      </c>
    </row>
    <row r="70" spans="1:4" x14ac:dyDescent="0.2">
      <c r="A70" s="80" t="s">
        <v>130</v>
      </c>
      <c r="B70" s="81">
        <v>698808</v>
      </c>
      <c r="C70" s="81">
        <v>792029</v>
      </c>
      <c r="D70" s="82">
        <v>0.13340001831690537</v>
      </c>
    </row>
    <row r="71" spans="1:4" x14ac:dyDescent="0.2">
      <c r="A71" s="80" t="s">
        <v>131</v>
      </c>
      <c r="B71" s="81">
        <v>664011</v>
      </c>
      <c r="C71" s="81">
        <v>646702</v>
      </c>
      <c r="D71" s="82">
        <v>-2.6067339245885987E-2</v>
      </c>
    </row>
    <row r="72" spans="1:4" x14ac:dyDescent="0.2">
      <c r="A72" s="80" t="s">
        <v>132</v>
      </c>
      <c r="B72" s="81">
        <v>510869</v>
      </c>
      <c r="C72" s="81">
        <v>514789</v>
      </c>
      <c r="D72" s="82">
        <v>7.673199978859551E-3</v>
      </c>
    </row>
    <row r="73" spans="1:4" x14ac:dyDescent="0.2">
      <c r="A73" s="80" t="s">
        <v>133</v>
      </c>
      <c r="B73" s="81">
        <v>309217</v>
      </c>
      <c r="C73" s="81">
        <v>334860</v>
      </c>
      <c r="D73" s="82">
        <v>8.2928816979661535E-2</v>
      </c>
    </row>
    <row r="74" spans="1:4" x14ac:dyDescent="0.2">
      <c r="A74" s="80" t="s">
        <v>134</v>
      </c>
      <c r="B74" s="81">
        <v>240015</v>
      </c>
      <c r="C74" s="81">
        <v>268795</v>
      </c>
      <c r="D74" s="82">
        <v>0.11990917234339521</v>
      </c>
    </row>
    <row r="75" spans="1:4" x14ac:dyDescent="0.2">
      <c r="A75" s="80" t="s">
        <v>195</v>
      </c>
      <c r="B75" s="81">
        <v>196727</v>
      </c>
      <c r="C75" s="81">
        <v>212058</v>
      </c>
      <c r="D75" s="82">
        <v>7.7930329847961902E-2</v>
      </c>
    </row>
    <row r="76" spans="1:4" x14ac:dyDescent="0.2">
      <c r="A76" s="80" t="s">
        <v>224</v>
      </c>
      <c r="B76" s="81">
        <v>138732</v>
      </c>
      <c r="C76" s="81">
        <v>155077</v>
      </c>
      <c r="D76" s="82">
        <v>0.11781708618054955</v>
      </c>
    </row>
    <row r="78" spans="1:4" ht="19.5" x14ac:dyDescent="0.3">
      <c r="A78" s="145" t="s">
        <v>135</v>
      </c>
      <c r="B78" s="145"/>
      <c r="C78" s="145"/>
      <c r="D78" s="145"/>
    </row>
    <row r="79" spans="1:4" ht="15.75" x14ac:dyDescent="0.25">
      <c r="A79" s="144" t="s">
        <v>136</v>
      </c>
      <c r="B79" s="144"/>
      <c r="C79" s="144"/>
      <c r="D79" s="144"/>
    </row>
    <row r="81" spans="1:4" x14ac:dyDescent="0.2">
      <c r="A81" s="77" t="s">
        <v>126</v>
      </c>
      <c r="B81" s="78" t="s">
        <v>212</v>
      </c>
      <c r="C81" s="78" t="s">
        <v>213</v>
      </c>
      <c r="D81" s="79" t="s">
        <v>114</v>
      </c>
    </row>
    <row r="82" spans="1:4" x14ac:dyDescent="0.2">
      <c r="A82" s="80" t="s">
        <v>225</v>
      </c>
      <c r="B82" s="81">
        <v>86</v>
      </c>
      <c r="C82" s="81">
        <v>589</v>
      </c>
      <c r="D82" s="86">
        <v>5.8488372093023253</v>
      </c>
    </row>
    <row r="83" spans="1:4" x14ac:dyDescent="0.2">
      <c r="A83" s="80" t="s">
        <v>199</v>
      </c>
      <c r="B83" s="81">
        <v>5414</v>
      </c>
      <c r="C83" s="81">
        <v>19827</v>
      </c>
      <c r="D83" s="86">
        <v>2.6621721462874031</v>
      </c>
    </row>
    <row r="84" spans="1:4" x14ac:dyDescent="0.2">
      <c r="A84" s="80" t="s">
        <v>206</v>
      </c>
      <c r="B84" s="81">
        <v>67</v>
      </c>
      <c r="C84" s="81">
        <v>163</v>
      </c>
      <c r="D84" s="86">
        <v>1.4328358208955223</v>
      </c>
    </row>
    <row r="85" spans="1:4" x14ac:dyDescent="0.2">
      <c r="A85" s="80" t="s">
        <v>226</v>
      </c>
      <c r="B85" s="81">
        <v>1154</v>
      </c>
      <c r="C85" s="81">
        <v>2490</v>
      </c>
      <c r="D85" s="86">
        <v>1.1577123050259965</v>
      </c>
    </row>
    <row r="86" spans="1:4" x14ac:dyDescent="0.2">
      <c r="A86" s="80" t="s">
        <v>207</v>
      </c>
      <c r="B86" s="81">
        <v>3359</v>
      </c>
      <c r="C86" s="81">
        <v>6924</v>
      </c>
      <c r="D86" s="86">
        <v>1.0613277761238464</v>
      </c>
    </row>
    <row r="87" spans="1:4" x14ac:dyDescent="0.2">
      <c r="A87" s="80" t="s">
        <v>227</v>
      </c>
      <c r="B87" s="81">
        <v>33244</v>
      </c>
      <c r="C87" s="81">
        <v>67342</v>
      </c>
      <c r="D87" s="86">
        <v>1.0256888461075684</v>
      </c>
    </row>
    <row r="88" spans="1:4" x14ac:dyDescent="0.2">
      <c r="A88" s="80" t="s">
        <v>200</v>
      </c>
      <c r="B88" s="81">
        <v>20476</v>
      </c>
      <c r="C88" s="81">
        <v>39821</v>
      </c>
      <c r="D88" s="86">
        <v>0.94476460246141825</v>
      </c>
    </row>
    <row r="89" spans="1:4" x14ac:dyDescent="0.2">
      <c r="A89" s="80" t="s">
        <v>228</v>
      </c>
      <c r="B89" s="81">
        <v>1556</v>
      </c>
      <c r="C89" s="81">
        <v>2992</v>
      </c>
      <c r="D89" s="86">
        <v>0.92287917737789205</v>
      </c>
    </row>
    <row r="90" spans="1:4" x14ac:dyDescent="0.2">
      <c r="A90" s="80" t="s">
        <v>208</v>
      </c>
      <c r="B90" s="81">
        <v>510</v>
      </c>
      <c r="C90" s="81">
        <v>917</v>
      </c>
      <c r="D90" s="86">
        <v>0.79803921568627456</v>
      </c>
    </row>
    <row r="91" spans="1:4" x14ac:dyDescent="0.2">
      <c r="A91" s="80" t="s">
        <v>229</v>
      </c>
      <c r="B91" s="81">
        <v>2301</v>
      </c>
      <c r="C91" s="81">
        <v>3920</v>
      </c>
      <c r="D91" s="86">
        <v>0.70360712733594089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showGridLines="0" zoomScale="80" zoomScaleNormal="80" workbookViewId="0">
      <selection activeCell="F45" sqref="F45"/>
    </sheetView>
  </sheetViews>
  <sheetFormatPr defaultColWidth="9.140625" defaultRowHeight="12.75" x14ac:dyDescent="0.2"/>
  <cols>
    <col min="1" max="1" width="44.7109375" style="21" customWidth="1"/>
    <col min="2" max="2" width="16" style="24" customWidth="1"/>
    <col min="3" max="3" width="16" style="21" customWidth="1"/>
    <col min="4" max="4" width="10.28515625" style="21" customWidth="1"/>
    <col min="5" max="5" width="13.85546875" style="21" bestFit="1" customWidth="1"/>
    <col min="6" max="7" width="14.85546875" style="21" bestFit="1" customWidth="1"/>
    <col min="8" max="8" width="9.5703125" style="21" bestFit="1" customWidth="1"/>
    <col min="9" max="9" width="13.85546875" style="21" bestFit="1" customWidth="1"/>
    <col min="10" max="11" width="14.140625" style="21" bestFit="1" customWidth="1"/>
    <col min="12" max="12" width="9.5703125" style="21" bestFit="1" customWidth="1"/>
    <col min="13" max="13" width="9.28515625" style="21" customWidth="1"/>
    <col min="14" max="16384" width="9.140625" style="21"/>
  </cols>
  <sheetData>
    <row r="1" spans="1:13" ht="26.25" x14ac:dyDescent="0.4">
      <c r="B1" s="2" t="s">
        <v>214</v>
      </c>
      <c r="C1" s="22"/>
      <c r="D1" s="23"/>
    </row>
    <row r="2" spans="1:13" x14ac:dyDescent="0.2">
      <c r="D2" s="23"/>
    </row>
    <row r="3" spans="1:13" x14ac:dyDescent="0.2">
      <c r="D3" s="23"/>
    </row>
    <row r="4" spans="1:13" x14ac:dyDescent="0.2">
      <c r="B4" s="25"/>
      <c r="C4" s="23"/>
      <c r="D4" s="23"/>
      <c r="E4" s="23"/>
      <c r="F4" s="23"/>
      <c r="G4" s="23"/>
      <c r="H4" s="23"/>
      <c r="I4" s="23"/>
    </row>
    <row r="5" spans="1:13" ht="26.25" x14ac:dyDescent="0.2">
      <c r="A5" s="146" t="s">
        <v>39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8"/>
    </row>
    <row r="6" spans="1:13" ht="18" x14ac:dyDescent="0.2">
      <c r="A6" s="91"/>
      <c r="B6" s="140" t="s">
        <v>66</v>
      </c>
      <c r="C6" s="140"/>
      <c r="D6" s="140"/>
      <c r="E6" s="140"/>
      <c r="F6" s="140" t="s">
        <v>210</v>
      </c>
      <c r="G6" s="140"/>
      <c r="H6" s="140"/>
      <c r="I6" s="140"/>
      <c r="J6" s="140" t="s">
        <v>182</v>
      </c>
      <c r="K6" s="140"/>
      <c r="L6" s="140"/>
      <c r="M6" s="140"/>
    </row>
    <row r="7" spans="1:13" ht="30" x14ac:dyDescent="0.25">
      <c r="A7" s="92" t="s">
        <v>2</v>
      </c>
      <c r="B7" s="6">
        <v>2013</v>
      </c>
      <c r="C7" s="7">
        <v>2014</v>
      </c>
      <c r="D7" s="8" t="s">
        <v>183</v>
      </c>
      <c r="E7" s="8" t="s">
        <v>184</v>
      </c>
      <c r="F7" s="6">
        <v>2013</v>
      </c>
      <c r="G7" s="7">
        <v>2014</v>
      </c>
      <c r="H7" s="8" t="s">
        <v>183</v>
      </c>
      <c r="I7" s="8" t="s">
        <v>184</v>
      </c>
      <c r="J7" s="6" t="s">
        <v>185</v>
      </c>
      <c r="K7" s="7" t="s">
        <v>186</v>
      </c>
      <c r="L7" s="8" t="s">
        <v>183</v>
      </c>
      <c r="M7" s="8" t="s">
        <v>184</v>
      </c>
    </row>
    <row r="8" spans="1:13" ht="16.5" x14ac:dyDescent="0.25">
      <c r="A8" s="93" t="s">
        <v>3</v>
      </c>
      <c r="B8" s="94">
        <f>'SEKTÖR (U S D)'!B8*1.8945</f>
        <v>3126264.6011171853</v>
      </c>
      <c r="C8" s="94">
        <f>'SEKTÖR (U S D)'!C8*2.1157</f>
        <v>3539284.3400868815</v>
      </c>
      <c r="D8" s="95">
        <f t="shared" ref="D8:D43" si="0">(C8-B8)/B8*100</f>
        <v>13.211285405019835</v>
      </c>
      <c r="E8" s="95">
        <f t="shared" ref="E8:E43" si="1">C8/C$46*100</f>
        <v>13.33598282973446</v>
      </c>
      <c r="F8" s="94">
        <f>'SEKTÖR (U S D)'!F8*1.8085</f>
        <v>18340606.679832026</v>
      </c>
      <c r="G8" s="94">
        <f>'SEKTÖR (U S D)'!G8*2.1642</f>
        <v>23690854.282540653</v>
      </c>
      <c r="H8" s="95">
        <f t="shared" ref="H8:H43" si="2">(G8-F8)/F8*100</f>
        <v>29.171595553553558</v>
      </c>
      <c r="I8" s="95">
        <f t="shared" ref="I8:I46" si="3">G8/G$46*100</f>
        <v>13.69444945297689</v>
      </c>
      <c r="J8" s="94">
        <f>'SEKTÖR (U S D)'!J8*1.7997</f>
        <v>36038845.2809406</v>
      </c>
      <c r="K8" s="94">
        <f>'SEKTÖR (U S D)'!K8*2.0809</f>
        <v>46088266.483587712</v>
      </c>
      <c r="L8" s="95">
        <f t="shared" ref="L8:L43" si="4">(K8-J8)/J8*100</f>
        <v>27.884970021394722</v>
      </c>
      <c r="M8" s="95">
        <f t="shared" ref="M8:M46" si="5">K8/K$46*100</f>
        <v>14.143660960551433</v>
      </c>
    </row>
    <row r="9" spans="1:13" s="26" customFormat="1" ht="15.75" x14ac:dyDescent="0.25">
      <c r="A9" s="96" t="s">
        <v>4</v>
      </c>
      <c r="B9" s="97">
        <f>'SEKTÖR (U S D)'!B9*1.8945</f>
        <v>2157048.6440913901</v>
      </c>
      <c r="C9" s="97">
        <f>'SEKTÖR (U S D)'!C9*2.1157</f>
        <v>2390621.9784614616</v>
      </c>
      <c r="D9" s="98">
        <f t="shared" si="0"/>
        <v>10.828375846315661</v>
      </c>
      <c r="E9" s="98">
        <f t="shared" si="1"/>
        <v>9.0078362159411203</v>
      </c>
      <c r="F9" s="97">
        <f>'SEKTÖR (U S D)'!F9*1.8085</f>
        <v>12874941.33441611</v>
      </c>
      <c r="G9" s="97">
        <f>'SEKTÖR (U S D)'!G9*2.1642</f>
        <v>16309225.031533875</v>
      </c>
      <c r="H9" s="98">
        <f t="shared" si="2"/>
        <v>26.674169675146814</v>
      </c>
      <c r="I9" s="98">
        <f t="shared" si="3"/>
        <v>9.427513889871177</v>
      </c>
      <c r="J9" s="97">
        <f>'SEKTÖR (U S D)'!J9*1.7997</f>
        <v>25396050.822899405</v>
      </c>
      <c r="K9" s="97">
        <f>'SEKTÖR (U S D)'!K9*2.0809</f>
        <v>31868886.111799106</v>
      </c>
      <c r="L9" s="98">
        <f t="shared" si="4"/>
        <v>25.487566291461349</v>
      </c>
      <c r="M9" s="98">
        <f t="shared" si="5"/>
        <v>9.7799885902895642</v>
      </c>
    </row>
    <row r="10" spans="1:13" ht="14.25" x14ac:dyDescent="0.2">
      <c r="A10" s="15" t="s">
        <v>5</v>
      </c>
      <c r="B10" s="99">
        <f>'SEKTÖR (U S D)'!B10*1.8945</f>
        <v>1026087.6055031101</v>
      </c>
      <c r="C10" s="99">
        <f>'SEKTÖR (U S D)'!C10*2.1157</f>
        <v>1051741.9837687491</v>
      </c>
      <c r="D10" s="100">
        <f t="shared" si="0"/>
        <v>2.5002132496337999</v>
      </c>
      <c r="E10" s="100">
        <f t="shared" si="1"/>
        <v>3.9629517408331738</v>
      </c>
      <c r="F10" s="99">
        <f>'SEKTÖR (U S D)'!F10*1.8085</f>
        <v>5698754.5358853899</v>
      </c>
      <c r="G10" s="99">
        <f>'SEKTÖR (U S D)'!G10*2.1642</f>
        <v>7401227.6909163417</v>
      </c>
      <c r="H10" s="100">
        <f t="shared" si="2"/>
        <v>29.874477735624144</v>
      </c>
      <c r="I10" s="100">
        <f t="shared" si="3"/>
        <v>4.2782644008714534</v>
      </c>
      <c r="J10" s="99">
        <f>'SEKTÖR (U S D)'!J10*1.7997</f>
        <v>11016600.444658201</v>
      </c>
      <c r="K10" s="99">
        <f>'SEKTÖR (U S D)'!K10*2.0809</f>
        <v>14261224.1473577</v>
      </c>
      <c r="L10" s="100">
        <f t="shared" si="4"/>
        <v>29.452131980267772</v>
      </c>
      <c r="M10" s="100">
        <f t="shared" si="5"/>
        <v>4.3765134732174209</v>
      </c>
    </row>
    <row r="11" spans="1:13" ht="14.25" x14ac:dyDescent="0.2">
      <c r="A11" s="15" t="s">
        <v>6</v>
      </c>
      <c r="B11" s="99">
        <f>'SEKTÖR (U S D)'!B11*1.8945</f>
        <v>337221.79339765501</v>
      </c>
      <c r="C11" s="99">
        <f>'SEKTÖR (U S D)'!C11*2.1157</f>
        <v>355993.27081196301</v>
      </c>
      <c r="D11" s="100">
        <f t="shared" si="0"/>
        <v>5.5665077945221952</v>
      </c>
      <c r="E11" s="100">
        <f t="shared" si="1"/>
        <v>1.3413785643831058</v>
      </c>
      <c r="F11" s="99">
        <f>'SEKTÖR (U S D)'!F11*1.8085</f>
        <v>1983221.6961022499</v>
      </c>
      <c r="G11" s="99">
        <f>'SEKTÖR (U S D)'!G11*2.1642</f>
        <v>2480556.0170923979</v>
      </c>
      <c r="H11" s="100">
        <f t="shared" si="2"/>
        <v>25.077091581218092</v>
      </c>
      <c r="I11" s="100">
        <f t="shared" si="3"/>
        <v>1.4338802892550875</v>
      </c>
      <c r="J11" s="99">
        <f>'SEKTÖR (U S D)'!J11*1.7997</f>
        <v>3929466.8534877007</v>
      </c>
      <c r="K11" s="99">
        <f>'SEKTÖR (U S D)'!K11*2.0809</f>
        <v>4995274.7464536</v>
      </c>
      <c r="L11" s="100">
        <f t="shared" si="4"/>
        <v>27.12347330325267</v>
      </c>
      <c r="M11" s="100">
        <f t="shared" si="5"/>
        <v>1.5329600744216236</v>
      </c>
    </row>
    <row r="12" spans="1:13" ht="14.25" x14ac:dyDescent="0.2">
      <c r="A12" s="15" t="s">
        <v>7</v>
      </c>
      <c r="B12" s="99">
        <f>'SEKTÖR (U S D)'!B12*1.8945</f>
        <v>190085.75774982001</v>
      </c>
      <c r="C12" s="99">
        <f>'SEKTÖR (U S D)'!C12*2.1157</f>
        <v>229376.12713209799</v>
      </c>
      <c r="D12" s="100">
        <f t="shared" si="0"/>
        <v>20.669812324387664</v>
      </c>
      <c r="E12" s="100">
        <f t="shared" si="1"/>
        <v>0.86428661815556673</v>
      </c>
      <c r="F12" s="99">
        <f>'SEKTÖR (U S D)'!F12*1.8085</f>
        <v>1082409.9324059351</v>
      </c>
      <c r="G12" s="99">
        <f>'SEKTÖR (U S D)'!G12*2.1642</f>
        <v>1477629.7259730662</v>
      </c>
      <c r="H12" s="100">
        <f t="shared" si="2"/>
        <v>36.512949644563328</v>
      </c>
      <c r="I12" s="100">
        <f t="shared" si="3"/>
        <v>0.8541408153215897</v>
      </c>
      <c r="J12" s="99">
        <f>'SEKTÖR (U S D)'!J12*1.7997</f>
        <v>2323597.4985951004</v>
      </c>
      <c r="K12" s="99">
        <f>'SEKTÖR (U S D)'!K12*2.0809</f>
        <v>2942891.4062962998</v>
      </c>
      <c r="L12" s="100">
        <f t="shared" si="4"/>
        <v>26.652374521647509</v>
      </c>
      <c r="M12" s="100">
        <f t="shared" si="5"/>
        <v>0.90312050051172044</v>
      </c>
    </row>
    <row r="13" spans="1:13" ht="14.25" x14ac:dyDescent="0.2">
      <c r="A13" s="15" t="s">
        <v>8</v>
      </c>
      <c r="B13" s="99">
        <f>'SEKTÖR (U S D)'!B13*1.8945</f>
        <v>182476.90002015003</v>
      </c>
      <c r="C13" s="99">
        <f>'SEKTÖR (U S D)'!C13*2.1157</f>
        <v>216682.96234410797</v>
      </c>
      <c r="D13" s="100">
        <f t="shared" si="0"/>
        <v>18.74542055470075</v>
      </c>
      <c r="E13" s="100">
        <f t="shared" si="1"/>
        <v>0.81645891871069276</v>
      </c>
      <c r="F13" s="99">
        <f>'SEKTÖR (U S D)'!F13*1.8085</f>
        <v>1159686.0726153899</v>
      </c>
      <c r="G13" s="99">
        <f>'SEKTÖR (U S D)'!G13*2.1642</f>
        <v>1418374.7673669723</v>
      </c>
      <c r="H13" s="100">
        <f t="shared" si="2"/>
        <v>22.30678636746692</v>
      </c>
      <c r="I13" s="100">
        <f t="shared" si="3"/>
        <v>0.81988860871933922</v>
      </c>
      <c r="J13" s="99">
        <f>'SEKTÖR (U S D)'!J13*1.7997</f>
        <v>2551633.6630322998</v>
      </c>
      <c r="K13" s="99">
        <f>'SEKTÖR (U S D)'!K13*2.0809</f>
        <v>3022283.2931375001</v>
      </c>
      <c r="L13" s="100">
        <f t="shared" si="4"/>
        <v>18.445031390042548</v>
      </c>
      <c r="M13" s="100">
        <f t="shared" si="5"/>
        <v>0.92748444422612042</v>
      </c>
    </row>
    <row r="14" spans="1:13" ht="14.25" x14ac:dyDescent="0.2">
      <c r="A14" s="15" t="s">
        <v>9</v>
      </c>
      <c r="B14" s="99">
        <f>'SEKTÖR (U S D)'!B14*1.8945</f>
        <v>201128.09050250999</v>
      </c>
      <c r="C14" s="99">
        <f>'SEKTÖR (U S D)'!C14*2.1157</f>
        <v>293851.94560945098</v>
      </c>
      <c r="D14" s="100">
        <f t="shared" si="0"/>
        <v>46.101892020788533</v>
      </c>
      <c r="E14" s="100">
        <f t="shared" si="1"/>
        <v>1.1072307632213312</v>
      </c>
      <c r="F14" s="99">
        <f>'SEKTÖR (U S D)'!F14*1.8085</f>
        <v>1433460.499315985</v>
      </c>
      <c r="G14" s="99">
        <f>'SEKTÖR (U S D)'!G14*2.1642</f>
        <v>1996527.940027908</v>
      </c>
      <c r="H14" s="100">
        <f t="shared" si="2"/>
        <v>39.280289968269514</v>
      </c>
      <c r="I14" s="100">
        <f t="shared" si="3"/>
        <v>1.1540888576701895</v>
      </c>
      <c r="J14" s="99">
        <f>'SEKTÖR (U S D)'!J14*1.7997</f>
        <v>3238816.9743888001</v>
      </c>
      <c r="K14" s="99">
        <f>'SEKTÖR (U S D)'!K14*2.0809</f>
        <v>3956018.7856017011</v>
      </c>
      <c r="L14" s="100">
        <f t="shared" si="4"/>
        <v>22.143943819123795</v>
      </c>
      <c r="M14" s="100">
        <f t="shared" si="5"/>
        <v>1.2140310913418255</v>
      </c>
    </row>
    <row r="15" spans="1:13" ht="14.25" x14ac:dyDescent="0.2">
      <c r="A15" s="15" t="s">
        <v>10</v>
      </c>
      <c r="B15" s="99">
        <f>'SEKTÖR (U S D)'!B15*1.8945</f>
        <v>68656.087495125001</v>
      </c>
      <c r="C15" s="99">
        <f>'SEKTÖR (U S D)'!C15*2.1157</f>
        <v>40776.142226641998</v>
      </c>
      <c r="D15" s="100">
        <f t="shared" si="0"/>
        <v>-40.608118355801516</v>
      </c>
      <c r="E15" s="100">
        <f t="shared" si="1"/>
        <v>0.15364403657490802</v>
      </c>
      <c r="F15" s="99">
        <f>'SEKTÖR (U S D)'!F15*1.8085</f>
        <v>491753.55199800996</v>
      </c>
      <c r="G15" s="99">
        <f>'SEKTÖR (U S D)'!G15*2.1642</f>
        <v>280507.53459858004</v>
      </c>
      <c r="H15" s="100">
        <f t="shared" si="2"/>
        <v>-42.957700364568957</v>
      </c>
      <c r="I15" s="100">
        <f t="shared" si="3"/>
        <v>0.16214680179643828</v>
      </c>
      <c r="J15" s="99">
        <f>'SEKTÖR (U S D)'!J15*1.7997</f>
        <v>677831.61843179993</v>
      </c>
      <c r="K15" s="99">
        <f>'SEKTÖR (U S D)'!K15*2.0809</f>
        <v>618584.93542020011</v>
      </c>
      <c r="L15" s="100">
        <f t="shared" si="4"/>
        <v>-8.7406195580947106</v>
      </c>
      <c r="M15" s="100">
        <f t="shared" si="5"/>
        <v>0.18983260316383349</v>
      </c>
    </row>
    <row r="16" spans="1:13" ht="14.25" x14ac:dyDescent="0.2">
      <c r="A16" s="15" t="s">
        <v>11</v>
      </c>
      <c r="B16" s="99">
        <f>'SEKTÖR (U S D)'!B16*1.8945</f>
        <v>144204.21967801498</v>
      </c>
      <c r="C16" s="99">
        <f>'SEKTÖR (U S D)'!C16*2.1157</f>
        <v>193977.09406596699</v>
      </c>
      <c r="D16" s="100">
        <f t="shared" si="0"/>
        <v>34.515546423736346</v>
      </c>
      <c r="E16" s="100">
        <f t="shared" si="1"/>
        <v>0.73090346727045397</v>
      </c>
      <c r="F16" s="99">
        <f>'SEKTÖR (U S D)'!F16*1.8085</f>
        <v>944450.73276945506</v>
      </c>
      <c r="G16" s="99">
        <f>'SEKTÖR (U S D)'!G16*2.1642</f>
        <v>1141588.6597430939</v>
      </c>
      <c r="H16" s="100">
        <f t="shared" si="2"/>
        <v>20.873288582831893</v>
      </c>
      <c r="I16" s="100">
        <f t="shared" si="3"/>
        <v>0.65989297010976655</v>
      </c>
      <c r="J16" s="99">
        <f>'SEKTÖR (U S D)'!J16*1.7997</f>
        <v>1519638.2303424</v>
      </c>
      <c r="K16" s="99">
        <f>'SEKTÖR (U S D)'!K16*2.0809</f>
        <v>1897382.640594</v>
      </c>
      <c r="L16" s="100">
        <f t="shared" si="4"/>
        <v>24.857522185822333</v>
      </c>
      <c r="M16" s="100">
        <f t="shared" si="5"/>
        <v>0.58227264396142508</v>
      </c>
    </row>
    <row r="17" spans="1:13" ht="14.25" x14ac:dyDescent="0.2">
      <c r="A17" s="12" t="s">
        <v>12</v>
      </c>
      <c r="B17" s="99">
        <f>'SEKTÖR (U S D)'!B17*1.8945</f>
        <v>7188.1897450050001</v>
      </c>
      <c r="C17" s="99">
        <f>'SEKTÖR (U S D)'!C17*2.1157</f>
        <v>8222.4525024839986</v>
      </c>
      <c r="D17" s="100">
        <f t="shared" si="0"/>
        <v>14.388361940469046</v>
      </c>
      <c r="E17" s="100">
        <f t="shared" si="1"/>
        <v>3.0982106791889452E-2</v>
      </c>
      <c r="F17" s="99">
        <f>'SEKTÖR (U S D)'!F17*1.8085</f>
        <v>81204.313323695009</v>
      </c>
      <c r="G17" s="99">
        <f>'SEKTÖR (U S D)'!G17*2.1642</f>
        <v>112812.69581551199</v>
      </c>
      <c r="H17" s="100">
        <f t="shared" si="2"/>
        <v>38.924511763088596</v>
      </c>
      <c r="I17" s="100">
        <f t="shared" si="3"/>
        <v>6.5211146127310854E-2</v>
      </c>
      <c r="J17" s="99">
        <f>'SEKTÖR (U S D)'!J17*1.7997</f>
        <v>138465.53996310002</v>
      </c>
      <c r="K17" s="99">
        <f>'SEKTÖR (U S D)'!K17*2.0809</f>
        <v>175226.14861450001</v>
      </c>
      <c r="L17" s="100">
        <f t="shared" si="4"/>
        <v>26.54856122411136</v>
      </c>
      <c r="M17" s="100">
        <f t="shared" si="5"/>
        <v>5.3773756891230394E-2</v>
      </c>
    </row>
    <row r="18" spans="1:13" s="26" customFormat="1" ht="15.75" x14ac:dyDescent="0.25">
      <c r="A18" s="96" t="s">
        <v>13</v>
      </c>
      <c r="B18" s="97">
        <f>'SEKTÖR (U S D)'!B18*1.8945</f>
        <v>298287.49409244006</v>
      </c>
      <c r="C18" s="97">
        <f>'SEKTÖR (U S D)'!C18*2.1157</f>
        <v>334671.07141282904</v>
      </c>
      <c r="D18" s="98">
        <f t="shared" si="0"/>
        <v>12.197486666710077</v>
      </c>
      <c r="E18" s="98">
        <f t="shared" si="1"/>
        <v>1.2610367614207463</v>
      </c>
      <c r="F18" s="97">
        <f>'SEKTÖR (U S D)'!F18*1.8085</f>
        <v>1704945.1113201999</v>
      </c>
      <c r="G18" s="97">
        <f>'SEKTÖR (U S D)'!G18*2.1642</f>
        <v>2463353.6923137838</v>
      </c>
      <c r="H18" s="98">
        <f t="shared" si="2"/>
        <v>44.482873727607632</v>
      </c>
      <c r="I18" s="98">
        <f t="shared" si="3"/>
        <v>1.4239365208985351</v>
      </c>
      <c r="J18" s="97">
        <f>'SEKTÖR (U S D)'!J18*1.7997</f>
        <v>3287431.5452097007</v>
      </c>
      <c r="K18" s="97">
        <f>'SEKTÖR (U S D)'!K18*2.0809</f>
        <v>4543941.2475037007</v>
      </c>
      <c r="L18" s="98">
        <f t="shared" si="4"/>
        <v>38.221623325508638</v>
      </c>
      <c r="M18" s="98">
        <f t="shared" si="5"/>
        <v>1.3944539322658978</v>
      </c>
    </row>
    <row r="19" spans="1:13" ht="14.25" x14ac:dyDescent="0.2">
      <c r="A19" s="15" t="s">
        <v>14</v>
      </c>
      <c r="B19" s="99">
        <f>'SEKTÖR (U S D)'!B19*1.8945</f>
        <v>298287.49409244006</v>
      </c>
      <c r="C19" s="99">
        <f>'SEKTÖR (U S D)'!C19*2.1157</f>
        <v>334671.07141282904</v>
      </c>
      <c r="D19" s="100">
        <f t="shared" si="0"/>
        <v>12.197486666710077</v>
      </c>
      <c r="E19" s="100">
        <f t="shared" si="1"/>
        <v>1.2610367614207463</v>
      </c>
      <c r="F19" s="99">
        <f>'SEKTÖR (U S D)'!F19*1.8085</f>
        <v>1704945.1113201999</v>
      </c>
      <c r="G19" s="99">
        <f>'SEKTÖR (U S D)'!G19*2.1642</f>
        <v>2463353.6923137838</v>
      </c>
      <c r="H19" s="100">
        <f t="shared" si="2"/>
        <v>44.482873727607632</v>
      </c>
      <c r="I19" s="100">
        <f t="shared" si="3"/>
        <v>1.4239365208985351</v>
      </c>
      <c r="J19" s="99">
        <f>'SEKTÖR (U S D)'!J19*1.7997</f>
        <v>3287431.5452097007</v>
      </c>
      <c r="K19" s="99">
        <f>'SEKTÖR (U S D)'!K19*2.0809</f>
        <v>4543941.2475037007</v>
      </c>
      <c r="L19" s="100">
        <f t="shared" si="4"/>
        <v>38.221623325508638</v>
      </c>
      <c r="M19" s="100">
        <f t="shared" si="5"/>
        <v>1.3944539322658978</v>
      </c>
    </row>
    <row r="20" spans="1:13" s="26" customFormat="1" ht="15.75" x14ac:dyDescent="0.25">
      <c r="A20" s="96" t="s">
        <v>15</v>
      </c>
      <c r="B20" s="97">
        <f>'SEKTÖR (U S D)'!B20*1.8945</f>
        <v>670928.46293335501</v>
      </c>
      <c r="C20" s="97">
        <f>'SEKTÖR (U S D)'!C20*2.1157</f>
        <v>813991.29021259095</v>
      </c>
      <c r="D20" s="98">
        <f t="shared" si="0"/>
        <v>21.323111953508928</v>
      </c>
      <c r="E20" s="98">
        <f t="shared" si="1"/>
        <v>3.067109852372595</v>
      </c>
      <c r="F20" s="97">
        <f>'SEKTÖR (U S D)'!F20*1.8085</f>
        <v>3760720.234095715</v>
      </c>
      <c r="G20" s="97">
        <f>'SEKTÖR (U S D)'!G20*2.1642</f>
        <v>4918275.5586929945</v>
      </c>
      <c r="H20" s="98">
        <f t="shared" si="2"/>
        <v>30.78014987933873</v>
      </c>
      <c r="I20" s="98">
        <f t="shared" si="3"/>
        <v>2.8429990422071776</v>
      </c>
      <c r="J20" s="97">
        <f>'SEKTÖR (U S D)'!J20*1.7997</f>
        <v>7355362.9128314992</v>
      </c>
      <c r="K20" s="97">
        <f>'SEKTÖR (U S D)'!K20*2.0809</f>
        <v>9675439.1263658013</v>
      </c>
      <c r="L20" s="98">
        <f t="shared" si="4"/>
        <v>31.542647739201385</v>
      </c>
      <c r="M20" s="98">
        <f t="shared" si="5"/>
        <v>2.9692184386345604</v>
      </c>
    </row>
    <row r="21" spans="1:13" ht="14.25" x14ac:dyDescent="0.2">
      <c r="A21" s="15" t="s">
        <v>16</v>
      </c>
      <c r="B21" s="99">
        <f>'SEKTÖR (U S D)'!B21*1.8945</f>
        <v>670928.46293335501</v>
      </c>
      <c r="C21" s="99">
        <f>'SEKTÖR (U S D)'!C21*2.1157</f>
        <v>813991.29021259095</v>
      </c>
      <c r="D21" s="100">
        <f t="shared" si="0"/>
        <v>21.323111953508928</v>
      </c>
      <c r="E21" s="100">
        <f t="shared" si="1"/>
        <v>3.067109852372595</v>
      </c>
      <c r="F21" s="99">
        <f>'SEKTÖR (U S D)'!F21*1.8085</f>
        <v>3760720.234095715</v>
      </c>
      <c r="G21" s="99">
        <f>'SEKTÖR (U S D)'!G21*2.1642</f>
        <v>4918275.5586929945</v>
      </c>
      <c r="H21" s="100">
        <f t="shared" si="2"/>
        <v>30.78014987933873</v>
      </c>
      <c r="I21" s="100">
        <f t="shared" si="3"/>
        <v>2.8429990422071776</v>
      </c>
      <c r="J21" s="99">
        <f>'SEKTÖR (U S D)'!J21*1.7997</f>
        <v>7355362.9128314992</v>
      </c>
      <c r="K21" s="99">
        <f>'SEKTÖR (U S D)'!K21*2.0809</f>
        <v>9675439.1263658013</v>
      </c>
      <c r="L21" s="100">
        <f t="shared" si="4"/>
        <v>31.542647739201385</v>
      </c>
      <c r="M21" s="100">
        <f t="shared" si="5"/>
        <v>2.9692184386345604</v>
      </c>
    </row>
    <row r="22" spans="1:13" ht="16.5" x14ac:dyDescent="0.25">
      <c r="A22" s="93" t="s">
        <v>17</v>
      </c>
      <c r="B22" s="94">
        <f>'SEKTÖR (U S D)'!B22*1.8945</f>
        <v>18342400.499541722</v>
      </c>
      <c r="C22" s="94">
        <f>'SEKTÖR (U S D)'!C22*2.1157</f>
        <v>22144161.63020464</v>
      </c>
      <c r="D22" s="101">
        <f t="shared" si="0"/>
        <v>20.726628070071328</v>
      </c>
      <c r="E22" s="101">
        <f t="shared" si="1"/>
        <v>83.438947228530509</v>
      </c>
      <c r="F22" s="94">
        <f>'SEKTÖR (U S D)'!F22*1.8085</f>
        <v>106026676.67162766</v>
      </c>
      <c r="G22" s="94">
        <f>'SEKTÖR (U S D)'!G22*2.1642</f>
        <v>135830851.40280244</v>
      </c>
      <c r="H22" s="101">
        <f t="shared" si="2"/>
        <v>28.110071603470587</v>
      </c>
      <c r="I22" s="101">
        <f t="shared" si="3"/>
        <v>78.516743487014907</v>
      </c>
      <c r="J22" s="94">
        <f>'SEKTÖR (U S D)'!J22*1.7997</f>
        <v>207348390.386298</v>
      </c>
      <c r="K22" s="94">
        <f>'SEKTÖR (U S D)'!K22*2.0809</f>
        <v>256278994.65553451</v>
      </c>
      <c r="L22" s="101">
        <f t="shared" si="4"/>
        <v>23.598256141789626</v>
      </c>
      <c r="M22" s="101">
        <f t="shared" si="5"/>
        <v>78.647419143213753</v>
      </c>
    </row>
    <row r="23" spans="1:13" s="26" customFormat="1" ht="15.75" x14ac:dyDescent="0.25">
      <c r="A23" s="96" t="s">
        <v>18</v>
      </c>
      <c r="B23" s="97">
        <f>'SEKTÖR (U S D)'!B23*1.8945</f>
        <v>1846326.8923091551</v>
      </c>
      <c r="C23" s="97">
        <f>'SEKTÖR (U S D)'!C23*2.1157</f>
        <v>2237210.535756079</v>
      </c>
      <c r="D23" s="98">
        <f t="shared" si="0"/>
        <v>21.170879602910158</v>
      </c>
      <c r="E23" s="98">
        <f t="shared" si="1"/>
        <v>8.4297836580747028</v>
      </c>
      <c r="F23" s="97">
        <f>'SEKTÖR (U S D)'!F23*1.8085</f>
        <v>10976257.22466293</v>
      </c>
      <c r="G23" s="97">
        <f>'SEKTÖR (U S D)'!G23*2.1642</f>
        <v>14178846.119234376</v>
      </c>
      <c r="H23" s="98">
        <f t="shared" si="2"/>
        <v>29.177422039412843</v>
      </c>
      <c r="I23" s="98">
        <f t="shared" si="3"/>
        <v>8.1960527537620464</v>
      </c>
      <c r="J23" s="97">
        <f>'SEKTÖR (U S D)'!J23*1.7997</f>
        <v>21545661.824572206</v>
      </c>
      <c r="K23" s="97">
        <f>'SEKTÖR (U S D)'!K23*2.0809</f>
        <v>27068108.112913605</v>
      </c>
      <c r="L23" s="98">
        <f t="shared" si="4"/>
        <v>25.631360657685665</v>
      </c>
      <c r="M23" s="98">
        <f t="shared" si="5"/>
        <v>8.3067160733618373</v>
      </c>
    </row>
    <row r="24" spans="1:13" ht="14.25" x14ac:dyDescent="0.2">
      <c r="A24" s="15" t="s">
        <v>19</v>
      </c>
      <c r="B24" s="99">
        <f>'SEKTÖR (U S D)'!B24*1.8945</f>
        <v>1221330.2164267502</v>
      </c>
      <c r="C24" s="99">
        <f>'SEKTÖR (U S D)'!C24*2.1157</f>
        <v>1496102.635534157</v>
      </c>
      <c r="D24" s="100">
        <f t="shared" si="0"/>
        <v>22.497799154704403</v>
      </c>
      <c r="E24" s="100">
        <f t="shared" si="1"/>
        <v>5.6372975838709287</v>
      </c>
      <c r="F24" s="99">
        <f>'SEKTÖR (U S D)'!F24*1.8085</f>
        <v>7522554.0981108397</v>
      </c>
      <c r="G24" s="99">
        <f>'SEKTÖR (U S D)'!G24*2.1642</f>
        <v>9786441.9012282845</v>
      </c>
      <c r="H24" s="100">
        <f t="shared" si="2"/>
        <v>30.094669624057357</v>
      </c>
      <c r="I24" s="100">
        <f t="shared" si="3"/>
        <v>5.6570325553702752</v>
      </c>
      <c r="J24" s="99">
        <f>'SEKTÖR (U S D)'!J24*1.7997</f>
        <v>14566179.3909513</v>
      </c>
      <c r="K24" s="99">
        <f>'SEKTÖR (U S D)'!K24*2.0809</f>
        <v>18208568.749170102</v>
      </c>
      <c r="L24" s="100">
        <f t="shared" si="4"/>
        <v>25.005797748732256</v>
      </c>
      <c r="M24" s="100">
        <f t="shared" si="5"/>
        <v>5.5878826133949726</v>
      </c>
    </row>
    <row r="25" spans="1:13" ht="14.25" x14ac:dyDescent="0.2">
      <c r="A25" s="15" t="s">
        <v>20</v>
      </c>
      <c r="B25" s="99">
        <f>'SEKTÖR (U S D)'!B25*1.8945</f>
        <v>276861.39490439999</v>
      </c>
      <c r="C25" s="99">
        <f>'SEKTÖR (U S D)'!C25*2.1157</f>
        <v>316647.98161531502</v>
      </c>
      <c r="D25" s="100">
        <f t="shared" si="0"/>
        <v>14.370579446315837</v>
      </c>
      <c r="E25" s="100">
        <f t="shared" si="1"/>
        <v>1.1931259656262188</v>
      </c>
      <c r="F25" s="99">
        <f>'SEKTÖR (U S D)'!F25*1.8085</f>
        <v>1529202.4167408799</v>
      </c>
      <c r="G25" s="99">
        <f>'SEKTÖR (U S D)'!G25*2.1642</f>
        <v>1912495.5075717003</v>
      </c>
      <c r="H25" s="100">
        <f t="shared" si="2"/>
        <v>25.064902241504143</v>
      </c>
      <c r="I25" s="100">
        <f t="shared" si="3"/>
        <v>1.1055140834152015</v>
      </c>
      <c r="J25" s="99">
        <f>'SEKTÖR (U S D)'!J25*1.7997</f>
        <v>3142071.8818587</v>
      </c>
      <c r="K25" s="99">
        <f>'SEKTÖR (U S D)'!K25*2.0809</f>
        <v>4121046.5452803001</v>
      </c>
      <c r="L25" s="100">
        <f t="shared" si="4"/>
        <v>31.15697858708711</v>
      </c>
      <c r="M25" s="100">
        <f t="shared" si="5"/>
        <v>1.264675145893208</v>
      </c>
    </row>
    <row r="26" spans="1:13" ht="14.25" x14ac:dyDescent="0.2">
      <c r="A26" s="15" t="s">
        <v>21</v>
      </c>
      <c r="B26" s="99">
        <f>'SEKTÖR (U S D)'!B26*1.8945</f>
        <v>348135.28097800497</v>
      </c>
      <c r="C26" s="99">
        <f>'SEKTÖR (U S D)'!C26*2.1157</f>
        <v>424459.91860660701</v>
      </c>
      <c r="D26" s="100">
        <f t="shared" si="0"/>
        <v>21.923844493492801</v>
      </c>
      <c r="E26" s="100">
        <f t="shared" si="1"/>
        <v>1.599360108577556</v>
      </c>
      <c r="F26" s="99">
        <f>'SEKTÖR (U S D)'!F26*1.8085</f>
        <v>1924500.7098112102</v>
      </c>
      <c r="G26" s="99">
        <f>'SEKTÖR (U S D)'!G26*2.1642</f>
        <v>2479908.7104343921</v>
      </c>
      <c r="H26" s="100">
        <f t="shared" si="2"/>
        <v>28.859849091854393</v>
      </c>
      <c r="I26" s="100">
        <f t="shared" si="3"/>
        <v>1.43350611497657</v>
      </c>
      <c r="J26" s="99">
        <f>'SEKTÖR (U S D)'!J26*1.7997</f>
        <v>3837410.5517622004</v>
      </c>
      <c r="K26" s="99">
        <f>'SEKTÖR (U S D)'!K26*2.0809</f>
        <v>4738492.8205441013</v>
      </c>
      <c r="L26" s="100">
        <f t="shared" si="4"/>
        <v>23.481518503880423</v>
      </c>
      <c r="M26" s="100">
        <f t="shared" si="5"/>
        <v>1.4541583147122472</v>
      </c>
    </row>
    <row r="27" spans="1:13" s="26" customFormat="1" ht="15.75" x14ac:dyDescent="0.25">
      <c r="A27" s="96" t="s">
        <v>22</v>
      </c>
      <c r="B27" s="97">
        <f>'SEKTÖR (U S D)'!B27*1.8945</f>
        <v>2517263.6831424451</v>
      </c>
      <c r="C27" s="97">
        <f>'SEKTÖR (U S D)'!C27*2.1157</f>
        <v>3226261.0852201991</v>
      </c>
      <c r="D27" s="98">
        <f t="shared" si="0"/>
        <v>28.165400662066194</v>
      </c>
      <c r="E27" s="98">
        <f t="shared" si="1"/>
        <v>12.156514792954122</v>
      </c>
      <c r="F27" s="97">
        <f>'SEKTÖR (U S D)'!F27*1.8085</f>
        <v>15401155.757865131</v>
      </c>
      <c r="G27" s="97">
        <f>'SEKTÖR (U S D)'!G27*2.1642</f>
        <v>19253256.064692613</v>
      </c>
      <c r="H27" s="98">
        <f t="shared" si="2"/>
        <v>25.011761243050053</v>
      </c>
      <c r="I27" s="98">
        <f t="shared" si="3"/>
        <v>11.129304956194177</v>
      </c>
      <c r="J27" s="97">
        <f>'SEKTÖR (U S D)'!J27*1.7997</f>
        <v>31224785.310415201</v>
      </c>
      <c r="K27" s="97">
        <f>'SEKTÖR (U S D)'!K27*2.0809</f>
        <v>37064111.161951996</v>
      </c>
      <c r="L27" s="98">
        <f t="shared" si="4"/>
        <v>18.700931947125529</v>
      </c>
      <c r="M27" s="98">
        <f t="shared" si="5"/>
        <v>11.374309820602985</v>
      </c>
    </row>
    <row r="28" spans="1:13" ht="14.25" x14ac:dyDescent="0.2">
      <c r="A28" s="15" t="s">
        <v>23</v>
      </c>
      <c r="B28" s="99">
        <f>'SEKTÖR (U S D)'!B28*1.8945</f>
        <v>2517263.6831424451</v>
      </c>
      <c r="C28" s="99">
        <f>'SEKTÖR (U S D)'!C28*2.1157</f>
        <v>3226261.0852201991</v>
      </c>
      <c r="D28" s="100">
        <f t="shared" si="0"/>
        <v>28.165400662066194</v>
      </c>
      <c r="E28" s="100">
        <f t="shared" si="1"/>
        <v>12.156514792954122</v>
      </c>
      <c r="F28" s="99">
        <f>'SEKTÖR (U S D)'!F28*1.8085</f>
        <v>15401155.757865131</v>
      </c>
      <c r="G28" s="99">
        <f>'SEKTÖR (U S D)'!G28*2.1642</f>
        <v>19253256.064692613</v>
      </c>
      <c r="H28" s="100">
        <f t="shared" si="2"/>
        <v>25.011761243050053</v>
      </c>
      <c r="I28" s="100">
        <f t="shared" si="3"/>
        <v>11.129304956194177</v>
      </c>
      <c r="J28" s="99">
        <f>'SEKTÖR (U S D)'!J28*1.7997</f>
        <v>31224785.310415201</v>
      </c>
      <c r="K28" s="99">
        <f>'SEKTÖR (U S D)'!K28*2.0809</f>
        <v>37064111.161951996</v>
      </c>
      <c r="L28" s="100">
        <f t="shared" si="4"/>
        <v>18.700931947125529</v>
      </c>
      <c r="M28" s="100">
        <f t="shared" si="5"/>
        <v>11.374309820602985</v>
      </c>
    </row>
    <row r="29" spans="1:13" s="26" customFormat="1" ht="15.75" x14ac:dyDescent="0.25">
      <c r="A29" s="96" t="s">
        <v>24</v>
      </c>
      <c r="B29" s="97">
        <f>'SEKTÖR (U S D)'!B29*1.8945</f>
        <v>13978809.924090121</v>
      </c>
      <c r="C29" s="97">
        <f>'SEKTÖR (U S D)'!C29*2.1157</f>
        <v>16680690.009228364</v>
      </c>
      <c r="D29" s="98">
        <f t="shared" si="0"/>
        <v>19.328398481776393</v>
      </c>
      <c r="E29" s="98">
        <f t="shared" si="1"/>
        <v>62.852648777501699</v>
      </c>
      <c r="F29" s="97">
        <f>'SEKTÖR (U S D)'!F29*1.8085</f>
        <v>79649263.689099595</v>
      </c>
      <c r="G29" s="97">
        <f>'SEKTÖR (U S D)'!G29*2.1642</f>
        <v>102398749.21887545</v>
      </c>
      <c r="H29" s="98">
        <f t="shared" si="2"/>
        <v>28.562078889486632</v>
      </c>
      <c r="I29" s="98">
        <f t="shared" si="3"/>
        <v>59.191385777058677</v>
      </c>
      <c r="J29" s="97">
        <f>'SEKTÖR (U S D)'!J29*1.7997</f>
        <v>154577943.25311029</v>
      </c>
      <c r="K29" s="97">
        <f>'SEKTÖR (U S D)'!K29*2.0809</f>
        <v>192146775.38483074</v>
      </c>
      <c r="L29" s="98">
        <f t="shared" si="4"/>
        <v>24.304135079740444</v>
      </c>
      <c r="M29" s="98">
        <f t="shared" si="5"/>
        <v>58.966393250526117</v>
      </c>
    </row>
    <row r="30" spans="1:13" ht="14.25" x14ac:dyDescent="0.2">
      <c r="A30" s="15" t="s">
        <v>25</v>
      </c>
      <c r="B30" s="99">
        <f>'SEKTÖR (U S D)'!B30*1.8945</f>
        <v>2733543.5023810351</v>
      </c>
      <c r="C30" s="99">
        <f>'SEKTÖR (U S D)'!C30*2.1157</f>
        <v>3387878.367549683</v>
      </c>
      <c r="D30" s="100">
        <f t="shared" si="0"/>
        <v>23.93723987193523</v>
      </c>
      <c r="E30" s="100">
        <f t="shared" si="1"/>
        <v>12.765486860477083</v>
      </c>
      <c r="F30" s="99">
        <f>'SEKTÖR (U S D)'!F30*1.8085</f>
        <v>15219388.629844077</v>
      </c>
      <c r="G30" s="99">
        <f>'SEKTÖR (U S D)'!G30*2.1642</f>
        <v>20421512.031852465</v>
      </c>
      <c r="H30" s="100">
        <f t="shared" si="2"/>
        <v>34.180896017119998</v>
      </c>
      <c r="I30" s="100">
        <f t="shared" si="3"/>
        <v>11.804612908351885</v>
      </c>
      <c r="J30" s="99">
        <f>'SEKTÖR (U S D)'!J30*1.7997</f>
        <v>29786660.256878704</v>
      </c>
      <c r="K30" s="99">
        <f>'SEKTÖR (U S D)'!K30*2.0809</f>
        <v>38247682.556934707</v>
      </c>
      <c r="L30" s="100">
        <f t="shared" si="4"/>
        <v>28.405407746583737</v>
      </c>
      <c r="M30" s="100">
        <f t="shared" si="5"/>
        <v>11.737526617641848</v>
      </c>
    </row>
    <row r="31" spans="1:13" ht="14.25" x14ac:dyDescent="0.2">
      <c r="A31" s="15" t="s">
        <v>26</v>
      </c>
      <c r="B31" s="99">
        <f>'SEKTÖR (U S D)'!B31*1.8945</f>
        <v>3410989.0674042599</v>
      </c>
      <c r="C31" s="99">
        <f>'SEKTÖR (U S D)'!C31*2.1157</f>
        <v>4298714.5732544847</v>
      </c>
      <c r="D31" s="100">
        <f t="shared" si="0"/>
        <v>26.025457376378458</v>
      </c>
      <c r="E31" s="100">
        <f t="shared" si="1"/>
        <v>16.197507244485436</v>
      </c>
      <c r="F31" s="99">
        <f>'SEKTÖR (U S D)'!F31*1.8085</f>
        <v>19066428.911686707</v>
      </c>
      <c r="G31" s="99">
        <f>'SEKTÖR (U S D)'!G31*2.1642</f>
        <v>25359465.37758008</v>
      </c>
      <c r="H31" s="100">
        <f t="shared" si="2"/>
        <v>33.005847581851448</v>
      </c>
      <c r="I31" s="100">
        <f t="shared" si="3"/>
        <v>14.658986654766782</v>
      </c>
      <c r="J31" s="99">
        <f>'SEKTÖR (U S D)'!J31*1.7997</f>
        <v>35247738.8509911</v>
      </c>
      <c r="K31" s="99">
        <f>'SEKTÖR (U S D)'!K31*2.0809</f>
        <v>46774804.750454798</v>
      </c>
      <c r="L31" s="100">
        <f t="shared" si="4"/>
        <v>32.702993937268062</v>
      </c>
      <c r="M31" s="100">
        <f t="shared" si="5"/>
        <v>14.354347220284602</v>
      </c>
    </row>
    <row r="32" spans="1:13" ht="14.25" x14ac:dyDescent="0.2">
      <c r="A32" s="15" t="s">
        <v>27</v>
      </c>
      <c r="B32" s="99">
        <f>'SEKTÖR (U S D)'!B32*1.8945</f>
        <v>260190.52046001004</v>
      </c>
      <c r="C32" s="99">
        <f>'SEKTÖR (U S D)'!C32*2.1157</f>
        <v>240335.01918087099</v>
      </c>
      <c r="D32" s="100">
        <f t="shared" si="0"/>
        <v>-7.6311393835697929</v>
      </c>
      <c r="E32" s="100">
        <f t="shared" si="1"/>
        <v>0.90557959779555885</v>
      </c>
      <c r="F32" s="99">
        <f>'SEKTÖR (U S D)'!F32*1.8085</f>
        <v>1013896.4809860549</v>
      </c>
      <c r="G32" s="99">
        <f>'SEKTÖR (U S D)'!G32*2.1642</f>
        <v>1217936.2999296361</v>
      </c>
      <c r="H32" s="100">
        <f t="shared" si="2"/>
        <v>20.124324600194324</v>
      </c>
      <c r="I32" s="100">
        <f t="shared" si="3"/>
        <v>0.704025566044021</v>
      </c>
      <c r="J32" s="99">
        <f>'SEKTÖR (U S D)'!J32*1.7997</f>
        <v>1683513.8533857001</v>
      </c>
      <c r="K32" s="99">
        <f>'SEKTÖR (U S D)'!K32*2.0809</f>
        <v>2425763.6240990004</v>
      </c>
      <c r="L32" s="100">
        <f t="shared" si="4"/>
        <v>44.089317662611933</v>
      </c>
      <c r="M32" s="100">
        <f t="shared" si="5"/>
        <v>0.74442327488955307</v>
      </c>
    </row>
    <row r="33" spans="1:13" ht="14.25" x14ac:dyDescent="0.2">
      <c r="A33" s="15" t="s">
        <v>189</v>
      </c>
      <c r="B33" s="99">
        <f>'SEKTÖR (U S D)'!B33*1.8945</f>
        <v>1742998.86806373</v>
      </c>
      <c r="C33" s="99">
        <f>'SEKTÖR (U S D)'!C33*2.1157</f>
        <v>2062323.212229013</v>
      </c>
      <c r="D33" s="100">
        <f t="shared" si="0"/>
        <v>18.320398826191749</v>
      </c>
      <c r="E33" s="100">
        <f t="shared" si="1"/>
        <v>7.7708102274071029</v>
      </c>
      <c r="F33" s="99">
        <f>'SEKTÖR (U S D)'!F33*1.8085</f>
        <v>9839978.0556154456</v>
      </c>
      <c r="G33" s="99">
        <f>'SEKTÖR (U S D)'!G33*2.1642</f>
        <v>12992494.610556161</v>
      </c>
      <c r="H33" s="100">
        <f t="shared" si="2"/>
        <v>32.037841315526592</v>
      </c>
      <c r="I33" s="100">
        <f t="shared" si="3"/>
        <v>7.5102847111537336</v>
      </c>
      <c r="J33" s="99">
        <f>'SEKTÖR (U S D)'!J33*1.7997</f>
        <v>20300965.363163102</v>
      </c>
      <c r="K33" s="99">
        <f>'SEKTÖR (U S D)'!K33*2.0809</f>
        <v>25504824.748462498</v>
      </c>
      <c r="L33" s="100">
        <f t="shared" si="4"/>
        <v>25.633556297485256</v>
      </c>
      <c r="M33" s="100">
        <f t="shared" si="5"/>
        <v>7.8269724948104438</v>
      </c>
    </row>
    <row r="34" spans="1:13" ht="14.25" x14ac:dyDescent="0.2">
      <c r="A34" s="15" t="s">
        <v>28</v>
      </c>
      <c r="B34" s="99">
        <f>'SEKTÖR (U S D)'!B34*1.8945</f>
        <v>881669.15688284999</v>
      </c>
      <c r="C34" s="99">
        <f>'SEKTÖR (U S D)'!C34*2.1157</f>
        <v>1059128.723240668</v>
      </c>
      <c r="D34" s="100">
        <f t="shared" si="0"/>
        <v>20.127682245937695</v>
      </c>
      <c r="E34" s="100">
        <f t="shared" si="1"/>
        <v>3.9907848905039947</v>
      </c>
      <c r="F34" s="99">
        <f>'SEKTÖR (U S D)'!F34*1.8085</f>
        <v>5179542.5324565051</v>
      </c>
      <c r="G34" s="99">
        <f>'SEKTÖR (U S D)'!G34*2.1642</f>
        <v>6544048.5394001706</v>
      </c>
      <c r="H34" s="100">
        <f t="shared" si="2"/>
        <v>26.344141367568234</v>
      </c>
      <c r="I34" s="100">
        <f t="shared" si="3"/>
        <v>3.7827737603657305</v>
      </c>
      <c r="J34" s="99">
        <f>'SEKTÖR (U S D)'!J34*1.7997</f>
        <v>9921477.8889092989</v>
      </c>
      <c r="K34" s="99">
        <f>'SEKTÖR (U S D)'!K34*2.0809</f>
        <v>12390682.609279199</v>
      </c>
      <c r="L34" s="100">
        <f t="shared" si="4"/>
        <v>24.88746886318312</v>
      </c>
      <c r="M34" s="100">
        <f t="shared" si="5"/>
        <v>3.8024778813899007</v>
      </c>
    </row>
    <row r="35" spans="1:13" ht="14.25" x14ac:dyDescent="0.2">
      <c r="A35" s="15" t="s">
        <v>29</v>
      </c>
      <c r="B35" s="99">
        <f>'SEKTÖR (U S D)'!B35*1.8945</f>
        <v>1047906.628519005</v>
      </c>
      <c r="C35" s="99">
        <f>'SEKTÖR (U S D)'!C35*2.1157</f>
        <v>1257495.834382243</v>
      </c>
      <c r="D35" s="100">
        <f t="shared" si="0"/>
        <v>20.000751990608943</v>
      </c>
      <c r="E35" s="100">
        <f t="shared" si="1"/>
        <v>4.7382298918013852</v>
      </c>
      <c r="F35" s="99">
        <f>'SEKTÖR (U S D)'!F35*1.8085</f>
        <v>6125151.5909207501</v>
      </c>
      <c r="G35" s="99">
        <f>'SEKTÖR (U S D)'!G35*2.1642</f>
        <v>7908225.0526443785</v>
      </c>
      <c r="H35" s="100">
        <f t="shared" si="2"/>
        <v>29.110682980755286</v>
      </c>
      <c r="I35" s="100">
        <f t="shared" si="3"/>
        <v>4.5713331800793879</v>
      </c>
      <c r="J35" s="99">
        <f>'SEKTÖR (U S D)'!J35*1.7997</f>
        <v>11869294.4568996</v>
      </c>
      <c r="K35" s="99">
        <f>'SEKTÖR (U S D)'!K35*2.0809</f>
        <v>14768333.763206301</v>
      </c>
      <c r="L35" s="100">
        <f t="shared" si="4"/>
        <v>24.424697835527155</v>
      </c>
      <c r="M35" s="100">
        <f t="shared" si="5"/>
        <v>4.5321363035738678</v>
      </c>
    </row>
    <row r="36" spans="1:13" ht="14.25" x14ac:dyDescent="0.2">
      <c r="A36" s="15" t="s">
        <v>30</v>
      </c>
      <c r="B36" s="99">
        <f>'SEKTÖR (U S D)'!B36*1.8945</f>
        <v>2106158.7661866448</v>
      </c>
      <c r="C36" s="99">
        <f>'SEKTÖR (U S D)'!C36*2.1157</f>
        <v>2265421.3133226512</v>
      </c>
      <c r="D36" s="100">
        <f t="shared" si="0"/>
        <v>7.5617541133597896</v>
      </c>
      <c r="E36" s="100">
        <f t="shared" si="1"/>
        <v>8.5360815446220251</v>
      </c>
      <c r="F36" s="99">
        <f>'SEKTÖR (U S D)'!F36*1.8085</f>
        <v>13416027.866827985</v>
      </c>
      <c r="G36" s="99">
        <f>'SEKTÖR (U S D)'!G36*2.1642</f>
        <v>15195356.468732748</v>
      </c>
      <c r="H36" s="100">
        <f t="shared" si="2"/>
        <v>13.26270800543185</v>
      </c>
      <c r="I36" s="100">
        <f t="shared" si="3"/>
        <v>8.7836444646229044</v>
      </c>
      <c r="J36" s="99">
        <f>'SEKTÖR (U S D)'!J36*1.7997</f>
        <v>26722924.053697199</v>
      </c>
      <c r="K36" s="99">
        <f>'SEKTÖR (U S D)'!K36*2.0809</f>
        <v>27933768.329029102</v>
      </c>
      <c r="L36" s="100">
        <f t="shared" si="4"/>
        <v>4.5311069735438592</v>
      </c>
      <c r="M36" s="100">
        <f t="shared" si="5"/>
        <v>8.5723716412087043</v>
      </c>
    </row>
    <row r="37" spans="1:13" ht="14.25" x14ac:dyDescent="0.2">
      <c r="A37" s="15" t="s">
        <v>190</v>
      </c>
      <c r="B37" s="99">
        <f>'SEKTÖR (U S D)'!B37*1.8945</f>
        <v>499836.70799847</v>
      </c>
      <c r="C37" s="99">
        <f>'SEKTÖR (U S D)'!C37*2.1157</f>
        <v>590972.304086908</v>
      </c>
      <c r="D37" s="100">
        <f t="shared" si="0"/>
        <v>18.23307384793295</v>
      </c>
      <c r="E37" s="100">
        <f t="shared" si="1"/>
        <v>2.226776868670052</v>
      </c>
      <c r="F37" s="99">
        <f>'SEKTÖR (U S D)'!F37*1.8085</f>
        <v>2907993.0100953751</v>
      </c>
      <c r="G37" s="99">
        <f>'SEKTÖR (U S D)'!G37*2.1642</f>
        <v>3546696.3825545944</v>
      </c>
      <c r="H37" s="100">
        <f t="shared" si="2"/>
        <v>21.963717596359402</v>
      </c>
      <c r="I37" s="100">
        <f t="shared" si="3"/>
        <v>2.0501605284763555</v>
      </c>
      <c r="J37" s="99">
        <f>'SEKTÖR (U S D)'!J37*1.7997</f>
        <v>5629058.5409877002</v>
      </c>
      <c r="K37" s="99">
        <f>'SEKTÖR (U S D)'!K37*2.0809</f>
        <v>6624333.4059396004</v>
      </c>
      <c r="L37" s="100">
        <f t="shared" si="4"/>
        <v>17.68101819700146</v>
      </c>
      <c r="M37" s="100">
        <f t="shared" si="5"/>
        <v>2.0328889092981832</v>
      </c>
    </row>
    <row r="38" spans="1:13" ht="14.25" x14ac:dyDescent="0.2">
      <c r="A38" s="15" t="s">
        <v>31</v>
      </c>
      <c r="B38" s="99">
        <f>'SEKTÖR (U S D)'!B38*1.8945</f>
        <v>320153.49976108503</v>
      </c>
      <c r="C38" s="99">
        <f>'SEKTÖR (U S D)'!C38*2.1157</f>
        <v>316246.177307337</v>
      </c>
      <c r="D38" s="100">
        <f t="shared" si="0"/>
        <v>-1.220452831739735</v>
      </c>
      <c r="E38" s="100">
        <f t="shared" si="1"/>
        <v>1.1916119715988338</v>
      </c>
      <c r="F38" s="99">
        <f>'SEKTÖR (U S D)'!F38*1.8085</f>
        <v>1927455.8603544652</v>
      </c>
      <c r="G38" s="99">
        <f>'SEKTÖR (U S D)'!G38*2.1642</f>
        <v>2489688.9075689404</v>
      </c>
      <c r="H38" s="100">
        <f t="shared" si="2"/>
        <v>29.16969767136866</v>
      </c>
      <c r="I38" s="100">
        <f t="shared" si="3"/>
        <v>1.4391595377574413</v>
      </c>
      <c r="J38" s="99">
        <f>'SEKTÖR (U S D)'!J38*1.7997</f>
        <v>3833947.9523583008</v>
      </c>
      <c r="K38" s="99">
        <f>'SEKTÖR (U S D)'!K38*2.0809</f>
        <v>4865388.3728060015</v>
      </c>
      <c r="L38" s="100">
        <f t="shared" si="4"/>
        <v>26.90282792736534</v>
      </c>
      <c r="M38" s="100">
        <f t="shared" si="5"/>
        <v>1.4931002798918962</v>
      </c>
    </row>
    <row r="39" spans="1:13" ht="14.25" x14ac:dyDescent="0.2">
      <c r="A39" s="15" t="s">
        <v>191</v>
      </c>
      <c r="B39" s="99">
        <f>'SEKTÖR (U S D)'!B39*1.8945</f>
        <v>324882.00440095499</v>
      </c>
      <c r="C39" s="99">
        <f>'SEKTÖR (U S D)'!C39*2.1157</f>
        <v>381379.75417817599</v>
      </c>
      <c r="D39" s="100">
        <f t="shared" si="0"/>
        <v>17.390236766544316</v>
      </c>
      <c r="E39" s="100">
        <f t="shared" si="1"/>
        <v>1.4370345427526889</v>
      </c>
      <c r="F39" s="99">
        <f>'SEKTÖR (U S D)'!F39*1.8085</f>
        <v>1233061.37336152</v>
      </c>
      <c r="G39" s="99">
        <f>'SEKTÖR (U S D)'!G39*2.1642</f>
        <v>1686489.5878144081</v>
      </c>
      <c r="H39" s="100">
        <f t="shared" si="2"/>
        <v>36.772558466961883</v>
      </c>
      <c r="I39" s="100">
        <f t="shared" si="3"/>
        <v>0.97487182766207248</v>
      </c>
      <c r="J39" s="99">
        <f>'SEKTÖR (U S D)'!J39*1.7997</f>
        <v>2349536.7456665998</v>
      </c>
      <c r="K39" s="99">
        <f>'SEKTÖR (U S D)'!K39*2.0809</f>
        <v>3093012.5514271003</v>
      </c>
      <c r="L39" s="100">
        <f t="shared" si="4"/>
        <v>31.643506198902411</v>
      </c>
      <c r="M39" s="100">
        <f t="shared" si="5"/>
        <v>0.94918998287109457</v>
      </c>
    </row>
    <row r="40" spans="1:13" ht="14.25" x14ac:dyDescent="0.2">
      <c r="A40" s="12" t="s">
        <v>32</v>
      </c>
      <c r="B40" s="99">
        <f>'SEKTÖR (U S D)'!B40*1.8945</f>
        <v>635073.60140608507</v>
      </c>
      <c r="C40" s="99">
        <f>'SEKTÖR (U S D)'!C40*2.1157</f>
        <v>796366.09526912391</v>
      </c>
      <c r="D40" s="100">
        <f t="shared" si="0"/>
        <v>25.39744897377707</v>
      </c>
      <c r="E40" s="100">
        <f t="shared" si="1"/>
        <v>3.0006983198278467</v>
      </c>
      <c r="F40" s="99">
        <f>'SEKTÖR (U S D)'!F40*1.8085</f>
        <v>3613658.9075631751</v>
      </c>
      <c r="G40" s="99">
        <f>'SEKTÖR (U S D)'!G40*2.1642</f>
        <v>4904502.0415496407</v>
      </c>
      <c r="H40" s="100">
        <f t="shared" si="2"/>
        <v>35.721222367855667</v>
      </c>
      <c r="I40" s="100">
        <f t="shared" si="3"/>
        <v>2.8350372890318867</v>
      </c>
      <c r="J40" s="99">
        <f>'SEKTÖR (U S D)'!J40*1.7997</f>
        <v>7056843.6809304003</v>
      </c>
      <c r="K40" s="99">
        <f>'SEKTÖR (U S D)'!K40*2.0809</f>
        <v>9295934.7245915011</v>
      </c>
      <c r="L40" s="100">
        <f t="shared" si="4"/>
        <v>31.729355855107887</v>
      </c>
      <c r="M40" s="100">
        <f t="shared" si="5"/>
        <v>2.8527553559181813</v>
      </c>
    </row>
    <row r="41" spans="1:13" ht="14.25" x14ac:dyDescent="0.2">
      <c r="A41" s="15" t="s">
        <v>33</v>
      </c>
      <c r="B41" s="99">
        <f>'SEKTÖR (U S D)'!B41*1.8945</f>
        <v>15407.60062599</v>
      </c>
      <c r="C41" s="99">
        <f>'SEKTÖR (U S D)'!C41*2.1157</f>
        <v>24428.635227204999</v>
      </c>
      <c r="D41" s="100">
        <f t="shared" si="0"/>
        <v>58.549249946147022</v>
      </c>
      <c r="E41" s="100">
        <f t="shared" si="1"/>
        <v>9.2046817559692046E-2</v>
      </c>
      <c r="F41" s="99">
        <f>'SEKTÖR (U S D)'!F41*1.8085</f>
        <v>106680.46938754</v>
      </c>
      <c r="G41" s="99">
        <f>'SEKTÖR (U S D)'!G41*2.1642</f>
        <v>132333.918692226</v>
      </c>
      <c r="H41" s="100">
        <f t="shared" si="2"/>
        <v>24.046997029507125</v>
      </c>
      <c r="I41" s="100">
        <f t="shared" si="3"/>
        <v>7.6495348746482367E-2</v>
      </c>
      <c r="J41" s="99">
        <f>'SEKTÖR (U S D)'!J41*1.7997</f>
        <v>175981.60924259998</v>
      </c>
      <c r="K41" s="99">
        <f>'SEKTÖR (U S D)'!K41*2.0809</f>
        <v>222245.94027730005</v>
      </c>
      <c r="L41" s="100">
        <f t="shared" si="4"/>
        <v>26.289298770374486</v>
      </c>
      <c r="M41" s="100">
        <f t="shared" si="5"/>
        <v>6.8203286193471088E-2</v>
      </c>
    </row>
    <row r="42" spans="1:13" ht="16.5" x14ac:dyDescent="0.25">
      <c r="A42" s="93" t="s">
        <v>34</v>
      </c>
      <c r="B42" s="94">
        <f>'SEKTÖR (U S D)'!B42*1.8945</f>
        <v>816966.45983214001</v>
      </c>
      <c r="C42" s="94">
        <f>'SEKTÖR (U S D)'!C42*2.1157</f>
        <v>855912.88517690403</v>
      </c>
      <c r="D42" s="101">
        <f t="shared" si="0"/>
        <v>4.7672000332505995</v>
      </c>
      <c r="E42" s="101">
        <f t="shared" si="1"/>
        <v>3.2250699417350224</v>
      </c>
      <c r="F42" s="94">
        <f>'SEKTÖR (U S D)'!F42*1.8085</f>
        <v>4526863.8973407103</v>
      </c>
      <c r="G42" s="94">
        <f>'SEKTÖR (U S D)'!G42*2.1642</f>
        <v>5132653.7752809059</v>
      </c>
      <c r="H42" s="101">
        <f t="shared" si="2"/>
        <v>13.382109373689469</v>
      </c>
      <c r="I42" s="101">
        <f t="shared" si="3"/>
        <v>2.9669199281266887</v>
      </c>
      <c r="J42" s="94">
        <f>'SEKTÖR (U S D)'!J42*1.7997</f>
        <v>8555814.1186791006</v>
      </c>
      <c r="K42" s="94">
        <f>'SEKTÖR (U S D)'!K42*2.0809</f>
        <v>10203469.501110701</v>
      </c>
      <c r="L42" s="101">
        <f t="shared" si="4"/>
        <v>19.257727664214091</v>
      </c>
      <c r="M42" s="101">
        <f t="shared" si="5"/>
        <v>3.1312614740332618</v>
      </c>
    </row>
    <row r="43" spans="1:13" ht="14.25" x14ac:dyDescent="0.2">
      <c r="A43" s="15" t="s">
        <v>35</v>
      </c>
      <c r="B43" s="99">
        <f>'SEKTÖR (U S D)'!B43*1.8945</f>
        <v>816966.45983214001</v>
      </c>
      <c r="C43" s="99">
        <f>'SEKTÖR (U S D)'!C43*2.1157</f>
        <v>855912.88517690403</v>
      </c>
      <c r="D43" s="100">
        <f t="shared" si="0"/>
        <v>4.7672000332505995</v>
      </c>
      <c r="E43" s="100">
        <f t="shared" si="1"/>
        <v>3.2250699417350224</v>
      </c>
      <c r="F43" s="99">
        <f>'SEKTÖR (U S D)'!F43*1.8085</f>
        <v>4526863.8973407103</v>
      </c>
      <c r="G43" s="99">
        <f>'SEKTÖR (U S D)'!G43*2.1642</f>
        <v>5132653.7752809059</v>
      </c>
      <c r="H43" s="100">
        <f t="shared" si="2"/>
        <v>13.382109373689469</v>
      </c>
      <c r="I43" s="100">
        <f t="shared" si="3"/>
        <v>2.9669199281266887</v>
      </c>
      <c r="J43" s="99">
        <f>'SEKTÖR (U S D)'!J43*1.7997</f>
        <v>8555814.1186791006</v>
      </c>
      <c r="K43" s="99">
        <f>'SEKTÖR (U S D)'!K43*2.0809</f>
        <v>10203469.501110701</v>
      </c>
      <c r="L43" s="100">
        <f t="shared" si="4"/>
        <v>19.257727664214091</v>
      </c>
      <c r="M43" s="100">
        <f t="shared" si="5"/>
        <v>3.1312614740332618</v>
      </c>
    </row>
    <row r="44" spans="1:13" ht="18" x14ac:dyDescent="0.25">
      <c r="A44" s="102" t="s">
        <v>36</v>
      </c>
      <c r="B44" s="131">
        <f>'SEKTÖR (U S D)'!B44*1.8945</f>
        <v>22285631.560491048</v>
      </c>
      <c r="C44" s="131">
        <f>'SEKTÖR (U S D)'!C44*2.1157</f>
        <v>26539358.855468426</v>
      </c>
      <c r="D44" s="132">
        <f>(C44-B44)/B44*100</f>
        <v>19.087308714726188</v>
      </c>
      <c r="E44" s="133">
        <f>C44/C$46*100</f>
        <v>100</v>
      </c>
      <c r="F44" s="131">
        <f>'SEKTÖR (U S D)'!F44*1.8085</f>
        <v>128894147.2488004</v>
      </c>
      <c r="G44" s="131">
        <f>'SEKTÖR (U S D)'!G44*2.1642</f>
        <v>164654359.46062398</v>
      </c>
      <c r="H44" s="132">
        <f>(G44-F44)/F44*100</f>
        <v>27.743860349839427</v>
      </c>
      <c r="I44" s="132">
        <f t="shared" si="3"/>
        <v>95.178112868118475</v>
      </c>
      <c r="J44" s="131">
        <f>'SEKTÖR (U S D)'!J44*1.7997</f>
        <v>251943049.78231826</v>
      </c>
      <c r="K44" s="131">
        <f>'SEKTÖR (U S D)'!K44*2.0809</f>
        <v>312570730.64647567</v>
      </c>
      <c r="L44" s="132">
        <f>(K44-J44)/J44*100</f>
        <v>24.064041820776733</v>
      </c>
      <c r="M44" s="132">
        <f t="shared" si="5"/>
        <v>95.922341579714228</v>
      </c>
    </row>
    <row r="45" spans="1:13" ht="14.25" x14ac:dyDescent="0.2">
      <c r="A45" s="103" t="s">
        <v>37</v>
      </c>
      <c r="B45" s="99">
        <f>'SEKTÖR (U S D)'!B45*1.8945</f>
        <v>0</v>
      </c>
      <c r="C45" s="99">
        <f>'SEKTÖR (U S D)'!C45*2.1157</f>
        <v>0</v>
      </c>
      <c r="D45" s="100"/>
      <c r="E45" s="100"/>
      <c r="F45" s="99">
        <f>'SEKTÖR (U S D)'!F45*1.8085</f>
        <v>5835844.7710026084</v>
      </c>
      <c r="G45" s="99">
        <f>'SEKTÖR (U S D)'!G45*2.1642</f>
        <v>8341673.4495617738</v>
      </c>
      <c r="H45" s="100">
        <f>(G45-F45)/F45*100</f>
        <v>42.93857662236379</v>
      </c>
      <c r="I45" s="100">
        <f t="shared" si="3"/>
        <v>4.8218871318815237</v>
      </c>
      <c r="J45" s="99">
        <f>'SEKTÖR (U S D)'!J45*1.7997</f>
        <v>22803144.88452635</v>
      </c>
      <c r="K45" s="99">
        <f>'SEKTÖR (U S D)'!K45*2.0809</f>
        <v>13287380.716162842</v>
      </c>
      <c r="L45" s="100">
        <f>(K45-J45)/J45*100</f>
        <v>-41.730051782553332</v>
      </c>
      <c r="M45" s="100">
        <f t="shared" si="5"/>
        <v>4.07765842028578</v>
      </c>
    </row>
    <row r="46" spans="1:13" s="27" customFormat="1" ht="18" x14ac:dyDescent="0.25">
      <c r="A46" s="104" t="s">
        <v>38</v>
      </c>
      <c r="B46" s="105">
        <f>'SEKTÖR (U S D)'!B46*1.8945</f>
        <v>22285631.560491048</v>
      </c>
      <c r="C46" s="105">
        <f>'SEKTÖR (U S D)'!C46*2.1157</f>
        <v>26539358.855468426</v>
      </c>
      <c r="D46" s="106">
        <f>(C46-B46)/B46*100</f>
        <v>19.087308714726188</v>
      </c>
      <c r="E46" s="107">
        <f>C46/C$46*100</f>
        <v>100</v>
      </c>
      <c r="F46" s="105">
        <f>'SEKTÖR (U S D)'!F46*1.8085</f>
        <v>134729992.01980302</v>
      </c>
      <c r="G46" s="105">
        <f>'SEKTÖR (U S D)'!G46*2.1642</f>
        <v>172996032.91018575</v>
      </c>
      <c r="H46" s="106">
        <f>(G46-F46)/F46*100</f>
        <v>28.402021195665387</v>
      </c>
      <c r="I46" s="107">
        <f t="shared" si="3"/>
        <v>100</v>
      </c>
      <c r="J46" s="105">
        <f>'SEKTÖR (U S D)'!J46*1.7997</f>
        <v>274746194.66684461</v>
      </c>
      <c r="K46" s="105">
        <f>'SEKTÖR (U S D)'!K46*2.0809</f>
        <v>325858111.36263847</v>
      </c>
      <c r="L46" s="106">
        <f>(K46-J46)/J46*100</f>
        <v>18.603321060650842</v>
      </c>
      <c r="M46" s="107">
        <f t="shared" si="5"/>
        <v>100</v>
      </c>
    </row>
    <row r="47" spans="1:13" s="27" customFormat="1" ht="18" x14ac:dyDescent="0.25">
      <c r="A47" s="28"/>
      <c r="B47" s="29"/>
      <c r="C47" s="29"/>
      <c r="D47" s="30"/>
      <c r="E47" s="31"/>
      <c r="F47" s="31"/>
      <c r="G47" s="31"/>
      <c r="H47" s="31"/>
      <c r="I47" s="31"/>
    </row>
    <row r="48" spans="1:13" x14ac:dyDescent="0.2">
      <c r="A48" s="21" t="s">
        <v>187</v>
      </c>
    </row>
    <row r="50" spans="1:1" x14ac:dyDescent="0.2">
      <c r="A50" s="32" t="s">
        <v>40</v>
      </c>
    </row>
  </sheetData>
  <mergeCells count="4">
    <mergeCell ref="B6:E6"/>
    <mergeCell ref="F6:I6"/>
    <mergeCell ref="J6:M6"/>
    <mergeCell ref="A5:M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showGridLines="0" topLeftCell="A25" zoomScale="80" zoomScaleNormal="80" workbookViewId="0">
      <selection activeCell="D7" sqref="D7"/>
    </sheetView>
  </sheetViews>
  <sheetFormatPr defaultColWidth="9.140625" defaultRowHeight="12.75" x14ac:dyDescent="0.2"/>
  <cols>
    <col min="1" max="1" width="48.7109375" style="21" customWidth="1"/>
    <col min="2" max="5" width="14.42578125" style="21" customWidth="1"/>
    <col min="6" max="7" width="18" style="21" bestFit="1" customWidth="1"/>
    <col min="8" max="16384" width="9.140625" style="21"/>
  </cols>
  <sheetData>
    <row r="1" spans="1:7" x14ac:dyDescent="0.2">
      <c r="B1" s="23"/>
    </row>
    <row r="2" spans="1:7" x14ac:dyDescent="0.2">
      <c r="B2" s="23"/>
    </row>
    <row r="3" spans="1:7" x14ac:dyDescent="0.2">
      <c r="B3" s="23"/>
    </row>
    <row r="4" spans="1:7" ht="39.75" customHeight="1" x14ac:dyDescent="0.2">
      <c r="B4" s="23"/>
      <c r="C4" s="23"/>
    </row>
    <row r="5" spans="1:7" ht="45" customHeight="1" x14ac:dyDescent="0.2">
      <c r="A5" s="146" t="s">
        <v>41</v>
      </c>
      <c r="B5" s="147"/>
      <c r="C5" s="147"/>
      <c r="D5" s="147"/>
      <c r="E5" s="147"/>
      <c r="F5" s="147"/>
      <c r="G5" s="148"/>
    </row>
    <row r="6" spans="1:7" ht="50.25" customHeight="1" x14ac:dyDescent="0.2">
      <c r="A6" s="91"/>
      <c r="B6" s="149" t="s">
        <v>215</v>
      </c>
      <c r="C6" s="149"/>
      <c r="D6" s="149" t="s">
        <v>216</v>
      </c>
      <c r="E6" s="149"/>
      <c r="F6" s="149" t="s">
        <v>188</v>
      </c>
      <c r="G6" s="149"/>
    </row>
    <row r="7" spans="1:7" ht="30" x14ac:dyDescent="0.25">
      <c r="A7" s="92" t="s">
        <v>2</v>
      </c>
      <c r="B7" s="108" t="s">
        <v>42</v>
      </c>
      <c r="C7" s="108" t="s">
        <v>43</v>
      </c>
      <c r="D7" s="108" t="s">
        <v>42</v>
      </c>
      <c r="E7" s="108" t="s">
        <v>43</v>
      </c>
      <c r="F7" s="108" t="s">
        <v>42</v>
      </c>
      <c r="G7" s="108" t="s">
        <v>43</v>
      </c>
    </row>
    <row r="8" spans="1:7" ht="16.5" x14ac:dyDescent="0.25">
      <c r="A8" s="93" t="s">
        <v>3</v>
      </c>
      <c r="B8" s="101">
        <f>'SEKTÖR (U S D)'!D8</f>
        <v>1.3748547524744112</v>
      </c>
      <c r="C8" s="101">
        <f>'SEKTÖR (TL)'!D8</f>
        <v>13.211285405019835</v>
      </c>
      <c r="D8" s="101">
        <f>'SEKTÖR (U S D)'!H8</f>
        <v>7.941424340911925</v>
      </c>
      <c r="E8" s="101">
        <f>'SEKTÖR (TL)'!H8</f>
        <v>29.171595553553558</v>
      </c>
      <c r="F8" s="101">
        <f>'SEKTÖR (U S D)'!L8</f>
        <v>10.603383414630239</v>
      </c>
      <c r="G8" s="101">
        <f>'SEKTÖR (TL)'!L8</f>
        <v>27.884970021394722</v>
      </c>
    </row>
    <row r="9" spans="1:7" s="26" customFormat="1" ht="15.75" x14ac:dyDescent="0.25">
      <c r="A9" s="96" t="s">
        <v>4</v>
      </c>
      <c r="B9" s="98">
        <f>'SEKTÖR (U S D)'!D9</f>
        <v>-0.75891759661340086</v>
      </c>
      <c r="C9" s="98">
        <f>'SEKTÖR (TL)'!D9</f>
        <v>10.828375846315661</v>
      </c>
      <c r="D9" s="98">
        <f>'SEKTÖR (U S D)'!H9</f>
        <v>5.8544662496548279</v>
      </c>
      <c r="E9" s="98">
        <f>'SEKTÖR (TL)'!H9</f>
        <v>26.674169675146814</v>
      </c>
      <c r="F9" s="98">
        <f>'SEKTÖR (U S D)'!L9</f>
        <v>8.5299500479326102</v>
      </c>
      <c r="G9" s="98">
        <f>'SEKTÖR (TL)'!L9</f>
        <v>25.487566291461349</v>
      </c>
    </row>
    <row r="10" spans="1:7" ht="14.25" x14ac:dyDescent="0.2">
      <c r="A10" s="15" t="s">
        <v>5</v>
      </c>
      <c r="B10" s="100">
        <f>'SEKTÖR (U S D)'!D10</f>
        <v>-8.216356760679103</v>
      </c>
      <c r="C10" s="100">
        <f>'SEKTÖR (TL)'!D10</f>
        <v>2.5002132496337999</v>
      </c>
      <c r="D10" s="100">
        <f>'SEKTÖR (U S D)'!H10</f>
        <v>8.5287833771722799</v>
      </c>
      <c r="E10" s="100">
        <f>'SEKTÖR (TL)'!H10</f>
        <v>29.874477735624144</v>
      </c>
      <c r="F10" s="100">
        <f>'SEKTÖR (U S D)'!L10</f>
        <v>11.958768765864704</v>
      </c>
      <c r="G10" s="100">
        <f>'SEKTÖR (TL)'!L10</f>
        <v>29.452131980267772</v>
      </c>
    </row>
    <row r="11" spans="1:7" ht="14.25" x14ac:dyDescent="0.2">
      <c r="A11" s="15" t="s">
        <v>6</v>
      </c>
      <c r="B11" s="100">
        <f>'SEKTÖR (U S D)'!D11</f>
        <v>-5.4706484772310251</v>
      </c>
      <c r="C11" s="100">
        <f>'SEKTÖR (TL)'!D11</f>
        <v>5.5665077945221952</v>
      </c>
      <c r="D11" s="100">
        <f>'SEKTÖR (U S D)'!H11</f>
        <v>4.519878072559349</v>
      </c>
      <c r="E11" s="100">
        <f>'SEKTÖR (TL)'!H11</f>
        <v>25.077091581218092</v>
      </c>
      <c r="F11" s="100">
        <f>'SEKTÖR (U S D)'!L11</f>
        <v>9.9447906693564541</v>
      </c>
      <c r="G11" s="100">
        <f>'SEKTÖR (TL)'!L11</f>
        <v>27.12347330325267</v>
      </c>
    </row>
    <row r="12" spans="1:7" ht="14.25" x14ac:dyDescent="0.2">
      <c r="A12" s="15" t="s">
        <v>7</v>
      </c>
      <c r="B12" s="100">
        <f>'SEKTÖR (U S D)'!D12</f>
        <v>8.0535801146440669</v>
      </c>
      <c r="C12" s="100">
        <f>'SEKTÖR (TL)'!D12</f>
        <v>20.669812324387664</v>
      </c>
      <c r="D12" s="100">
        <f>'SEKTÖR (U S D)'!H12</f>
        <v>14.076180312444675</v>
      </c>
      <c r="E12" s="100">
        <f>'SEKTÖR (TL)'!H12</f>
        <v>36.512949644563328</v>
      </c>
      <c r="F12" s="100">
        <f>'SEKTÖR (U S D)'!L12</f>
        <v>9.5373532733956452</v>
      </c>
      <c r="G12" s="100">
        <f>'SEKTÖR (TL)'!L12</f>
        <v>26.652374521647509</v>
      </c>
    </row>
    <row r="13" spans="1:7" ht="14.25" x14ac:dyDescent="0.2">
      <c r="A13" s="15" t="s">
        <v>8</v>
      </c>
      <c r="B13" s="100">
        <f>'SEKTÖR (U S D)'!D13</f>
        <v>6.3303867471194488</v>
      </c>
      <c r="C13" s="100">
        <f>'SEKTÖR (TL)'!D13</f>
        <v>18.74542055470075</v>
      </c>
      <c r="D13" s="100">
        <f>'SEKTÖR (U S D)'!H13</f>
        <v>2.2048900959079041</v>
      </c>
      <c r="E13" s="100">
        <f>'SEKTÖR (TL)'!H13</f>
        <v>22.30678636746692</v>
      </c>
      <c r="F13" s="100">
        <f>'SEKTÖR (U S D)'!L13</f>
        <v>2.4390999051658291</v>
      </c>
      <c r="G13" s="100">
        <f>'SEKTÖR (TL)'!L13</f>
        <v>18.445031390042548</v>
      </c>
    </row>
    <row r="14" spans="1:7" ht="14.25" x14ac:dyDescent="0.2">
      <c r="A14" s="15" t="s">
        <v>9</v>
      </c>
      <c r="B14" s="100">
        <f>'SEKTÖR (U S D)'!D14</f>
        <v>30.826693025184994</v>
      </c>
      <c r="C14" s="100">
        <f>'SEKTÖR (TL)'!D14</f>
        <v>46.101892020788533</v>
      </c>
      <c r="D14" s="100">
        <f>'SEKTÖR (U S D)'!H14</f>
        <v>16.388690697539705</v>
      </c>
      <c r="E14" s="100">
        <f>'SEKTÖR (TL)'!H14</f>
        <v>39.280289968269514</v>
      </c>
      <c r="F14" s="100">
        <f>'SEKTÖR (U S D)'!L14</f>
        <v>5.6381641074905477</v>
      </c>
      <c r="G14" s="100">
        <f>'SEKTÖR (TL)'!L14</f>
        <v>22.143943819123795</v>
      </c>
    </row>
    <row r="15" spans="1:7" ht="14.25" x14ac:dyDescent="0.2">
      <c r="A15" s="15" t="s">
        <v>10</v>
      </c>
      <c r="B15" s="100">
        <f>'SEKTÖR (U S D)'!D15</f>
        <v>-46.817639658300308</v>
      </c>
      <c r="C15" s="100">
        <f>'SEKTÖR (TL)'!D15</f>
        <v>-40.608118355801516</v>
      </c>
      <c r="D15" s="100">
        <f>'SEKTÖR (U S D)'!H15</f>
        <v>-52.332964194308737</v>
      </c>
      <c r="E15" s="100">
        <f>'SEKTÖR (TL)'!H15</f>
        <v>-42.957700364568957</v>
      </c>
      <c r="F15" s="100">
        <f>'SEKTÖR (U S D)'!L15</f>
        <v>-21.072849737470847</v>
      </c>
      <c r="G15" s="100">
        <f>'SEKTÖR (TL)'!L15</f>
        <v>-8.7406195580947106</v>
      </c>
    </row>
    <row r="16" spans="1:7" ht="14.25" x14ac:dyDescent="0.2">
      <c r="A16" s="15" t="s">
        <v>11</v>
      </c>
      <c r="B16" s="100">
        <f>'SEKTÖR (U S D)'!D16</f>
        <v>20.451719383546106</v>
      </c>
      <c r="C16" s="100">
        <f>'SEKTÖR (TL)'!D16</f>
        <v>34.515546423736346</v>
      </c>
      <c r="D16" s="100">
        <f>'SEKTÖR (U S D)'!H16</f>
        <v>1.006996766496391</v>
      </c>
      <c r="E16" s="100">
        <f>'SEKTÖR (TL)'!H16</f>
        <v>20.873288582831893</v>
      </c>
      <c r="F16" s="100">
        <f>'SEKTÖR (U S D)'!L16</f>
        <v>7.985046219339913</v>
      </c>
      <c r="G16" s="100">
        <f>'SEKTÖR (TL)'!L16</f>
        <v>24.857522185822333</v>
      </c>
    </row>
    <row r="17" spans="1:7" ht="14.25" x14ac:dyDescent="0.2">
      <c r="A17" s="12" t="s">
        <v>12</v>
      </c>
      <c r="B17" s="100">
        <f>'SEKTÖR (U S D)'!D17</f>
        <v>2.4288659527431307</v>
      </c>
      <c r="C17" s="100">
        <f>'SEKTÖR (TL)'!D17</f>
        <v>14.388361940469046</v>
      </c>
      <c r="D17" s="100">
        <f>'SEKTÖR (U S D)'!H17</f>
        <v>16.09138689748902</v>
      </c>
      <c r="E17" s="100">
        <f>'SEKTÖR (TL)'!H17</f>
        <v>38.924511763088596</v>
      </c>
      <c r="F17" s="100">
        <f>'SEKTÖR (U S D)'!L17</f>
        <v>9.4475686650166804</v>
      </c>
      <c r="G17" s="100">
        <f>'SEKTÖR (TL)'!L17</f>
        <v>26.54856122411136</v>
      </c>
    </row>
    <row r="18" spans="1:7" s="26" customFormat="1" ht="15.75" x14ac:dyDescent="0.25">
      <c r="A18" s="96" t="s">
        <v>13</v>
      </c>
      <c r="B18" s="98">
        <f>'SEKTÖR (U S D)'!D18</f>
        <v>0.46705038052760595</v>
      </c>
      <c r="C18" s="98">
        <f>'SEKTÖR (TL)'!D18</f>
        <v>12.197486666710077</v>
      </c>
      <c r="D18" s="98">
        <f>'SEKTÖR (U S D)'!H18</f>
        <v>20.736196810081509</v>
      </c>
      <c r="E18" s="98">
        <f>'SEKTÖR (TL)'!H18</f>
        <v>44.482873727607632</v>
      </c>
      <c r="F18" s="98">
        <f>'SEKTÖR (U S D)'!L18</f>
        <v>19.54320510304094</v>
      </c>
      <c r="G18" s="98">
        <f>'SEKTÖR (TL)'!L18</f>
        <v>38.221623325508638</v>
      </c>
    </row>
    <row r="19" spans="1:7" ht="14.25" x14ac:dyDescent="0.2">
      <c r="A19" s="15" t="s">
        <v>14</v>
      </c>
      <c r="B19" s="100">
        <f>'SEKTÖR (U S D)'!D19</f>
        <v>0.46705038052760595</v>
      </c>
      <c r="C19" s="100">
        <f>'SEKTÖR (TL)'!D19</f>
        <v>12.197486666710077</v>
      </c>
      <c r="D19" s="100">
        <f>'SEKTÖR (U S D)'!H19</f>
        <v>20.736196810081509</v>
      </c>
      <c r="E19" s="100">
        <f>'SEKTÖR (TL)'!H19</f>
        <v>44.482873727607632</v>
      </c>
      <c r="F19" s="100">
        <f>'SEKTÖR (U S D)'!L19</f>
        <v>19.54320510304094</v>
      </c>
      <c r="G19" s="100">
        <f>'SEKTÖR (TL)'!L19</f>
        <v>38.221623325508638</v>
      </c>
    </row>
    <row r="20" spans="1:7" s="26" customFormat="1" ht="15.75" x14ac:dyDescent="0.25">
      <c r="A20" s="96" t="s">
        <v>15</v>
      </c>
      <c r="B20" s="98">
        <f>'SEKTÖR (U S D)'!D20</f>
        <v>8.6385761667167635</v>
      </c>
      <c r="C20" s="98">
        <f>'SEKTÖR (TL)'!D20</f>
        <v>21.323111953508928</v>
      </c>
      <c r="D20" s="98">
        <f>'SEKTÖR (U S D)'!H20</f>
        <v>9.2856025583513908</v>
      </c>
      <c r="E20" s="98">
        <f>'SEKTÖR (TL)'!H20</f>
        <v>30.78014987933873</v>
      </c>
      <c r="F20" s="98">
        <f>'SEKTÖR (U S D)'!L20</f>
        <v>13.76678511040449</v>
      </c>
      <c r="G20" s="98">
        <f>'SEKTÖR (TL)'!L20</f>
        <v>31.542647739201385</v>
      </c>
    </row>
    <row r="21" spans="1:7" ht="14.25" x14ac:dyDescent="0.2">
      <c r="A21" s="15" t="s">
        <v>16</v>
      </c>
      <c r="B21" s="100">
        <f>'SEKTÖR (U S D)'!D21</f>
        <v>8.6385761667167635</v>
      </c>
      <c r="C21" s="100">
        <f>'SEKTÖR (TL)'!D21</f>
        <v>21.323111953508928</v>
      </c>
      <c r="D21" s="100">
        <f>'SEKTÖR (U S D)'!H21</f>
        <v>9.2856025583513908</v>
      </c>
      <c r="E21" s="100">
        <f>'SEKTÖR (TL)'!H21</f>
        <v>30.78014987933873</v>
      </c>
      <c r="F21" s="100">
        <f>'SEKTÖR (U S D)'!L21</f>
        <v>13.76678511040449</v>
      </c>
      <c r="G21" s="100">
        <f>'SEKTÖR (TL)'!L21</f>
        <v>31.542647739201385</v>
      </c>
    </row>
    <row r="22" spans="1:7" ht="16.5" x14ac:dyDescent="0.25">
      <c r="A22" s="93" t="s">
        <v>17</v>
      </c>
      <c r="B22" s="101">
        <f>'SEKTÖR (U S D)'!D22</f>
        <v>8.1044556783807611</v>
      </c>
      <c r="C22" s="101">
        <f>'SEKTÖR (TL)'!D22</f>
        <v>20.726628070071328</v>
      </c>
      <c r="D22" s="101">
        <f>'SEKTÖR (U S D)'!H22</f>
        <v>7.0543685864876302</v>
      </c>
      <c r="E22" s="101">
        <f>'SEKTÖR (TL)'!H22</f>
        <v>28.110071603470587</v>
      </c>
      <c r="F22" s="101">
        <f>'SEKTÖR (U S D)'!L22</f>
        <v>6.8959496267859004</v>
      </c>
      <c r="G22" s="101">
        <f>'SEKTÖR (TL)'!L22</f>
        <v>23.598256141789626</v>
      </c>
    </row>
    <row r="23" spans="1:7" s="26" customFormat="1" ht="15.75" x14ac:dyDescent="0.25">
      <c r="A23" s="96" t="s">
        <v>18</v>
      </c>
      <c r="B23" s="98">
        <f>'SEKTÖR (U S D)'!D23</f>
        <v>8.5022599648878963</v>
      </c>
      <c r="C23" s="98">
        <f>'SEKTÖR (TL)'!D23</f>
        <v>21.170879602910158</v>
      </c>
      <c r="D23" s="98">
        <f>'SEKTÖR (U S D)'!H23</f>
        <v>7.9462932068561702</v>
      </c>
      <c r="E23" s="98">
        <f>'SEKTÖR (TL)'!H23</f>
        <v>29.177422039412843</v>
      </c>
      <c r="F23" s="98">
        <f>'SEKTÖR (U S D)'!L23</f>
        <v>8.6543129298077073</v>
      </c>
      <c r="G23" s="98">
        <f>'SEKTÖR (TL)'!L23</f>
        <v>25.631360657685665</v>
      </c>
    </row>
    <row r="24" spans="1:7" ht="14.25" x14ac:dyDescent="0.2">
      <c r="A24" s="15" t="s">
        <v>19</v>
      </c>
      <c r="B24" s="100">
        <f>'SEKTÖR (U S D)'!D24</f>
        <v>9.6904478416540716</v>
      </c>
      <c r="C24" s="100">
        <f>'SEKTÖR (TL)'!D24</f>
        <v>22.497799154704403</v>
      </c>
      <c r="D24" s="100">
        <f>'SEKTÖR (U S D)'!H24</f>
        <v>8.7127853318120856</v>
      </c>
      <c r="E24" s="100">
        <f>'SEKTÖR (TL)'!H24</f>
        <v>30.094669624057357</v>
      </c>
      <c r="F24" s="100">
        <f>'SEKTÖR (U S D)'!L24</f>
        <v>8.1132847366011962</v>
      </c>
      <c r="G24" s="100">
        <f>'SEKTÖR (TL)'!L24</f>
        <v>25.005797748732256</v>
      </c>
    </row>
    <row r="25" spans="1:7" ht="14.25" x14ac:dyDescent="0.2">
      <c r="A25" s="15" t="s">
        <v>20</v>
      </c>
      <c r="B25" s="100">
        <f>'SEKTÖR (U S D)'!D25</f>
        <v>2.4129426483175087</v>
      </c>
      <c r="C25" s="100">
        <f>'SEKTÖR (TL)'!D25</f>
        <v>14.370579446315837</v>
      </c>
      <c r="D25" s="100">
        <f>'SEKTÖR (U S D)'!H25</f>
        <v>4.5096921281583091</v>
      </c>
      <c r="E25" s="100">
        <f>'SEKTÖR (TL)'!H25</f>
        <v>25.064902241504143</v>
      </c>
      <c r="F25" s="100">
        <f>'SEKTÖR (U S D)'!L25</f>
        <v>13.43323291036603</v>
      </c>
      <c r="G25" s="100">
        <f>'SEKTÖR (TL)'!L25</f>
        <v>31.15697858708711</v>
      </c>
    </row>
    <row r="26" spans="1:7" ht="14.25" x14ac:dyDescent="0.2">
      <c r="A26" s="15" t="s">
        <v>21</v>
      </c>
      <c r="B26" s="100">
        <f>'SEKTÖR (U S D)'!D26</f>
        <v>9.1765011073980727</v>
      </c>
      <c r="C26" s="100">
        <f>'SEKTÖR (TL)'!D26</f>
        <v>21.923844493492801</v>
      </c>
      <c r="D26" s="100">
        <f>'SEKTÖR (U S D)'!H26</f>
        <v>7.6809153879579721</v>
      </c>
      <c r="E26" s="100">
        <f>'SEKTÖR (TL)'!H26</f>
        <v>28.859849091854393</v>
      </c>
      <c r="F26" s="100">
        <f>'SEKTÖR (U S D)'!L26</f>
        <v>6.7949871937303907</v>
      </c>
      <c r="G26" s="100">
        <f>'SEKTÖR (TL)'!L26</f>
        <v>23.481518503880423</v>
      </c>
    </row>
    <row r="27" spans="1:7" s="26" customFormat="1" ht="15.75" x14ac:dyDescent="0.25">
      <c r="A27" s="96" t="s">
        <v>22</v>
      </c>
      <c r="B27" s="98">
        <f>'SEKTÖR (U S D)'!D27</f>
        <v>14.76549206139075</v>
      </c>
      <c r="C27" s="98">
        <f>'SEKTÖR (TL)'!D27</f>
        <v>28.165400662066194</v>
      </c>
      <c r="D27" s="98">
        <f>'SEKTÖR (U S D)'!H27</f>
        <v>4.4652851899343959</v>
      </c>
      <c r="E27" s="98">
        <f>'SEKTÖR (TL)'!H27</f>
        <v>25.011761243050053</v>
      </c>
      <c r="F27" s="98">
        <f>'SEKTÖR (U S D)'!L27</f>
        <v>2.660419638253547</v>
      </c>
      <c r="G27" s="98">
        <f>'SEKTÖR (TL)'!L27</f>
        <v>18.700931947125529</v>
      </c>
    </row>
    <row r="28" spans="1:7" ht="14.25" x14ac:dyDescent="0.2">
      <c r="A28" s="15" t="s">
        <v>23</v>
      </c>
      <c r="B28" s="100">
        <f>'SEKTÖR (U S D)'!D28</f>
        <v>14.76549206139075</v>
      </c>
      <c r="C28" s="100">
        <f>'SEKTÖR (TL)'!D28</f>
        <v>28.165400662066194</v>
      </c>
      <c r="D28" s="100">
        <f>'SEKTÖR (U S D)'!H28</f>
        <v>4.4652851899343959</v>
      </c>
      <c r="E28" s="100">
        <f>'SEKTÖR (TL)'!H28</f>
        <v>25.011761243050053</v>
      </c>
      <c r="F28" s="100">
        <f>'SEKTÖR (U S D)'!L28</f>
        <v>2.660419638253547</v>
      </c>
      <c r="G28" s="100">
        <f>'SEKTÖR (TL)'!L28</f>
        <v>18.700931947125529</v>
      </c>
    </row>
    <row r="29" spans="1:7" s="26" customFormat="1" ht="15.75" x14ac:dyDescent="0.25">
      <c r="A29" s="96" t="s">
        <v>24</v>
      </c>
      <c r="B29" s="98">
        <f>'SEKTÖR (U S D)'!D29</f>
        <v>6.852413349588983</v>
      </c>
      <c r="C29" s="98">
        <f>'SEKTÖR (TL)'!D29</f>
        <v>19.328398481776393</v>
      </c>
      <c r="D29" s="98">
        <f>'SEKTÖR (U S D)'!H29</f>
        <v>7.4320856074468935</v>
      </c>
      <c r="E29" s="98">
        <f>'SEKTÖR (TL)'!H29</f>
        <v>28.562078889486632</v>
      </c>
      <c r="F29" s="98">
        <f>'SEKTÖR (U S D)'!L29</f>
        <v>7.5064404358733512</v>
      </c>
      <c r="G29" s="98">
        <f>'SEKTÖR (TL)'!L29</f>
        <v>24.304135079740444</v>
      </c>
    </row>
    <row r="30" spans="1:7" ht="14.25" x14ac:dyDescent="0.2">
      <c r="A30" s="15" t="s">
        <v>25</v>
      </c>
      <c r="B30" s="100">
        <f>'SEKTÖR (U S D)'!D30</f>
        <v>10.979392606409849</v>
      </c>
      <c r="C30" s="100">
        <f>'SEKTÖR (TL)'!D30</f>
        <v>23.93723987193523</v>
      </c>
      <c r="D30" s="100">
        <f>'SEKTÖR (U S D)'!H30</f>
        <v>12.12741449355952</v>
      </c>
      <c r="E30" s="100">
        <f>'SEKTÖR (TL)'!H30</f>
        <v>34.180896017119998</v>
      </c>
      <c r="F30" s="100">
        <f>'SEKTÖR (U S D)'!L30</f>
        <v>11.053492393448389</v>
      </c>
      <c r="G30" s="100">
        <f>'SEKTÖR (TL)'!L30</f>
        <v>28.405407746583737</v>
      </c>
    </row>
    <row r="31" spans="1:7" ht="14.25" x14ac:dyDescent="0.2">
      <c r="A31" s="15" t="s">
        <v>26</v>
      </c>
      <c r="B31" s="100">
        <f>'SEKTÖR (U S D)'!D31</f>
        <v>12.849283452072131</v>
      </c>
      <c r="C31" s="100">
        <f>'SEKTÖR (TL)'!D31</f>
        <v>26.025457376378458</v>
      </c>
      <c r="D31" s="100">
        <f>'SEKTÖR (U S D)'!H31</f>
        <v>11.145492723305756</v>
      </c>
      <c r="E31" s="100">
        <f>'SEKTÖR (TL)'!H31</f>
        <v>33.005847581851448</v>
      </c>
      <c r="F31" s="100">
        <f>'SEKTÖR (U S D)'!L31</f>
        <v>14.770329275266144</v>
      </c>
      <c r="G31" s="100">
        <f>'SEKTÖR (TL)'!L31</f>
        <v>32.702993937268062</v>
      </c>
    </row>
    <row r="32" spans="1:7" ht="14.25" x14ac:dyDescent="0.2">
      <c r="A32" s="15" t="s">
        <v>27</v>
      </c>
      <c r="B32" s="100">
        <f>'SEKTÖR (U S D)'!D32</f>
        <v>-17.288459404534176</v>
      </c>
      <c r="C32" s="100">
        <f>'SEKTÖR (TL)'!D32</f>
        <v>-7.6311393835697929</v>
      </c>
      <c r="D32" s="100">
        <f>'SEKTÖR (U S D)'!H32</f>
        <v>0.38112976594187392</v>
      </c>
      <c r="E32" s="100">
        <f>'SEKTÖR (TL)'!H32</f>
        <v>20.124324600194324</v>
      </c>
      <c r="F32" s="100">
        <f>'SEKTÖR (U S D)'!L32</f>
        <v>24.617975394013499</v>
      </c>
      <c r="G32" s="100">
        <f>'SEKTÖR (TL)'!L32</f>
        <v>44.089317662611933</v>
      </c>
    </row>
    <row r="33" spans="1:7" ht="14.25" x14ac:dyDescent="0.2">
      <c r="A33" s="15" t="s">
        <v>189</v>
      </c>
      <c r="B33" s="100">
        <f>'SEKTÖR (U S D)'!D33</f>
        <v>5.9498017564967904</v>
      </c>
      <c r="C33" s="100">
        <f>'SEKTÖR (TL)'!D33</f>
        <v>18.320398826191749</v>
      </c>
      <c r="D33" s="100">
        <f>'SEKTÖR (U S D)'!H33</f>
        <v>10.336584428024139</v>
      </c>
      <c r="E33" s="100">
        <f>'SEKTÖR (TL)'!H33</f>
        <v>32.037841315526592</v>
      </c>
      <c r="F33" s="100">
        <f>'SEKTÖR (U S D)'!L33</f>
        <v>8.6562118643780046</v>
      </c>
      <c r="G33" s="100">
        <f>'SEKTÖR (TL)'!L33</f>
        <v>25.633556297485256</v>
      </c>
    </row>
    <row r="34" spans="1:7" ht="14.25" x14ac:dyDescent="0.2">
      <c r="A34" s="15" t="s">
        <v>28</v>
      </c>
      <c r="B34" s="100">
        <f>'SEKTÖR (U S D)'!D34</f>
        <v>7.5681306493968803</v>
      </c>
      <c r="C34" s="100">
        <f>'SEKTÖR (TL)'!D34</f>
        <v>20.127682245937695</v>
      </c>
      <c r="D34" s="100">
        <f>'SEKTÖR (U S D)'!H34</f>
        <v>5.5786801881744488</v>
      </c>
      <c r="E34" s="100">
        <f>'SEKTÖR (TL)'!H34</f>
        <v>26.344141367568234</v>
      </c>
      <c r="F34" s="100">
        <f>'SEKTÖR (U S D)'!L34</f>
        <v>8.0109460873038767</v>
      </c>
      <c r="G34" s="100">
        <f>'SEKTÖR (TL)'!L34</f>
        <v>24.88746886318312</v>
      </c>
    </row>
    <row r="35" spans="1:7" ht="14.25" x14ac:dyDescent="0.2">
      <c r="A35" s="15" t="s">
        <v>29</v>
      </c>
      <c r="B35" s="100">
        <f>'SEKTÖR (U S D)'!D35</f>
        <v>7.4544711661429552</v>
      </c>
      <c r="C35" s="100">
        <f>'SEKTÖR (TL)'!D35</f>
        <v>20.000751990608943</v>
      </c>
      <c r="D35" s="100">
        <f>'SEKTÖR (U S D)'!H35</f>
        <v>7.8905231358912893</v>
      </c>
      <c r="E35" s="100">
        <f>'SEKTÖR (TL)'!H35</f>
        <v>29.110682980755286</v>
      </c>
      <c r="F35" s="100">
        <f>'SEKTÖR (U S D)'!L35</f>
        <v>7.6107110839531993</v>
      </c>
      <c r="G35" s="100">
        <f>'SEKTÖR (TL)'!L35</f>
        <v>24.424697835527155</v>
      </c>
    </row>
    <row r="36" spans="1:7" ht="14.25" x14ac:dyDescent="0.2">
      <c r="A36" s="15" t="s">
        <v>30</v>
      </c>
      <c r="B36" s="100">
        <f>'SEKTÖR (U S D)'!D36</f>
        <v>-3.6840085230608741</v>
      </c>
      <c r="C36" s="100">
        <f>'SEKTÖR (TL)'!D36</f>
        <v>7.5617541133597896</v>
      </c>
      <c r="D36" s="100">
        <f>'SEKTÖR (U S D)'!H36</f>
        <v>-5.3527366103763532</v>
      </c>
      <c r="E36" s="100">
        <f>'SEKTÖR (TL)'!H36</f>
        <v>13.26270800543185</v>
      </c>
      <c r="F36" s="100">
        <f>'SEKTÖR (U S D)'!L36</f>
        <v>-9.594582526653431</v>
      </c>
      <c r="G36" s="100">
        <f>'SEKTÖR (TL)'!L36</f>
        <v>4.5311069735438592</v>
      </c>
    </row>
    <row r="37" spans="1:7" ht="14.25" x14ac:dyDescent="0.2">
      <c r="A37" s="15" t="s">
        <v>190</v>
      </c>
      <c r="B37" s="100">
        <f>'SEKTÖR (U S D)'!D37</f>
        <v>5.8716067518594137</v>
      </c>
      <c r="C37" s="100">
        <f>'SEKTÖR (TL)'!D37</f>
        <v>18.23307384793295</v>
      </c>
      <c r="D37" s="100">
        <f>'SEKTÖR (U S D)'!H37</f>
        <v>1.9182068538101602</v>
      </c>
      <c r="E37" s="100">
        <f>'SEKTÖR (TL)'!H37</f>
        <v>21.963717596359402</v>
      </c>
      <c r="F37" s="100">
        <f>'SEKTÖR (U S D)'!L37</f>
        <v>1.7783307459000943</v>
      </c>
      <c r="G37" s="100">
        <f>'SEKTÖR (TL)'!L37</f>
        <v>17.68101819700146</v>
      </c>
    </row>
    <row r="38" spans="1:7" ht="14.25" x14ac:dyDescent="0.2">
      <c r="A38" s="12" t="s">
        <v>31</v>
      </c>
      <c r="B38" s="100">
        <f>'SEKTÖR (U S D)'!D38</f>
        <v>-11.54802093384265</v>
      </c>
      <c r="C38" s="100">
        <f>'SEKTÖR (TL)'!D38</f>
        <v>-1.220452831739735</v>
      </c>
      <c r="D38" s="100">
        <f>'SEKTÖR (U S D)'!H38</f>
        <v>7.9398383877045582</v>
      </c>
      <c r="E38" s="100">
        <f>'SEKTÖR (TL)'!H38</f>
        <v>29.16969767136866</v>
      </c>
      <c r="F38" s="100">
        <f>'SEKTÖR (U S D)'!L38</f>
        <v>9.7539619495792067</v>
      </c>
      <c r="G38" s="100">
        <f>'SEKTÖR (TL)'!L38</f>
        <v>26.90282792736534</v>
      </c>
    </row>
    <row r="39" spans="1:7" ht="14.25" x14ac:dyDescent="0.2">
      <c r="A39" s="12" t="s">
        <v>191</v>
      </c>
      <c r="B39" s="100">
        <f>'SEKTÖR (U S D)'!D39</f>
        <v>5.1168897075285917</v>
      </c>
      <c r="C39" s="100">
        <f>'SEKTÖR (TL)'!D39</f>
        <v>17.390236766544316</v>
      </c>
      <c r="D39" s="100">
        <f>'SEKTÖR (U S D)'!H39</f>
        <v>14.293120777885857</v>
      </c>
      <c r="E39" s="100">
        <f>'SEKTÖR (TL)'!H39</f>
        <v>36.772558466961883</v>
      </c>
      <c r="F39" s="100">
        <f>'SEKTÖR (U S D)'!L39</f>
        <v>13.854014179520705</v>
      </c>
      <c r="G39" s="100">
        <f>'SEKTÖR (TL)'!L39</f>
        <v>31.643506198902411</v>
      </c>
    </row>
    <row r="40" spans="1:7" ht="14.25" x14ac:dyDescent="0.2">
      <c r="A40" s="12" t="s">
        <v>32</v>
      </c>
      <c r="B40" s="100">
        <f>'SEKTÖR (U S D)'!D40</f>
        <v>12.286934386170392</v>
      </c>
      <c r="C40" s="100">
        <f>'SEKTÖR (TL)'!D40</f>
        <v>25.39744897377707</v>
      </c>
      <c r="D40" s="100">
        <f>'SEKTÖR (U S D)'!H40</f>
        <v>13.41457843649707</v>
      </c>
      <c r="E40" s="100">
        <f>'SEKTÖR (TL)'!H40</f>
        <v>35.721222367855667</v>
      </c>
      <c r="F40" s="100">
        <f>'SEKTÖR (U S D)'!L40</f>
        <v>13.928262642336337</v>
      </c>
      <c r="G40" s="100">
        <f>'SEKTÖR (TL)'!L40</f>
        <v>31.729355855107887</v>
      </c>
    </row>
    <row r="41" spans="1:7" ht="14.25" x14ac:dyDescent="0.2">
      <c r="A41" s="15" t="s">
        <v>33</v>
      </c>
      <c r="B41" s="100">
        <f>'SEKTÖR (U S D)'!D41</f>
        <v>41.97265870538147</v>
      </c>
      <c r="C41" s="100">
        <f>'SEKTÖR (TL)'!D41</f>
        <v>58.549249946147022</v>
      </c>
      <c r="D41" s="100">
        <f>'SEKTÖR (U S D)'!H41</f>
        <v>3.6590860954919311</v>
      </c>
      <c r="E41" s="100">
        <f>'SEKTÖR (TL)'!H41</f>
        <v>24.046997029507125</v>
      </c>
      <c r="F41" s="100">
        <f>'SEKTÖR (U S D)'!L41</f>
        <v>9.223341341267199</v>
      </c>
      <c r="G41" s="100">
        <f>'SEKTÖR (TL)'!L41</f>
        <v>26.289298770374486</v>
      </c>
    </row>
    <row r="42" spans="1:7" ht="16.5" x14ac:dyDescent="0.25">
      <c r="A42" s="93" t="s">
        <v>34</v>
      </c>
      <c r="B42" s="101">
        <f>'SEKTÖR (U S D)'!D42</f>
        <v>-6.186387265210918</v>
      </c>
      <c r="C42" s="101">
        <f>'SEKTÖR (TL)'!D42</f>
        <v>4.7672000332505995</v>
      </c>
      <c r="D42" s="101">
        <f>'SEKTÖR (U S D)'!H42</f>
        <v>-5.25295961449154</v>
      </c>
      <c r="E42" s="101">
        <f>'SEKTÖR (TL)'!H42</f>
        <v>13.382109373689469</v>
      </c>
      <c r="F42" s="101">
        <f>'SEKTÖR (U S D)'!L42</f>
        <v>3.1419734140449336</v>
      </c>
      <c r="G42" s="101">
        <f>'SEKTÖR (TL)'!L42</f>
        <v>19.257727664214091</v>
      </c>
    </row>
    <row r="43" spans="1:7" ht="14.25" x14ac:dyDescent="0.2">
      <c r="A43" s="15" t="s">
        <v>35</v>
      </c>
      <c r="B43" s="100">
        <f>'SEKTÖR (U S D)'!D43</f>
        <v>-6.186387265210918</v>
      </c>
      <c r="C43" s="100">
        <f>'SEKTÖR (TL)'!D43</f>
        <v>4.7672000332505995</v>
      </c>
      <c r="D43" s="100">
        <f>'SEKTÖR (U S D)'!H43</f>
        <v>-5.25295961449154</v>
      </c>
      <c r="E43" s="100">
        <f>'SEKTÖR (TL)'!H43</f>
        <v>13.382109373689469</v>
      </c>
      <c r="F43" s="100">
        <f>'SEKTÖR (U S D)'!L43</f>
        <v>3.1419734140449336</v>
      </c>
      <c r="G43" s="100">
        <f>'SEKTÖR (TL)'!L43</f>
        <v>19.257727664214091</v>
      </c>
    </row>
    <row r="44" spans="1:7" ht="18" x14ac:dyDescent="0.25">
      <c r="A44" s="109" t="s">
        <v>44</v>
      </c>
      <c r="B44" s="110">
        <f>'SEKTÖR (U S D)'!D44</f>
        <v>6.6365299239253286</v>
      </c>
      <c r="C44" s="110">
        <f>'SEKTÖR (TL)'!D44</f>
        <v>19.087308714726188</v>
      </c>
      <c r="D44" s="110">
        <f>'SEKTÖR (U S D)'!H44</f>
        <v>6.7483464756882912</v>
      </c>
      <c r="E44" s="110">
        <f>'SEKTÖR (TL)'!H44</f>
        <v>27.743860349839427</v>
      </c>
      <c r="F44" s="110">
        <f>'SEKTÖR (U S D)'!L44</f>
        <v>7.2987919000681662</v>
      </c>
      <c r="G44" s="110">
        <f>'SEKTÖR (TL)'!L44</f>
        <v>24.064041820776733</v>
      </c>
    </row>
    <row r="45" spans="1:7" ht="14.25" x14ac:dyDescent="0.2">
      <c r="A45" s="103" t="s">
        <v>37</v>
      </c>
      <c r="B45" s="111"/>
      <c r="C45" s="111"/>
      <c r="D45" s="100">
        <f>'SEKTÖR (U S D)'!H45</f>
        <v>19.445714731330231</v>
      </c>
      <c r="E45" s="100">
        <f>'SEKTÖR (TL)'!H45</f>
        <v>42.93857662236379</v>
      </c>
      <c r="F45" s="100">
        <f>'SEKTÖR (U S D)'!L45</f>
        <v>-49.604293427392591</v>
      </c>
      <c r="G45" s="100">
        <f>'SEKTÖR (TL)'!L45</f>
        <v>-41.730051782553332</v>
      </c>
    </row>
    <row r="46" spans="1:7" s="27" customFormat="1" ht="18" x14ac:dyDescent="0.25">
      <c r="A46" s="104" t="s">
        <v>44</v>
      </c>
      <c r="B46" s="112">
        <f>'SEKTÖR (U S D)'!D46</f>
        <v>6.6365299239253286</v>
      </c>
      <c r="C46" s="112">
        <f>'SEKTÖR (TL)'!D46</f>
        <v>19.087308714726188</v>
      </c>
      <c r="D46" s="112">
        <f>'SEKTÖR (U S D)'!H46</f>
        <v>7.2983344110344985</v>
      </c>
      <c r="E46" s="112">
        <f>'SEKTÖR (TL)'!H46</f>
        <v>28.402021195665387</v>
      </c>
      <c r="F46" s="112">
        <f>'SEKTÖR (U S D)'!L46</f>
        <v>2.5759992853348601</v>
      </c>
      <c r="G46" s="112">
        <f>'SEKTÖR (TL)'!L46</f>
        <v>18.603321060650842</v>
      </c>
    </row>
    <row r="47" spans="1:7" s="27" customFormat="1" ht="18" x14ac:dyDescent="0.25">
      <c r="A47" s="28"/>
      <c r="B47" s="30"/>
      <c r="C47" s="30"/>
      <c r="D47" s="30"/>
      <c r="E47" s="30"/>
    </row>
    <row r="48" spans="1:7" ht="14.25" x14ac:dyDescent="0.2">
      <c r="A48" s="33"/>
    </row>
    <row r="49" spans="1:1" x14ac:dyDescent="0.2">
      <c r="A49" s="26" t="s">
        <v>40</v>
      </c>
    </row>
    <row r="50" spans="1:1" x14ac:dyDescent="0.2">
      <c r="A50" s="34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topLeftCell="A7" zoomScale="70" zoomScaleNormal="70" workbookViewId="0">
      <selection activeCell="K9" sqref="K9:K22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5703125" bestFit="1" customWidth="1"/>
    <col min="5" max="5" width="13.5703125" bestFit="1" customWidth="1"/>
    <col min="6" max="7" width="12.7109375" bestFit="1" customWidth="1"/>
    <col min="8" max="8" width="12.5703125" customWidth="1"/>
    <col min="9" max="9" width="15" bestFit="1" customWidth="1"/>
    <col min="10" max="11" width="14.140625" bestFit="1" customWidth="1"/>
    <col min="12" max="12" width="12.5703125" bestFit="1" customWidth="1"/>
    <col min="13" max="13" width="15" bestFit="1" customWidth="1"/>
  </cols>
  <sheetData>
    <row r="2" spans="1:13" ht="26.25" x14ac:dyDescent="0.4">
      <c r="C2" s="2" t="s">
        <v>209</v>
      </c>
    </row>
    <row r="6" spans="1:13" ht="22.5" customHeight="1" x14ac:dyDescent="0.2">
      <c r="A6" s="150" t="s">
        <v>45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2"/>
    </row>
    <row r="7" spans="1:13" ht="24" customHeight="1" x14ac:dyDescent="0.2">
      <c r="A7" s="115"/>
      <c r="B7" s="140" t="s">
        <v>66</v>
      </c>
      <c r="C7" s="140"/>
      <c r="D7" s="140"/>
      <c r="E7" s="140"/>
      <c r="F7" s="140" t="s">
        <v>217</v>
      </c>
      <c r="G7" s="140"/>
      <c r="H7" s="140"/>
      <c r="I7" s="140"/>
      <c r="J7" s="140" t="s">
        <v>182</v>
      </c>
      <c r="K7" s="140"/>
      <c r="L7" s="140"/>
      <c r="M7" s="140"/>
    </row>
    <row r="8" spans="1:13" ht="60.75" x14ac:dyDescent="0.25">
      <c r="A8" s="116" t="s">
        <v>46</v>
      </c>
      <c r="B8" s="6">
        <v>2013</v>
      </c>
      <c r="C8" s="7">
        <v>2014</v>
      </c>
      <c r="D8" s="8" t="s">
        <v>183</v>
      </c>
      <c r="E8" s="8" t="s">
        <v>184</v>
      </c>
      <c r="F8" s="7">
        <v>2013</v>
      </c>
      <c r="G8" s="117">
        <v>2014</v>
      </c>
      <c r="H8" s="8" t="s">
        <v>183</v>
      </c>
      <c r="I8" s="7" t="s">
        <v>184</v>
      </c>
      <c r="J8" s="7" t="s">
        <v>185</v>
      </c>
      <c r="K8" s="117" t="s">
        <v>186</v>
      </c>
      <c r="L8" s="8" t="s">
        <v>183</v>
      </c>
      <c r="M8" s="7" t="s">
        <v>184</v>
      </c>
    </row>
    <row r="9" spans="1:13" ht="22.5" customHeight="1" x14ac:dyDescent="0.25">
      <c r="A9" s="118" t="s">
        <v>47</v>
      </c>
      <c r="B9" s="35">
        <v>921631.30099999998</v>
      </c>
      <c r="C9" s="36">
        <v>951274.39</v>
      </c>
      <c r="D9" s="119">
        <f t="shared" ref="D9:D22" si="0">(C9-B9)/B9*100</f>
        <v>3.2163717712100617</v>
      </c>
      <c r="E9" s="120">
        <f t="shared" ref="E9:E22" si="1">C9/C$22*100</f>
        <v>7.5834960365469408</v>
      </c>
      <c r="F9" s="35">
        <v>6166493.6030000001</v>
      </c>
      <c r="G9" s="36">
        <v>6284990.0949999988</v>
      </c>
      <c r="H9" s="119">
        <f t="shared" ref="H9:H22" si="2">(G9-F9)/F9*100</f>
        <v>1.9216186641684039</v>
      </c>
      <c r="I9" s="120">
        <f t="shared" ref="I9:I22" si="3">G9/G$22*100</f>
        <v>8.2609264693722366</v>
      </c>
      <c r="J9" s="35">
        <v>12704903.289000001</v>
      </c>
      <c r="K9" s="36">
        <v>12620944.255000003</v>
      </c>
      <c r="L9" s="119">
        <f t="shared" ref="L9:L22" si="4">(K9-J9)/J9*100</f>
        <v>-0.66083961514835354</v>
      </c>
      <c r="M9" s="120">
        <f t="shared" ref="M9:M22" si="5">K9/K$22*100</f>
        <v>8.4022335829751178</v>
      </c>
    </row>
    <row r="10" spans="1:13" ht="22.5" customHeight="1" x14ac:dyDescent="0.25">
      <c r="A10" s="118" t="s">
        <v>220</v>
      </c>
      <c r="B10" s="35">
        <v>130711.507</v>
      </c>
      <c r="C10" s="36">
        <v>148543.59099999999</v>
      </c>
      <c r="D10" s="119">
        <f t="shared" si="0"/>
        <v>13.642321482836234</v>
      </c>
      <c r="E10" s="120">
        <f t="shared" si="1"/>
        <v>1.1841796073191351</v>
      </c>
      <c r="F10" s="35">
        <v>748284.40899999999</v>
      </c>
      <c r="G10" s="36">
        <v>817199.26300000004</v>
      </c>
      <c r="H10" s="119">
        <f t="shared" si="2"/>
        <v>9.2097140032754634</v>
      </c>
      <c r="I10" s="120">
        <f t="shared" si="3"/>
        <v>1.0741183232474427</v>
      </c>
      <c r="J10" s="35">
        <v>1390516.0450000002</v>
      </c>
      <c r="K10" s="36">
        <v>1603341.1170000003</v>
      </c>
      <c r="L10" s="119">
        <f t="shared" si="4"/>
        <v>15.305474019179702</v>
      </c>
      <c r="M10" s="120">
        <f t="shared" si="5"/>
        <v>1.067404015581894</v>
      </c>
    </row>
    <row r="11" spans="1:13" ht="22.5" customHeight="1" x14ac:dyDescent="0.25">
      <c r="A11" s="118" t="s">
        <v>48</v>
      </c>
      <c r="B11" s="35">
        <v>253713.671</v>
      </c>
      <c r="C11" s="36">
        <v>277072.429</v>
      </c>
      <c r="D11" s="119">
        <f t="shared" si="0"/>
        <v>9.2067399868255428</v>
      </c>
      <c r="E11" s="120">
        <f t="shared" si="1"/>
        <v>2.2088029376654759</v>
      </c>
      <c r="F11" s="35">
        <v>1531083.0420000001</v>
      </c>
      <c r="G11" s="36">
        <v>1608839.551</v>
      </c>
      <c r="H11" s="119">
        <f t="shared" si="2"/>
        <v>5.0785298293441512</v>
      </c>
      <c r="I11" s="120">
        <f t="shared" si="3"/>
        <v>2.1146421921017913</v>
      </c>
      <c r="J11" s="35">
        <v>3147912.301</v>
      </c>
      <c r="K11" s="36">
        <v>3175014.8750000005</v>
      </c>
      <c r="L11" s="119">
        <f t="shared" si="4"/>
        <v>0.86096979230935977</v>
      </c>
      <c r="M11" s="120">
        <f t="shared" si="5"/>
        <v>2.1137258885048884</v>
      </c>
    </row>
    <row r="12" spans="1:13" ht="22.5" customHeight="1" x14ac:dyDescent="0.25">
      <c r="A12" s="118" t="s">
        <v>49</v>
      </c>
      <c r="B12" s="35">
        <v>171023.31700000001</v>
      </c>
      <c r="C12" s="36">
        <v>186567.976</v>
      </c>
      <c r="D12" s="119">
        <f t="shared" si="0"/>
        <v>9.0892044854912886</v>
      </c>
      <c r="E12" s="120">
        <f t="shared" si="1"/>
        <v>1.4873074702900229</v>
      </c>
      <c r="F12" s="35">
        <v>1006356.531</v>
      </c>
      <c r="G12" s="36">
        <v>1161766.9279999998</v>
      </c>
      <c r="H12" s="119">
        <f t="shared" si="2"/>
        <v>15.442876576313477</v>
      </c>
      <c r="I12" s="120">
        <f t="shared" si="3"/>
        <v>1.5270145253516856</v>
      </c>
      <c r="J12" s="35">
        <v>1977436.7960000001</v>
      </c>
      <c r="K12" s="36">
        <v>2301787.5240000002</v>
      </c>
      <c r="L12" s="119">
        <f t="shared" si="4"/>
        <v>16.402583822456599</v>
      </c>
      <c r="M12" s="120">
        <f t="shared" si="5"/>
        <v>1.5323858535674946</v>
      </c>
    </row>
    <row r="13" spans="1:13" ht="22.5" customHeight="1" x14ac:dyDescent="0.25">
      <c r="A13" s="121" t="s">
        <v>50</v>
      </c>
      <c r="B13" s="35">
        <v>76331.616999999998</v>
      </c>
      <c r="C13" s="36">
        <v>68899.525999999998</v>
      </c>
      <c r="D13" s="119">
        <f t="shared" si="0"/>
        <v>-9.7365826797564115</v>
      </c>
      <c r="E13" s="120">
        <f t="shared" si="1"/>
        <v>0.54926242925657121</v>
      </c>
      <c r="F13" s="35">
        <v>594693.15500000003</v>
      </c>
      <c r="G13" s="36">
        <v>510455.80199999997</v>
      </c>
      <c r="H13" s="119">
        <f t="shared" si="2"/>
        <v>-14.164843212294928</v>
      </c>
      <c r="I13" s="120">
        <f t="shared" si="3"/>
        <v>0.67093786663898225</v>
      </c>
      <c r="J13" s="35">
        <v>1166201.308</v>
      </c>
      <c r="K13" s="36">
        <v>1053589.79</v>
      </c>
      <c r="L13" s="119">
        <f t="shared" si="4"/>
        <v>-9.6562675095198856</v>
      </c>
      <c r="M13" s="120">
        <f t="shared" si="5"/>
        <v>0.70141404140269692</v>
      </c>
    </row>
    <row r="14" spans="1:13" ht="22.5" customHeight="1" x14ac:dyDescent="0.25">
      <c r="A14" s="118" t="s">
        <v>51</v>
      </c>
      <c r="B14" s="35">
        <v>976169.19299999997</v>
      </c>
      <c r="C14" s="36">
        <v>1088253.5060000001</v>
      </c>
      <c r="D14" s="119">
        <f t="shared" si="0"/>
        <v>11.482058008360042</v>
      </c>
      <c r="E14" s="120">
        <f t="shared" si="1"/>
        <v>8.6754844199151755</v>
      </c>
      <c r="F14" s="35">
        <v>5924822.1200000001</v>
      </c>
      <c r="G14" s="36">
        <v>6335622.8939999994</v>
      </c>
      <c r="H14" s="119">
        <f t="shared" si="2"/>
        <v>6.9335545553897457</v>
      </c>
      <c r="I14" s="120">
        <f t="shared" si="3"/>
        <v>8.3274777006637954</v>
      </c>
      <c r="J14" s="35">
        <v>11512015.134</v>
      </c>
      <c r="K14" s="36">
        <v>12578321.568999998</v>
      </c>
      <c r="L14" s="119">
        <f t="shared" si="4"/>
        <v>9.2625524079683572</v>
      </c>
      <c r="M14" s="120">
        <f t="shared" si="5"/>
        <v>8.3738580702979277</v>
      </c>
    </row>
    <row r="15" spans="1:13" ht="22.5" customHeight="1" x14ac:dyDescent="0.25">
      <c r="A15" s="118" t="s">
        <v>52</v>
      </c>
      <c r="B15" s="35">
        <v>730553.55700000003</v>
      </c>
      <c r="C15" s="36">
        <v>677365.98899999994</v>
      </c>
      <c r="D15" s="119">
        <f t="shared" si="0"/>
        <v>-7.2804474758036237</v>
      </c>
      <c r="E15" s="120">
        <f t="shared" si="1"/>
        <v>5.3999165192213345</v>
      </c>
      <c r="F15" s="35">
        <v>4494529.0690000001</v>
      </c>
      <c r="G15" s="36">
        <v>4535202.5970000001</v>
      </c>
      <c r="H15" s="119">
        <f t="shared" si="2"/>
        <v>0.904956389770319</v>
      </c>
      <c r="I15" s="120">
        <f t="shared" si="3"/>
        <v>5.9610237424762431</v>
      </c>
      <c r="J15" s="35">
        <v>8875438.0839999989</v>
      </c>
      <c r="K15" s="36">
        <v>9400116.7290000003</v>
      </c>
      <c r="L15" s="119">
        <f t="shared" si="4"/>
        <v>5.9115802514115252</v>
      </c>
      <c r="M15" s="120">
        <f t="shared" si="5"/>
        <v>6.2580085030484112</v>
      </c>
    </row>
    <row r="16" spans="1:13" ht="22.5" customHeight="1" x14ac:dyDescent="0.25">
      <c r="A16" s="118" t="s">
        <v>53</v>
      </c>
      <c r="B16" s="35">
        <v>554673.27500000002</v>
      </c>
      <c r="C16" s="36">
        <v>553470.527</v>
      </c>
      <c r="D16" s="119">
        <f t="shared" si="0"/>
        <v>-0.21683900310502996</v>
      </c>
      <c r="E16" s="120">
        <f t="shared" si="1"/>
        <v>4.4122301535417625</v>
      </c>
      <c r="F16" s="35">
        <v>3153294.1570000001</v>
      </c>
      <c r="G16" s="36">
        <v>3468289.8499999996</v>
      </c>
      <c r="H16" s="119">
        <f t="shared" si="2"/>
        <v>9.9894166962108599</v>
      </c>
      <c r="I16" s="120">
        <f t="shared" si="3"/>
        <v>4.5586845790120636</v>
      </c>
      <c r="J16" s="35">
        <v>6134974.392</v>
      </c>
      <c r="K16" s="36">
        <v>6888333.1359999999</v>
      </c>
      <c r="L16" s="119">
        <f t="shared" si="4"/>
        <v>12.279737385414013</v>
      </c>
      <c r="M16" s="120">
        <f t="shared" si="5"/>
        <v>4.5858204296473613</v>
      </c>
    </row>
    <row r="17" spans="1:13" ht="22.5" customHeight="1" x14ac:dyDescent="0.25">
      <c r="A17" s="118" t="s">
        <v>54</v>
      </c>
      <c r="B17" s="35">
        <v>3244821.8709999998</v>
      </c>
      <c r="C17" s="36">
        <v>3458829.298</v>
      </c>
      <c r="D17" s="119">
        <f t="shared" si="0"/>
        <v>6.5953520873565434</v>
      </c>
      <c r="E17" s="120">
        <f t="shared" si="1"/>
        <v>27.573556639609986</v>
      </c>
      <c r="F17" s="35">
        <v>20099786.353</v>
      </c>
      <c r="G17" s="36">
        <v>21489391.436000001</v>
      </c>
      <c r="H17" s="119">
        <f t="shared" si="2"/>
        <v>6.9135316097158146</v>
      </c>
      <c r="I17" s="120">
        <f t="shared" si="3"/>
        <v>28.245435528304281</v>
      </c>
      <c r="J17" s="35">
        <v>40209705.229999997</v>
      </c>
      <c r="K17" s="36">
        <v>41979145.157000005</v>
      </c>
      <c r="L17" s="119">
        <f t="shared" si="4"/>
        <v>4.4005294664031753</v>
      </c>
      <c r="M17" s="120">
        <f t="shared" si="5"/>
        <v>27.947083522137987</v>
      </c>
    </row>
    <row r="18" spans="1:13" ht="22.5" customHeight="1" x14ac:dyDescent="0.25">
      <c r="A18" s="118" t="s">
        <v>55</v>
      </c>
      <c r="B18" s="35">
        <v>1675523.557</v>
      </c>
      <c r="C18" s="36">
        <v>1750633.94</v>
      </c>
      <c r="D18" s="119">
        <f t="shared" si="0"/>
        <v>4.4828007750893057</v>
      </c>
      <c r="E18" s="120">
        <f t="shared" si="1"/>
        <v>13.955937093433739</v>
      </c>
      <c r="F18" s="35">
        <v>9768658.0080000013</v>
      </c>
      <c r="G18" s="36">
        <v>10388161.743000001</v>
      </c>
      <c r="H18" s="119">
        <f t="shared" si="2"/>
        <v>6.3417486259899718</v>
      </c>
      <c r="I18" s="120">
        <f t="shared" si="3"/>
        <v>13.654093167010592</v>
      </c>
      <c r="J18" s="35">
        <v>19205987.182</v>
      </c>
      <c r="K18" s="36">
        <v>20734831.133000001</v>
      </c>
      <c r="L18" s="119">
        <f t="shared" si="4"/>
        <v>7.9602466486744596</v>
      </c>
      <c r="M18" s="120">
        <f t="shared" si="5"/>
        <v>13.803950874277159</v>
      </c>
    </row>
    <row r="19" spans="1:13" ht="22.5" customHeight="1" x14ac:dyDescent="0.25">
      <c r="A19" s="118" t="s">
        <v>56</v>
      </c>
      <c r="B19" s="35">
        <v>74852.876999999993</v>
      </c>
      <c r="C19" s="36">
        <v>99829.107000000004</v>
      </c>
      <c r="D19" s="119">
        <f t="shared" si="0"/>
        <v>33.367094226718919</v>
      </c>
      <c r="E19" s="120">
        <f t="shared" si="1"/>
        <v>0.79583098759393756</v>
      </c>
      <c r="F19" s="35">
        <v>620145.85</v>
      </c>
      <c r="G19" s="36">
        <v>717388.4</v>
      </c>
      <c r="H19" s="119">
        <f t="shared" si="2"/>
        <v>15.680593524894192</v>
      </c>
      <c r="I19" s="120">
        <f t="shared" si="3"/>
        <v>0.94292794941637836</v>
      </c>
      <c r="J19" s="35">
        <v>1397636.78</v>
      </c>
      <c r="K19" s="36">
        <v>1488953.0870000001</v>
      </c>
      <c r="L19" s="119">
        <f t="shared" si="4"/>
        <v>6.5336222047619579</v>
      </c>
      <c r="M19" s="120">
        <f t="shared" si="5"/>
        <v>0.99125163524192028</v>
      </c>
    </row>
    <row r="20" spans="1:13" ht="22.5" customHeight="1" x14ac:dyDescent="0.25">
      <c r="A20" s="118" t="s">
        <v>57</v>
      </c>
      <c r="B20" s="35">
        <v>1006992.259</v>
      </c>
      <c r="C20" s="36">
        <v>1103111.0430000001</v>
      </c>
      <c r="D20" s="119">
        <f t="shared" si="0"/>
        <v>9.5451363345584674</v>
      </c>
      <c r="E20" s="120">
        <f t="shared" si="1"/>
        <v>8.7939277146540888</v>
      </c>
      <c r="F20" s="35">
        <v>5729623.1629999997</v>
      </c>
      <c r="G20" s="36">
        <v>6506136.7330000009</v>
      </c>
      <c r="H20" s="119">
        <f t="shared" si="2"/>
        <v>13.55261154022253</v>
      </c>
      <c r="I20" s="120">
        <f t="shared" si="3"/>
        <v>8.5515993404273978</v>
      </c>
      <c r="J20" s="35">
        <v>11125565.694</v>
      </c>
      <c r="K20" s="36">
        <v>12686329.643999999</v>
      </c>
      <c r="L20" s="119">
        <f t="shared" si="4"/>
        <v>14.028625536243219</v>
      </c>
      <c r="M20" s="120">
        <f t="shared" si="5"/>
        <v>8.4457630765052087</v>
      </c>
    </row>
    <row r="21" spans="1:13" ht="22.5" customHeight="1" x14ac:dyDescent="0.25">
      <c r="A21" s="118" t="s">
        <v>58</v>
      </c>
      <c r="B21" s="35">
        <v>1946333.5160000001</v>
      </c>
      <c r="C21" s="36">
        <v>2180157.2119999998</v>
      </c>
      <c r="D21" s="119">
        <f t="shared" si="0"/>
        <v>12.013547219828061</v>
      </c>
      <c r="E21" s="120">
        <f t="shared" si="1"/>
        <v>17.380067990951829</v>
      </c>
      <c r="F21" s="35">
        <v>11433531.205</v>
      </c>
      <c r="G21" s="36">
        <v>12257489.676999999</v>
      </c>
      <c r="H21" s="119">
        <f t="shared" si="2"/>
        <v>7.20650914600796</v>
      </c>
      <c r="I21" s="120">
        <f t="shared" si="3"/>
        <v>16.111118615977112</v>
      </c>
      <c r="J21" s="35">
        <v>21143400.706999999</v>
      </c>
      <c r="K21" s="36">
        <v>23698687.264000002</v>
      </c>
      <c r="L21" s="119">
        <f t="shared" si="4"/>
        <v>12.085504089008817</v>
      </c>
      <c r="M21" s="120">
        <f t="shared" si="5"/>
        <v>15.777100506811918</v>
      </c>
    </row>
    <row r="22" spans="1:13" ht="24" customHeight="1" x14ac:dyDescent="0.25">
      <c r="A22" s="122" t="s">
        <v>59</v>
      </c>
      <c r="B22" s="123">
        <v>11763331.518000001</v>
      </c>
      <c r="C22" s="97">
        <v>12544008.534</v>
      </c>
      <c r="D22" s="124">
        <f t="shared" si="0"/>
        <v>6.6365299218628966</v>
      </c>
      <c r="E22" s="125">
        <f t="shared" si="1"/>
        <v>100</v>
      </c>
      <c r="F22" s="123">
        <v>71271300.665000007</v>
      </c>
      <c r="G22" s="97">
        <v>76080934.968999997</v>
      </c>
      <c r="H22" s="124">
        <f t="shared" si="2"/>
        <v>6.7483464720350064</v>
      </c>
      <c r="I22" s="125">
        <f t="shared" si="3"/>
        <v>100</v>
      </c>
      <c r="J22" s="123">
        <v>139991692.942</v>
      </c>
      <c r="K22" s="97">
        <v>150209395.28000003</v>
      </c>
      <c r="L22" s="124">
        <f t="shared" si="4"/>
        <v>7.2987918949114565</v>
      </c>
      <c r="M22" s="125">
        <f t="shared" si="5"/>
        <v>100</v>
      </c>
    </row>
  </sheetData>
  <mergeCells count="4">
    <mergeCell ref="B7:E7"/>
    <mergeCell ref="F7:I7"/>
    <mergeCell ref="J7:M7"/>
    <mergeCell ref="A6:M6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46" workbookViewId="0">
      <selection activeCell="C23" sqref="C23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7"/>
    </row>
    <row r="8" spans="9:9" x14ac:dyDescent="0.2">
      <c r="I8" s="37"/>
    </row>
    <row r="9" spans="9:9" x14ac:dyDescent="0.2">
      <c r="I9" s="37"/>
    </row>
    <row r="10" spans="9:9" x14ac:dyDescent="0.2">
      <c r="I10" s="37"/>
    </row>
    <row r="17" spans="3:14" ht="12.75" customHeight="1" x14ac:dyDescent="0.2"/>
    <row r="21" spans="3:14" x14ac:dyDescent="0.2">
      <c r="C21" s="130" t="s">
        <v>196</v>
      </c>
    </row>
    <row r="22" spans="3:14" x14ac:dyDescent="0.2">
      <c r="C22" s="1" t="s">
        <v>218</v>
      </c>
    </row>
    <row r="24" spans="3:14" x14ac:dyDescent="0.2">
      <c r="H24" s="37"/>
      <c r="I24" s="37"/>
    </row>
    <row r="25" spans="3:14" x14ac:dyDescent="0.2">
      <c r="H25" s="37"/>
      <c r="I25" s="37"/>
    </row>
    <row r="26" spans="3:14" x14ac:dyDescent="0.2">
      <c r="H26" s="153"/>
      <c r="I26" s="153"/>
      <c r="N26" t="s">
        <v>60</v>
      </c>
    </row>
    <row r="27" spans="3:14" x14ac:dyDescent="0.2">
      <c r="H27" s="153"/>
      <c r="I27" s="153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7"/>
      <c r="I37" s="37"/>
    </row>
    <row r="38" spans="8:9" x14ac:dyDescent="0.2">
      <c r="H38" s="37"/>
      <c r="I38" s="37"/>
    </row>
    <row r="39" spans="8:9" x14ac:dyDescent="0.2">
      <c r="H39" s="153"/>
      <c r="I39" s="153"/>
    </row>
    <row r="40" spans="8:9" x14ac:dyDescent="0.2">
      <c r="H40" s="153"/>
      <c r="I40" s="153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7"/>
      <c r="I49" s="37"/>
    </row>
    <row r="50" spans="3:9" x14ac:dyDescent="0.2">
      <c r="H50" s="37"/>
      <c r="I50" s="37"/>
    </row>
    <row r="51" spans="3:9" x14ac:dyDescent="0.2">
      <c r="H51" s="153"/>
      <c r="I51" s="153"/>
    </row>
    <row r="52" spans="3:9" x14ac:dyDescent="0.2">
      <c r="H52" s="153"/>
      <c r="I52" s="153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8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O26" sqref="O26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3" spans="1:16" x14ac:dyDescent="0.2">
      <c r="A3" s="87"/>
      <c r="B3" s="37" t="s">
        <v>181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</row>
    <row r="4" spans="1:16" s="88" customFormat="1" x14ac:dyDescent="0.2">
      <c r="A4" s="113"/>
      <c r="B4" s="134" t="s">
        <v>180</v>
      </c>
      <c r="C4" s="134" t="s">
        <v>61</v>
      </c>
      <c r="D4" s="134" t="s">
        <v>62</v>
      </c>
      <c r="E4" s="134" t="s">
        <v>63</v>
      </c>
      <c r="F4" s="134" t="s">
        <v>64</v>
      </c>
      <c r="G4" s="134" t="s">
        <v>65</v>
      </c>
      <c r="H4" s="134" t="s">
        <v>66</v>
      </c>
      <c r="I4" s="134" t="s">
        <v>1</v>
      </c>
      <c r="J4" s="134" t="s">
        <v>179</v>
      </c>
      <c r="K4" s="134" t="s">
        <v>67</v>
      </c>
      <c r="L4" s="134" t="s">
        <v>68</v>
      </c>
      <c r="M4" s="134" t="s">
        <v>69</v>
      </c>
      <c r="N4" s="134" t="s">
        <v>70</v>
      </c>
      <c r="O4" s="135" t="s">
        <v>178</v>
      </c>
      <c r="P4" s="135" t="s">
        <v>177</v>
      </c>
    </row>
    <row r="5" spans="1:16" x14ac:dyDescent="0.2">
      <c r="A5" s="126" t="s">
        <v>176</v>
      </c>
      <c r="B5" s="127" t="s">
        <v>71</v>
      </c>
      <c r="C5" s="128">
        <v>1245954.4180000001</v>
      </c>
      <c r="D5" s="128">
        <v>1151150.7279999999</v>
      </c>
      <c r="E5" s="128">
        <v>1308683.6399999999</v>
      </c>
      <c r="F5" s="128">
        <v>1246900.419</v>
      </c>
      <c r="G5" s="128">
        <v>1347229.061</v>
      </c>
      <c r="H5" s="128">
        <v>1236824.56</v>
      </c>
      <c r="I5" s="128"/>
      <c r="J5" s="128"/>
      <c r="K5" s="128"/>
      <c r="L5" s="128"/>
      <c r="M5" s="128"/>
      <c r="N5" s="128"/>
      <c r="O5" s="128">
        <f t="shared" ref="O5:O24" si="0">SUM(C5:N5)</f>
        <v>7536742.8259999994</v>
      </c>
      <c r="P5" s="129">
        <f t="shared" ref="P5:P24" si="1">O5/O$26*100</f>
        <v>9.9062174092370316</v>
      </c>
    </row>
    <row r="6" spans="1:16" x14ac:dyDescent="0.2">
      <c r="A6" s="126" t="s">
        <v>175</v>
      </c>
      <c r="B6" s="127" t="s">
        <v>72</v>
      </c>
      <c r="C6" s="128">
        <v>1016133.089</v>
      </c>
      <c r="D6" s="128">
        <v>1002504.189</v>
      </c>
      <c r="E6" s="128">
        <v>989567.34600000002</v>
      </c>
      <c r="F6" s="128">
        <v>1004376.329</v>
      </c>
      <c r="G6" s="128">
        <v>1027073.233</v>
      </c>
      <c r="H6" s="128">
        <v>726785.74100000004</v>
      </c>
      <c r="I6" s="128"/>
      <c r="J6" s="128"/>
      <c r="K6" s="128"/>
      <c r="L6" s="128"/>
      <c r="M6" s="128"/>
      <c r="N6" s="128"/>
      <c r="O6" s="128">
        <f t="shared" si="0"/>
        <v>5766439.9270000001</v>
      </c>
      <c r="P6" s="129">
        <f t="shared" si="1"/>
        <v>7.5793494501502465</v>
      </c>
    </row>
    <row r="7" spans="1:16" x14ac:dyDescent="0.2">
      <c r="A7" s="126" t="s">
        <v>174</v>
      </c>
      <c r="B7" s="127" t="s">
        <v>73</v>
      </c>
      <c r="C7" s="128">
        <v>764233.91899999999</v>
      </c>
      <c r="D7" s="128">
        <v>708243.94900000002</v>
      </c>
      <c r="E7" s="128">
        <v>788594.96100000001</v>
      </c>
      <c r="F7" s="128">
        <v>839216.84499999997</v>
      </c>
      <c r="G7" s="128">
        <v>809266.39</v>
      </c>
      <c r="H7" s="128">
        <v>832513.03500000003</v>
      </c>
      <c r="I7" s="128"/>
      <c r="J7" s="128"/>
      <c r="K7" s="128"/>
      <c r="L7" s="128"/>
      <c r="M7" s="128"/>
      <c r="N7" s="128"/>
      <c r="O7" s="128">
        <f t="shared" si="0"/>
        <v>4742069.0989999995</v>
      </c>
      <c r="P7" s="129">
        <f t="shared" si="1"/>
        <v>6.2329269485304266</v>
      </c>
    </row>
    <row r="8" spans="1:16" x14ac:dyDescent="0.2">
      <c r="A8" s="126" t="s">
        <v>173</v>
      </c>
      <c r="B8" s="127" t="s">
        <v>75</v>
      </c>
      <c r="C8" s="128">
        <v>591671.321</v>
      </c>
      <c r="D8" s="128">
        <v>604871.98100000003</v>
      </c>
      <c r="E8" s="128">
        <v>616254.45900000003</v>
      </c>
      <c r="F8" s="128">
        <v>627991.34499999997</v>
      </c>
      <c r="G8" s="128">
        <v>620468.13699999999</v>
      </c>
      <c r="H8" s="128">
        <v>626486.12300000002</v>
      </c>
      <c r="I8" s="128"/>
      <c r="J8" s="128"/>
      <c r="K8" s="128"/>
      <c r="L8" s="128"/>
      <c r="M8" s="128"/>
      <c r="N8" s="128"/>
      <c r="O8" s="128">
        <f t="shared" si="0"/>
        <v>3687743.3660000004</v>
      </c>
      <c r="P8" s="129">
        <f t="shared" si="1"/>
        <v>4.8471320272521625</v>
      </c>
    </row>
    <row r="9" spans="1:16" x14ac:dyDescent="0.2">
      <c r="A9" s="126" t="s">
        <v>172</v>
      </c>
      <c r="B9" s="127" t="s">
        <v>76</v>
      </c>
      <c r="C9" s="128">
        <v>504641.603</v>
      </c>
      <c r="D9" s="128">
        <v>526650.21900000004</v>
      </c>
      <c r="E9" s="128">
        <v>584181.29200000002</v>
      </c>
      <c r="F9" s="128">
        <v>561584.48199999996</v>
      </c>
      <c r="G9" s="128">
        <v>516830.66100000002</v>
      </c>
      <c r="H9" s="128">
        <v>671519.21699999995</v>
      </c>
      <c r="I9" s="128"/>
      <c r="J9" s="128"/>
      <c r="K9" s="128"/>
      <c r="L9" s="128"/>
      <c r="M9" s="128"/>
      <c r="N9" s="128"/>
      <c r="O9" s="128">
        <f t="shared" si="0"/>
        <v>3365407.4739999995</v>
      </c>
      <c r="P9" s="129">
        <f t="shared" si="1"/>
        <v>4.4234570394395494</v>
      </c>
    </row>
    <row r="10" spans="1:16" x14ac:dyDescent="0.2">
      <c r="A10" s="126" t="s">
        <v>171</v>
      </c>
      <c r="B10" s="127" t="s">
        <v>74</v>
      </c>
      <c r="C10" s="128">
        <v>465284.592</v>
      </c>
      <c r="D10" s="128">
        <v>487719.12199999997</v>
      </c>
      <c r="E10" s="128">
        <v>486530.076</v>
      </c>
      <c r="F10" s="128">
        <v>540018.73</v>
      </c>
      <c r="G10" s="128">
        <v>533643.24399999995</v>
      </c>
      <c r="H10" s="128">
        <v>503800.47499999998</v>
      </c>
      <c r="I10" s="128"/>
      <c r="J10" s="128"/>
      <c r="K10" s="128"/>
      <c r="L10" s="128"/>
      <c r="M10" s="128"/>
      <c r="N10" s="128"/>
      <c r="O10" s="128">
        <f t="shared" si="0"/>
        <v>3016996.2390000001</v>
      </c>
      <c r="P10" s="129">
        <f t="shared" si="1"/>
        <v>3.9655088884393423</v>
      </c>
    </row>
    <row r="11" spans="1:16" x14ac:dyDescent="0.2">
      <c r="A11" s="126" t="s">
        <v>170</v>
      </c>
      <c r="B11" s="127" t="s">
        <v>77</v>
      </c>
      <c r="C11" s="128">
        <v>467357.34299999999</v>
      </c>
      <c r="D11" s="128">
        <v>448406.86700000003</v>
      </c>
      <c r="E11" s="128">
        <v>440023.45299999998</v>
      </c>
      <c r="F11" s="128">
        <v>502108.82699999999</v>
      </c>
      <c r="G11" s="128">
        <v>535712.71299999999</v>
      </c>
      <c r="H11" s="128">
        <v>518096.69900000002</v>
      </c>
      <c r="I11" s="128"/>
      <c r="J11" s="128"/>
      <c r="K11" s="128"/>
      <c r="L11" s="128"/>
      <c r="M11" s="128"/>
      <c r="N11" s="128"/>
      <c r="O11" s="128">
        <f t="shared" si="0"/>
        <v>2911705.9019999998</v>
      </c>
      <c r="P11" s="129">
        <f t="shared" si="1"/>
        <v>3.8271163502442445</v>
      </c>
    </row>
    <row r="12" spans="1:16" x14ac:dyDescent="0.2">
      <c r="A12" s="126" t="s">
        <v>169</v>
      </c>
      <c r="B12" s="127" t="s">
        <v>78</v>
      </c>
      <c r="C12" s="128">
        <v>331911.70699999999</v>
      </c>
      <c r="D12" s="128">
        <v>347093.315</v>
      </c>
      <c r="E12" s="128">
        <v>422354.408</v>
      </c>
      <c r="F12" s="128">
        <v>454359.951</v>
      </c>
      <c r="G12" s="128">
        <v>429718.962</v>
      </c>
      <c r="H12" s="128">
        <v>379211.78899999999</v>
      </c>
      <c r="I12" s="128"/>
      <c r="J12" s="128"/>
      <c r="K12" s="128"/>
      <c r="L12" s="128"/>
      <c r="M12" s="128"/>
      <c r="N12" s="128"/>
      <c r="O12" s="128">
        <f t="shared" si="0"/>
        <v>2364650.1320000002</v>
      </c>
      <c r="P12" s="129">
        <f t="shared" si="1"/>
        <v>3.1080718614363723</v>
      </c>
    </row>
    <row r="13" spans="1:16" x14ac:dyDescent="0.2">
      <c r="A13" s="126" t="s">
        <v>168</v>
      </c>
      <c r="B13" s="127" t="s">
        <v>167</v>
      </c>
      <c r="C13" s="128">
        <v>311924.54499999998</v>
      </c>
      <c r="D13" s="128">
        <v>279474.685</v>
      </c>
      <c r="E13" s="128">
        <v>317033.02600000001</v>
      </c>
      <c r="F13" s="128">
        <v>269971.20299999998</v>
      </c>
      <c r="G13" s="128">
        <v>291595.30699999997</v>
      </c>
      <c r="H13" s="128">
        <v>293052.90500000003</v>
      </c>
      <c r="I13" s="128"/>
      <c r="J13" s="128"/>
      <c r="K13" s="128"/>
      <c r="L13" s="128"/>
      <c r="M13" s="128"/>
      <c r="N13" s="128"/>
      <c r="O13" s="128">
        <f t="shared" si="0"/>
        <v>1763051.6710000001</v>
      </c>
      <c r="P13" s="129">
        <f t="shared" si="1"/>
        <v>2.3173370194341616</v>
      </c>
    </row>
    <row r="14" spans="1:16" x14ac:dyDescent="0.2">
      <c r="A14" s="126" t="s">
        <v>166</v>
      </c>
      <c r="B14" s="127" t="s">
        <v>80</v>
      </c>
      <c r="C14" s="128">
        <v>233189.83100000001</v>
      </c>
      <c r="D14" s="128">
        <v>281041.31900000002</v>
      </c>
      <c r="E14" s="128">
        <v>283359.27</v>
      </c>
      <c r="F14" s="128">
        <v>323058.24800000002</v>
      </c>
      <c r="G14" s="128">
        <v>280623.56099999999</v>
      </c>
      <c r="H14" s="128">
        <v>260858.652</v>
      </c>
      <c r="I14" s="128"/>
      <c r="J14" s="128"/>
      <c r="K14" s="128"/>
      <c r="L14" s="128"/>
      <c r="M14" s="128"/>
      <c r="N14" s="128"/>
      <c r="O14" s="128">
        <f t="shared" si="0"/>
        <v>1662130.8810000001</v>
      </c>
      <c r="P14" s="129">
        <f t="shared" si="1"/>
        <v>2.1846877689644395</v>
      </c>
    </row>
    <row r="15" spans="1:16" x14ac:dyDescent="0.2">
      <c r="A15" s="126" t="s">
        <v>164</v>
      </c>
      <c r="B15" s="127" t="s">
        <v>165</v>
      </c>
      <c r="C15" s="128">
        <v>260637.136</v>
      </c>
      <c r="D15" s="128">
        <v>243827.035</v>
      </c>
      <c r="E15" s="128">
        <v>282926.43400000001</v>
      </c>
      <c r="F15" s="128">
        <v>284232.14199999999</v>
      </c>
      <c r="G15" s="128">
        <v>263342.462</v>
      </c>
      <c r="H15" s="128">
        <v>266164.59700000001</v>
      </c>
      <c r="I15" s="128"/>
      <c r="J15" s="128"/>
      <c r="K15" s="128"/>
      <c r="L15" s="128"/>
      <c r="M15" s="128"/>
      <c r="N15" s="128"/>
      <c r="O15" s="128">
        <f t="shared" si="0"/>
        <v>1601129.8060000001</v>
      </c>
      <c r="P15" s="129">
        <f t="shared" si="1"/>
        <v>2.1045085821328926</v>
      </c>
    </row>
    <row r="16" spans="1:16" x14ac:dyDescent="0.2">
      <c r="A16" s="126" t="s">
        <v>163</v>
      </c>
      <c r="B16" s="127" t="s">
        <v>149</v>
      </c>
      <c r="C16" s="128">
        <v>211219.299</v>
      </c>
      <c r="D16" s="128">
        <v>246654.799</v>
      </c>
      <c r="E16" s="128">
        <v>261770.85399999999</v>
      </c>
      <c r="F16" s="128">
        <v>312492.49699999997</v>
      </c>
      <c r="G16" s="128">
        <v>287946.66200000001</v>
      </c>
      <c r="H16" s="128">
        <v>241139.01199999999</v>
      </c>
      <c r="I16" s="128"/>
      <c r="J16" s="128"/>
      <c r="K16" s="128"/>
      <c r="L16" s="128"/>
      <c r="M16" s="128"/>
      <c r="N16" s="128"/>
      <c r="O16" s="128">
        <f t="shared" si="0"/>
        <v>1561223.1230000001</v>
      </c>
      <c r="P16" s="129">
        <f t="shared" si="1"/>
        <v>2.0520556476217502</v>
      </c>
    </row>
    <row r="17" spans="1:16" x14ac:dyDescent="0.2">
      <c r="A17" s="126" t="s">
        <v>161</v>
      </c>
      <c r="B17" s="127" t="s">
        <v>155</v>
      </c>
      <c r="C17" s="128">
        <v>212474.965</v>
      </c>
      <c r="D17" s="128">
        <v>241222.14799999999</v>
      </c>
      <c r="E17" s="128">
        <v>285249.01799999998</v>
      </c>
      <c r="F17" s="128">
        <v>264965.52100000001</v>
      </c>
      <c r="G17" s="128">
        <v>277253.25799999997</v>
      </c>
      <c r="H17" s="128">
        <v>254644.16800000001</v>
      </c>
      <c r="I17" s="128"/>
      <c r="J17" s="128"/>
      <c r="K17" s="128"/>
      <c r="L17" s="128"/>
      <c r="M17" s="128"/>
      <c r="N17" s="128"/>
      <c r="O17" s="128">
        <f t="shared" si="0"/>
        <v>1535809.078</v>
      </c>
      <c r="P17" s="129">
        <f t="shared" si="1"/>
        <v>2.0186516877374308</v>
      </c>
    </row>
    <row r="18" spans="1:16" x14ac:dyDescent="0.2">
      <c r="A18" s="126" t="s">
        <v>159</v>
      </c>
      <c r="B18" s="127" t="s">
        <v>158</v>
      </c>
      <c r="C18" s="128">
        <v>237395.83</v>
      </c>
      <c r="D18" s="128">
        <v>232056.46400000001</v>
      </c>
      <c r="E18" s="128">
        <v>272266.87900000002</v>
      </c>
      <c r="F18" s="128">
        <v>259701.55499999999</v>
      </c>
      <c r="G18" s="128">
        <v>271681.95299999998</v>
      </c>
      <c r="H18" s="128">
        <v>252456.658</v>
      </c>
      <c r="I18" s="128"/>
      <c r="J18" s="128"/>
      <c r="K18" s="128"/>
      <c r="L18" s="128"/>
      <c r="M18" s="128"/>
      <c r="N18" s="128"/>
      <c r="O18" s="128">
        <f t="shared" si="0"/>
        <v>1525559.3389999999</v>
      </c>
      <c r="P18" s="129">
        <f t="shared" si="1"/>
        <v>2.0051795360047673</v>
      </c>
    </row>
    <row r="19" spans="1:16" x14ac:dyDescent="0.2">
      <c r="A19" s="126" t="s">
        <v>157</v>
      </c>
      <c r="B19" s="127" t="s">
        <v>162</v>
      </c>
      <c r="C19" s="128">
        <v>244100.00399999999</v>
      </c>
      <c r="D19" s="128">
        <v>230757.12599999999</v>
      </c>
      <c r="E19" s="128">
        <v>189112.02</v>
      </c>
      <c r="F19" s="128">
        <v>226951.56700000001</v>
      </c>
      <c r="G19" s="128">
        <v>298034.46100000001</v>
      </c>
      <c r="H19" s="128">
        <v>294817.29800000001</v>
      </c>
      <c r="I19" s="128"/>
      <c r="J19" s="128"/>
      <c r="K19" s="128"/>
      <c r="L19" s="128"/>
      <c r="M19" s="128"/>
      <c r="N19" s="128"/>
      <c r="O19" s="128">
        <f t="shared" si="0"/>
        <v>1483772.476</v>
      </c>
      <c r="P19" s="129">
        <f t="shared" si="1"/>
        <v>1.9502553122008222</v>
      </c>
    </row>
    <row r="20" spans="1:16" x14ac:dyDescent="0.2">
      <c r="A20" s="126" t="s">
        <v>156</v>
      </c>
      <c r="B20" s="127" t="s">
        <v>160</v>
      </c>
      <c r="C20" s="128">
        <v>241884.976</v>
      </c>
      <c r="D20" s="128">
        <v>267759.08600000001</v>
      </c>
      <c r="E20" s="128">
        <v>256056.64199999999</v>
      </c>
      <c r="F20" s="128">
        <v>242738.72</v>
      </c>
      <c r="G20" s="128">
        <v>238938.77900000001</v>
      </c>
      <c r="H20" s="128">
        <v>230162.46100000001</v>
      </c>
      <c r="I20" s="128"/>
      <c r="J20" s="128"/>
      <c r="K20" s="128"/>
      <c r="L20" s="128"/>
      <c r="M20" s="128"/>
      <c r="N20" s="128"/>
      <c r="O20" s="128">
        <f t="shared" si="0"/>
        <v>1477540.6639999999</v>
      </c>
      <c r="P20" s="129">
        <f t="shared" si="1"/>
        <v>1.9420642824747543</v>
      </c>
    </row>
    <row r="21" spans="1:16" x14ac:dyDescent="0.2">
      <c r="A21" s="126" t="s">
        <v>154</v>
      </c>
      <c r="B21" s="127" t="s">
        <v>79</v>
      </c>
      <c r="C21" s="128">
        <v>254097.649</v>
      </c>
      <c r="D21" s="128">
        <v>204059.71599999999</v>
      </c>
      <c r="E21" s="128">
        <v>226741.75</v>
      </c>
      <c r="F21" s="128">
        <v>249643.37700000001</v>
      </c>
      <c r="G21" s="128">
        <v>287157.76500000001</v>
      </c>
      <c r="H21" s="128">
        <v>234826.87400000001</v>
      </c>
      <c r="I21" s="128"/>
      <c r="J21" s="128"/>
      <c r="K21" s="128"/>
      <c r="L21" s="128"/>
      <c r="M21" s="128"/>
      <c r="N21" s="128"/>
      <c r="O21" s="128">
        <f t="shared" si="0"/>
        <v>1456527.1310000001</v>
      </c>
      <c r="P21" s="129">
        <f t="shared" si="1"/>
        <v>1.9144443103939695</v>
      </c>
    </row>
    <row r="22" spans="1:16" x14ac:dyDescent="0.2">
      <c r="A22" s="126" t="s">
        <v>152</v>
      </c>
      <c r="B22" s="127" t="s">
        <v>151</v>
      </c>
      <c r="C22" s="128">
        <v>211158.36300000001</v>
      </c>
      <c r="D22" s="128">
        <v>193527.85699999999</v>
      </c>
      <c r="E22" s="128">
        <v>205265.266</v>
      </c>
      <c r="F22" s="128">
        <v>240311.41899999999</v>
      </c>
      <c r="G22" s="128">
        <v>250869.12100000001</v>
      </c>
      <c r="H22" s="128">
        <v>237816.799</v>
      </c>
      <c r="I22" s="128"/>
      <c r="J22" s="128"/>
      <c r="K22" s="128"/>
      <c r="L22" s="128"/>
      <c r="M22" s="128"/>
      <c r="N22" s="128"/>
      <c r="O22" s="128">
        <f t="shared" si="0"/>
        <v>1338948.8250000002</v>
      </c>
      <c r="P22" s="129">
        <f t="shared" si="1"/>
        <v>1.7599005918757176</v>
      </c>
    </row>
    <row r="23" spans="1:16" x14ac:dyDescent="0.2">
      <c r="A23" s="126" t="s">
        <v>150</v>
      </c>
      <c r="B23" s="127" t="s">
        <v>153</v>
      </c>
      <c r="C23" s="128">
        <v>211658.796</v>
      </c>
      <c r="D23" s="128">
        <v>213666.576</v>
      </c>
      <c r="E23" s="128">
        <v>219990.277</v>
      </c>
      <c r="F23" s="128">
        <v>237238.97099999999</v>
      </c>
      <c r="G23" s="128">
        <v>219043.049</v>
      </c>
      <c r="H23" s="128">
        <v>181786.12100000001</v>
      </c>
      <c r="I23" s="128"/>
      <c r="J23" s="128"/>
      <c r="K23" s="128"/>
      <c r="L23" s="128"/>
      <c r="M23" s="128"/>
      <c r="N23" s="128"/>
      <c r="O23" s="128">
        <f t="shared" si="0"/>
        <v>1283383.79</v>
      </c>
      <c r="P23" s="129">
        <f t="shared" si="1"/>
        <v>1.6868664802216782</v>
      </c>
    </row>
    <row r="24" spans="1:16" x14ac:dyDescent="0.2">
      <c r="A24" s="126" t="s">
        <v>148</v>
      </c>
      <c r="B24" s="127" t="s">
        <v>147</v>
      </c>
      <c r="C24" s="128">
        <v>180774.84</v>
      </c>
      <c r="D24" s="128">
        <v>195228.924</v>
      </c>
      <c r="E24" s="128">
        <v>232848.74400000001</v>
      </c>
      <c r="F24" s="128">
        <v>212877.28599999999</v>
      </c>
      <c r="G24" s="128">
        <v>206312.079</v>
      </c>
      <c r="H24" s="128">
        <v>185690.14</v>
      </c>
      <c r="I24" s="128"/>
      <c r="J24" s="128"/>
      <c r="K24" s="128"/>
      <c r="L24" s="128"/>
      <c r="M24" s="128"/>
      <c r="N24" s="128"/>
      <c r="O24" s="128">
        <f t="shared" si="0"/>
        <v>1213732.0129999998</v>
      </c>
      <c r="P24" s="129">
        <f t="shared" si="1"/>
        <v>1.5953168994768756</v>
      </c>
    </row>
    <row r="25" spans="1:16" x14ac:dyDescent="0.2">
      <c r="A25" s="114"/>
      <c r="B25" s="154" t="s">
        <v>146</v>
      </c>
      <c r="C25" s="154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136">
        <f>SUM(O5:O24)</f>
        <v>51294563.761999995</v>
      </c>
      <c r="P25" s="137">
        <f>SUM(P5:P24)</f>
        <v>67.421048093268638</v>
      </c>
    </row>
    <row r="26" spans="1:16" ht="13.5" customHeight="1" x14ac:dyDescent="0.2">
      <c r="A26" s="114"/>
      <c r="B26" s="155" t="s">
        <v>145</v>
      </c>
      <c r="C26" s="155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136">
        <v>76080934.978999957</v>
      </c>
      <c r="P26" s="128">
        <f>O26/O$26*100</f>
        <v>100</v>
      </c>
    </row>
    <row r="27" spans="1:16" x14ac:dyDescent="0.2">
      <c r="B27" s="139" t="s">
        <v>221</v>
      </c>
    </row>
    <row r="28" spans="1:16" x14ac:dyDescent="0.2">
      <c r="B28" s="37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23"/>
  <sheetViews>
    <sheetView showGridLines="0" zoomScaleNormal="100" workbookViewId="0">
      <selection activeCell="A24" sqref="A24"/>
    </sheetView>
  </sheetViews>
  <sheetFormatPr defaultColWidth="9.140625" defaultRowHeight="12.75" x14ac:dyDescent="0.2"/>
  <sheetData>
    <row r="22" spans="1:1" x14ac:dyDescent="0.2">
      <c r="A22" t="s">
        <v>192</v>
      </c>
    </row>
    <row r="23" spans="1:1" x14ac:dyDescent="0.2">
      <c r="A23" s="87" t="s">
        <v>219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topLeftCell="A8" workbookViewId="0">
      <selection activeCell="I62" sqref="I62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9" t="s">
        <v>3</v>
      </c>
    </row>
    <row r="2" spans="2:2" ht="15" x14ac:dyDescent="0.25">
      <c r="B2" s="39" t="s">
        <v>81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8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SEKTÖR (U S D)</vt:lpstr>
      <vt:lpstr>Seçilmiş İstatistikler</vt:lpstr>
      <vt:lpstr>SEKTÖR (TL)</vt:lpstr>
      <vt:lpstr>USDvsTL</vt:lpstr>
      <vt:lpstr>GEN.SEK.</vt:lpstr>
      <vt:lpstr>Toplam İhracat  bar gra</vt:lpstr>
      <vt:lpstr>ÜLKE</vt:lpstr>
      <vt:lpstr>KARŞL.</vt:lpstr>
      <vt:lpstr>SEKT1</vt:lpstr>
      <vt:lpstr>SEKT2 </vt:lpstr>
      <vt:lpstr>SEKT3 </vt:lpstr>
      <vt:lpstr>SEKT4 </vt:lpstr>
      <vt:lpstr>SEKT5 </vt:lpstr>
      <vt:lpstr>2002-2014 AYLIK İHR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Metin TABALU</cp:lastModifiedBy>
  <cp:lastPrinted>2014-07-01T05:16:13Z</cp:lastPrinted>
  <dcterms:created xsi:type="dcterms:W3CDTF">2013-08-01T04:41:02Z</dcterms:created>
  <dcterms:modified xsi:type="dcterms:W3CDTF">2014-07-01T05:52:32Z</dcterms:modified>
</cp:coreProperties>
</file>