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khanezgin\Documents\RAPORLAR KAYIT RAKAMLARI\AYLAR BAZINDA İHRACAT KAYIT RAKAMLARI\2015\06-HAZİRAN-GEBZE\"/>
    </mc:Choice>
  </mc:AlternateContent>
  <bookViews>
    <workbookView xWindow="240" yWindow="480" windowWidth="15576" windowHeight="7596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5 AYLIK İHR" sheetId="22" r:id="rId14"/>
  </sheets>
  <calcPr calcId="152511"/>
</workbook>
</file>

<file path=xl/calcChain.xml><?xml version="1.0" encoding="utf-8"?>
<calcChain xmlns="http://schemas.openxmlformats.org/spreadsheetml/2006/main">
  <c r="K46" i="2" l="1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K8" i="2"/>
  <c r="J8" i="2"/>
  <c r="D38" i="14" l="1"/>
  <c r="D39" i="14"/>
  <c r="D40" i="14"/>
  <c r="D41" i="14"/>
  <c r="D42" i="14"/>
  <c r="D43" i="14"/>
  <c r="D44" i="14"/>
  <c r="D45" i="14"/>
  <c r="D46" i="14"/>
  <c r="D37" i="14"/>
  <c r="G46" i="2" l="1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G51" i="1"/>
  <c r="F51" i="1"/>
  <c r="H22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 l="1"/>
  <c r="H51" i="1"/>
  <c r="O75" i="22" l="1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1" l="1"/>
  <c r="J45" i="2" s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O5" i="23"/>
  <c r="P5" i="23" s="1"/>
  <c r="O6" i="23"/>
  <c r="O7" i="23"/>
  <c r="P7" i="23" s="1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P26" i="23"/>
  <c r="O25" i="23" l="1"/>
  <c r="P6" i="23"/>
  <c r="P25" i="2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I22" i="4" l="1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  <c r="M42" i="1" l="1"/>
  <c r="M34" i="1"/>
  <c r="M26" i="1"/>
  <c r="M18" i="1"/>
  <c r="M10" i="1"/>
  <c r="M43" i="1"/>
  <c r="M35" i="1"/>
  <c r="M27" i="1"/>
  <c r="M19" i="1"/>
  <c r="M11" i="1"/>
  <c r="M40" i="1"/>
  <c r="M32" i="1"/>
  <c r="M24" i="1"/>
  <c r="M16" i="1"/>
  <c r="M8" i="1"/>
  <c r="M41" i="1"/>
  <c r="M33" i="1"/>
  <c r="M25" i="1"/>
  <c r="M17" i="1"/>
  <c r="M9" i="1"/>
  <c r="M46" i="1"/>
  <c r="M38" i="1"/>
  <c r="M30" i="1"/>
  <c r="M22" i="1"/>
  <c r="M14" i="1"/>
  <c r="M39" i="1"/>
  <c r="M31" i="1"/>
  <c r="M23" i="1"/>
  <c r="M15" i="1"/>
  <c r="M44" i="1"/>
  <c r="M36" i="1"/>
  <c r="M28" i="1"/>
  <c r="M20" i="1"/>
  <c r="M12" i="1"/>
  <c r="M37" i="1"/>
  <c r="M29" i="1"/>
  <c r="M21" i="1"/>
  <c r="M13" i="1"/>
  <c r="L46" i="1"/>
  <c r="F46" i="3" s="1"/>
  <c r="K45" i="1"/>
  <c r="K45" i="2" s="1"/>
  <c r="M31" i="2"/>
  <c r="M45" i="2" l="1"/>
  <c r="L45" i="2"/>
  <c r="G45" i="3" s="1"/>
  <c r="M17" i="2"/>
  <c r="M27" i="2"/>
  <c r="M28" i="2"/>
  <c r="M22" i="2"/>
  <c r="M12" i="2"/>
  <c r="M29" i="2"/>
  <c r="M19" i="2"/>
  <c r="M13" i="2"/>
  <c r="M35" i="2"/>
  <c r="M8" i="2"/>
  <c r="M45" i="1"/>
  <c r="M44" i="2"/>
  <c r="M38" i="2"/>
  <c r="M16" i="2"/>
  <c r="M33" i="2"/>
  <c r="M42" i="2"/>
  <c r="M24" i="2"/>
  <c r="M26" i="2"/>
  <c r="M46" i="2"/>
  <c r="M40" i="2"/>
  <c r="M25" i="2"/>
  <c r="M15" i="2"/>
  <c r="M14" i="2"/>
  <c r="M36" i="2"/>
  <c r="M41" i="2"/>
  <c r="M30" i="2"/>
  <c r="M11" i="2"/>
  <c r="M20" i="2"/>
  <c r="M32" i="2"/>
  <c r="L46" i="2"/>
  <c r="G46" i="3" s="1"/>
  <c r="L45" i="1"/>
  <c r="F45" i="3" s="1"/>
  <c r="M37" i="2"/>
  <c r="M34" i="2"/>
  <c r="M39" i="2"/>
  <c r="M43" i="2"/>
  <c r="M9" i="2"/>
  <c r="M21" i="2"/>
  <c r="M10" i="2"/>
  <c r="M23" i="2"/>
  <c r="M18" i="2"/>
</calcChain>
</file>

<file path=xl/sharedStrings.xml><?xml version="1.0" encoding="utf-8"?>
<sst xmlns="http://schemas.openxmlformats.org/spreadsheetml/2006/main" count="447" uniqueCount="234">
  <si>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</si>
  <si>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</si>
  <si>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</si>
  <si>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</si>
  <si>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</si>
  <si>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</si>
  <si>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</si>
  <si>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</si>
  <si>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</si>
  <si>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</si>
  <si>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</si>
  <si>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</si>
  <si>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</si>
  <si>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</si>
  <si>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</si>
  <si>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</si>
  <si>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</si>
  <si>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</si>
  <si>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</si>
  <si>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</si>
  <si>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</si>
  <si>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</si>
  <si>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</si>
  <si>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</si>
  <si>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</si>
  <si>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</si>
  <si>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</si>
  <si>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</si>
  <si>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</si>
  <si>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</si>
  <si>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</si>
  <si>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</si>
  <si>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</si>
  <si>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</si>
  <si>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</si>
  <si>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</si>
  <si>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</si>
  <si>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</si>
  <si>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</si>
  <si>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</si>
  <si>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</si>
  <si>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</si>
  <si>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</si>
  <si>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</si>
  <si>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</si>
  <si>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</si>
  <si>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</si>
  <si>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</si>
  <si>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</si>
  <si>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</si>
  <si>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</si>
  <si>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</si>
  <si>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</si>
  <si>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</si>
  <si>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</si>
  <si>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</si>
  <si>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</si>
  <si>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</si>
  <si>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</si>
  <si>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</si>
  <si>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</si>
  <si>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</si>
  <si>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</si>
  <si>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</si>
  <si>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</si>
  <si>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</si>
  <si>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</si>
  <si>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</si>
  <si>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</si>
  <si>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</si>
  <si>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</si>
  <si>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</si>
  <si>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</si>
  <si>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</si>
  <si>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</si>
  <si>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</si>
  <si>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</si>
  <si>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</si>
  <si>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</si>
  <si>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</si>
  <si>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</si>
  <si>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</si>
  <si>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</si>
  <si>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</si>
  <si>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</si>
  <si>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</si>
  <si>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</si>
  <si>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</si>
  <si>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</si>
  <si>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</si>
  <si>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</si>
  <si>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</si>
  <si>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</si>
  <si>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</si>
  <si>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</si>
  <si>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</si>
  <si>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</si>
  <si>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</si>
  <si>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</si>
  <si>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</si>
  <si>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</si>
  <si>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</si>
  <si>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</si>
  <si>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</si>
  <si>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</si>
  <si>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</si>
  <si>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</si>
  <si>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</si>
  <si>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</si>
  <si>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</si>
  <si>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</si>
  <si>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</si>
  <si>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</si>
  <si>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</si>
  <si>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</si>
  <si>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</si>
  <si>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</si>
  <si>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</si>
  <si>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</si>
  <si>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</si>
  <si>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</si>
  <si>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</si>
  <si>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</si>
  <si>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</si>
  <si>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</si>
  <si>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</si>
  <si>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</si>
  <si>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</si>
  <si>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</si>
  <si>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</si>
  <si>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</si>
  <si>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</si>
  <si>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</si>
  <si>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</si>
  <si>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</si>
  <si>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</si>
  <si>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</si>
  <si>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</si>
  <si>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</si>
  <si>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</si>
  <si>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</si>
  <si>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</si>
  <si>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</si>
  <si>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</si>
  <si>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 xml:space="preserve">AZERBAYCAN-NAHÇİVAN 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</si>
  <si>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</si>
  <si>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</si>
  <si>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</si>
  <si>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</si>
  <si>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</si>
  <si>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</si>
  <si>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</si>
  <si>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</si>
  <si>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</si>
  <si>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</si>
  <si>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</si>
  <si>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</si>
  <si>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</si>
  <si>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</si>
  <si>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</si>
  <si>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</si>
  <si>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</si>
  <si>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</si>
  <si>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</si>
  <si>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</si>
  <si>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</si>
  <si>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</si>
  <si>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</si>
  <si>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</si>
  <si>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</si>
  <si>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</si>
  <si>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</si>
  <si>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</si>
  <si>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</si>
  <si>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>2013-2014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</si>
  <si>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</si>
  <si>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</si>
  <si>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</si>
  <si>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</si>
  <si>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Hazırgiyim ve Konfeksiyon </t>
  </si>
  <si>
    <t xml:space="preserve">Fındık ve Mamulleri </t>
  </si>
  <si>
    <t>SAKARYA</t>
  </si>
  <si>
    <t>Değişim    ('15/'14)</t>
  </si>
  <si>
    <t xml:space="preserve"> Pay(15)  (%)</t>
  </si>
  <si>
    <t>SON 12 AYLIK
(2015/2014)</t>
  </si>
  <si>
    <t>2014-2015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</si>
  <si>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</si>
  <si>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</si>
  <si>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>Mobilya, Kağıt ve Orman Ürünleri</t>
  </si>
  <si>
    <t xml:space="preserve">   C. AĞAÇ VE ORMAN ÜRÜNLERİ</t>
  </si>
  <si>
    <t>BAİB</t>
  </si>
  <si>
    <t xml:space="preserve">Son 12 aylık dönem için ilk 11 ay TUİK, son ay TİM rakamı kullanılmıştır. </t>
  </si>
  <si>
    <t>Elektrik Elektronik ve Hizmet</t>
  </si>
  <si>
    <t>KILIS</t>
  </si>
  <si>
    <t>ERZINCAN</t>
  </si>
  <si>
    <t xml:space="preserve">SEKTÖREL BAZDA İHRACAT RAKAMLARI -1.000 $   </t>
  </si>
  <si>
    <t xml:space="preserve">SEKTÖREL BAZDA İHRACAT KAYIT RAKAMLARI - 1.000 TL   </t>
  </si>
  <si>
    <t>İHRACATÇI  BİRLİKLERİ  GENEL SEKRETERLİKLERİ BAZINDA İHRACAT RAKAMLARI (1.000 $)</t>
  </si>
  <si>
    <t>EURO</t>
  </si>
  <si>
    <t>ÇİN HALK CUMHURİYETİ</t>
  </si>
  <si>
    <t xml:space="preserve">SUDAN </t>
  </si>
  <si>
    <t>BANGLADEŞ</t>
  </si>
  <si>
    <t xml:space="preserve">Meyve Sebze Mamulleri </t>
  </si>
  <si>
    <t xml:space="preserve">Halı </t>
  </si>
  <si>
    <t xml:space="preserve">Yaş Meyve ve Sebze  </t>
  </si>
  <si>
    <t>BAYBURT</t>
  </si>
  <si>
    <t>OSMANIYE</t>
  </si>
  <si>
    <t>TÜRKMENİSTAN</t>
  </si>
  <si>
    <t>2015 YILI İHRACATIMIZDA İLK 20 ÜLKE (1.000 $)</t>
  </si>
  <si>
    <t>HAZİRAN 2015 İHRACAT RAKAMLARI</t>
  </si>
  <si>
    <t>OCAK-HAZİRAN</t>
  </si>
  <si>
    <t>2014 - HAZİRAN</t>
  </si>
  <si>
    <t>2015 - HAZİRAN</t>
  </si>
  <si>
    <t>HAZİRAN 2015 İHRACAT RAKAMLARI - TL</t>
  </si>
  <si>
    <t>HAZİRAN (2015/2014)</t>
  </si>
  <si>
    <t>OCAK-HAZİRAN
(2015/2014)</t>
  </si>
  <si>
    <t>OCAK- HAZİRAN</t>
  </si>
  <si>
    <t>*Ocak-Haziran dönemi için ilk 5 ay TUİK, son ay TİM rakamı kullanılmıştır.</t>
  </si>
  <si>
    <t xml:space="preserve">* Haziran ayı için TİM rakamı kullanılmıştır. </t>
  </si>
  <si>
    <t>PERU</t>
  </si>
  <si>
    <t>CIBUTI</t>
  </si>
  <si>
    <t xml:space="preserve">KONGO </t>
  </si>
  <si>
    <t>FİLDİŞİ SAHİLİ</t>
  </si>
  <si>
    <t>MEKSİKA</t>
  </si>
  <si>
    <t xml:space="preserve">KOLOMBİYA </t>
  </si>
  <si>
    <t xml:space="preserve">PORTEKİZ </t>
  </si>
  <si>
    <t xml:space="preserve">Hububat, Bakliyat, Yağlı Toh. </t>
  </si>
  <si>
    <t>ADANA</t>
  </si>
  <si>
    <t>SIIRT</t>
  </si>
  <si>
    <t>BITLIS</t>
  </si>
  <si>
    <t>DIYARBAKIR</t>
  </si>
  <si>
    <t>MUĞLA</t>
  </si>
  <si>
    <t>TRABZON</t>
  </si>
  <si>
    <t>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</si>
</sst>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T_L_-;\-* #,##0.00\ _T_L_-;_-* &quot;-&quot;??\ _T_L_-;_-@_-"/>
    <numFmt numFmtId="164" formatCode="_-* #,##0.00\ _Y_T_L_-;\-* #,##0.00\ _Y_T_L_-;_-* &quot;-&quot;??\ _Y_T_L_-;_-@_-"/>
    <numFmt numFmtId="165" formatCode="0.0"/>
    <numFmt numFmtId="166" formatCode="#,##0.0"/>
    <numFmt numFmtId="167" formatCode="0.0%"/>
    <numFmt numFmtId="168" formatCode="_-* #,##0.0\ _T_L_-;\-* #,##0.0\ _T_L_-;_-* &quot;-&quot;??\ _T_L_-;_-@_-"/>
    <numFmt numFmtId="169" formatCode="_-* #,##0\ _T_L_-;\-* #,##0\ _T_L_-;_-* &quot;-&quot;??\ _T_L_-;_-@_-"/>
  </numFmts>
  <fonts count="77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52" fillId="27" borderId="0" applyNumberFormat="0" applyBorder="0" applyAlignment="0" applyProtection="0"/>
    <xf numFmtId="0" fontId="52" fillId="30" borderId="0" applyNumberFormat="0" applyBorder="0" applyAlignment="0" applyProtection="0"/>
    <xf numFmtId="0" fontId="52" fillId="29" borderId="0" applyNumberFormat="0" applyBorder="0" applyAlignment="0" applyProtection="0"/>
    <xf numFmtId="0" fontId="52" fillId="31" borderId="0" applyNumberFormat="0" applyBorder="0" applyAlignment="0" applyProtection="0"/>
    <xf numFmtId="0" fontId="52" fillId="28" borderId="0" applyNumberFormat="0" applyBorder="0" applyAlignment="0" applyProtection="0"/>
    <xf numFmtId="0" fontId="52" fillId="32" borderId="0" applyNumberFormat="0" applyBorder="0" applyAlignment="0" applyProtection="0"/>
    <xf numFmtId="0" fontId="52" fillId="31" borderId="0" applyNumberFormat="0" applyBorder="0" applyAlignment="0" applyProtection="0"/>
    <xf numFmtId="0" fontId="52" fillId="33" borderId="0" applyNumberFormat="0" applyBorder="0" applyAlignment="0" applyProtection="0"/>
    <xf numFmtId="0" fontId="52" fillId="32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3" fillId="5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3" fillId="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3" fillId="11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3" fillId="14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3" fillId="17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3" fillId="20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3" fillId="6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" fillId="9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3" fillId="1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3" fillId="15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3" fillId="18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3" fillId="21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4" fillId="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4" fillId="10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4" fillId="13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1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4" fillId="19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4" fillId="22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4" applyNumberFormat="0" applyFill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164" fontId="27" fillId="0" borderId="0" applyFont="0" applyFill="0" applyBorder="0" applyAlignment="0" applyProtection="0"/>
    <xf numFmtId="0" fontId="27" fillId="0" borderId="0"/>
    <xf numFmtId="0" fontId="63" fillId="40" borderId="30" applyNumberFormat="0" applyAlignment="0" applyProtection="0"/>
    <xf numFmtId="0" fontId="1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4" fillId="32" borderId="28" applyNumberFormat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5" fillId="0" borderId="1" applyNumberFormat="0" applyFill="0" applyAlignment="0" applyProtection="0"/>
    <xf numFmtId="0" fontId="58" fillId="0" borderId="25" applyNumberFormat="0" applyFill="0" applyAlignment="0" applyProtection="0"/>
    <xf numFmtId="0" fontId="6" fillId="0" borderId="2" applyNumberFormat="0" applyFill="0" applyAlignment="0" applyProtection="0"/>
    <xf numFmtId="0" fontId="59" fillId="0" borderId="26" applyNumberFormat="0" applyFill="0" applyAlignment="0" applyProtection="0"/>
    <xf numFmtId="0" fontId="7" fillId="0" borderId="3" applyNumberFormat="0" applyFill="0" applyAlignment="0" applyProtection="0"/>
    <xf numFmtId="0" fontId="60" fillId="0" borderId="27" applyNumberFormat="0" applyFill="0" applyAlignment="0" applyProtection="0"/>
    <xf numFmtId="0" fontId="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8" fillId="2" borderId="4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10" fillId="0" borderId="6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27" fillId="0" borderId="0"/>
    <xf numFmtId="0" fontId="52" fillId="0" borderId="0"/>
    <xf numFmtId="0" fontId="52" fillId="0" borderId="0"/>
    <xf numFmtId="0" fontId="27" fillId="0" borderId="0"/>
    <xf numFmtId="0" fontId="3" fillId="0" borderId="0"/>
    <xf numFmtId="0" fontId="52" fillId="0" borderId="0"/>
    <xf numFmtId="0" fontId="52" fillId="0" borderId="0"/>
    <xf numFmtId="0" fontId="27" fillId="29" borderId="31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27" fillId="29" borderId="31" applyNumberFormat="0" applyFont="0" applyAlignment="0" applyProtection="0"/>
    <xf numFmtId="0" fontId="9" fillId="3" borderId="5" applyNumberFormat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7" fillId="0" borderId="32" applyNumberFormat="0" applyFill="0" applyAlignment="0" applyProtection="0"/>
    <xf numFmtId="0" fontId="13" fillId="0" borderId="8" applyNumberFormat="0" applyFill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0" fontId="68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1" fillId="5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" fillId="8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1" fillId="11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1" fillId="14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1" fillId="17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1" fillId="20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" fillId="6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" fillId="9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" fillId="12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" fillId="15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1" fillId="18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" fillId="2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1" fillId="40" borderId="28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0" fontId="62" fillId="41" borderId="29" applyNumberFormat="0" applyAlignment="0" applyProtection="0"/>
    <xf numFmtId="164" fontId="15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1" fillId="40" borderId="28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64" fillId="32" borderId="28" applyNumberFormat="0" applyAlignment="0" applyProtection="0"/>
    <xf numFmtId="0" fontId="62" fillId="41" borderId="29" applyNumberFormat="0" applyAlignment="0" applyProtection="0"/>
    <xf numFmtId="0" fontId="65" fillId="42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57" fillId="0" borderId="24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15" fillId="0" borderId="0"/>
    <xf numFmtId="0" fontId="52" fillId="0" borderId="0"/>
    <xf numFmtId="0" fontId="52" fillId="0" borderId="0"/>
    <xf numFmtId="0" fontId="15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1" fillId="4" borderId="7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52" fillId="29" borderId="31" applyNumberFormat="0" applyFont="0" applyAlignment="0" applyProtection="0"/>
    <xf numFmtId="0" fontId="1" fillId="4" borderId="7" applyNumberFormat="0" applyFont="0" applyAlignment="0" applyProtection="0"/>
    <xf numFmtId="0" fontId="15" fillId="29" borderId="31" applyNumberFormat="0" applyFont="0" applyAlignment="0" applyProtection="0"/>
    <xf numFmtId="0" fontId="66" fillId="32" borderId="0" applyNumberFormat="0" applyBorder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0" fontId="63" fillId="40" borderId="30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0" fontId="67" fillId="0" borderId="32" applyNumberFormat="0" applyFill="0" applyAlignment="0" applyProtection="0"/>
    <xf numFmtId="164" fontId="15" fillId="0" borderId="0" applyFont="0" applyFill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</cellStyleXfs>
  <cellXfs count="164">
    <xf numFmtId="0" fontId="0" fillId="0" borderId="0" xfId="0"/>
    <xf numFmtId="0" fontId="16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5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5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5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29" fillId="0" borderId="0" xfId="3" applyFont="1" applyFill="1" applyBorder="1"/>
    <xf numFmtId="0" fontId="16" fillId="0" borderId="0" xfId="0" applyFont="1" applyFill="1" applyBorder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43" fontId="16" fillId="0" borderId="0" xfId="1" applyFont="1" applyFill="1" applyBorder="1"/>
    <xf numFmtId="0" fontId="36" fillId="0" borderId="0" xfId="0" applyFont="1"/>
    <xf numFmtId="0" fontId="38" fillId="0" borderId="0" xfId="0" applyFont="1"/>
    <xf numFmtId="0" fontId="42" fillId="0" borderId="0" xfId="0" applyFont="1"/>
    <xf numFmtId="49" fontId="43" fillId="26" borderId="14" xfId="0" applyNumberFormat="1" applyFont="1" applyFill="1" applyBorder="1" applyAlignment="1">
      <alignment horizontal="center"/>
    </xf>
    <xf numFmtId="49" fontId="43" fillId="26" borderId="15" xfId="0" applyNumberFormat="1" applyFont="1" applyFill="1" applyBorder="1" applyAlignment="1">
      <alignment horizontal="center"/>
    </xf>
    <xf numFmtId="0" fontId="43" fillId="26" borderId="16" xfId="0" applyFont="1" applyFill="1" applyBorder="1" applyAlignment="1">
      <alignment horizontal="center"/>
    </xf>
    <xf numFmtId="0" fontId="44" fillId="0" borderId="0" xfId="0" applyFont="1"/>
    <xf numFmtId="0" fontId="45" fillId="26" borderId="17" xfId="0" applyFont="1" applyFill="1" applyBorder="1"/>
    <xf numFmtId="0" fontId="46" fillId="0" borderId="0" xfId="0" applyFont="1"/>
    <xf numFmtId="0" fontId="47" fillId="26" borderId="17" xfId="0" applyFont="1" applyFill="1" applyBorder="1"/>
    <xf numFmtId="0" fontId="49" fillId="0" borderId="0" xfId="0" applyFont="1"/>
    <xf numFmtId="0" fontId="50" fillId="26" borderId="21" xfId="0" applyFont="1" applyFill="1" applyBorder="1" applyAlignment="1">
      <alignment horizontal="center"/>
    </xf>
    <xf numFmtId="0" fontId="51" fillId="0" borderId="0" xfId="0" applyFont="1"/>
    <xf numFmtId="0" fontId="30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5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5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6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5" fontId="28" fillId="24" borderId="9" xfId="3" applyNumberFormat="1" applyFont="1" applyFill="1" applyBorder="1" applyAlignment="1">
      <alignment horizontal="center"/>
    </xf>
    <xf numFmtId="49" fontId="39" fillId="43" borderId="9" xfId="0" applyNumberFormat="1" applyFont="1" applyFill="1" applyBorder="1" applyAlignment="1">
      <alignment horizontal="left"/>
    </xf>
    <xf numFmtId="3" fontId="39" fillId="43" borderId="9" xfId="0" applyNumberFormat="1" applyFont="1" applyFill="1" applyBorder="1" applyAlignment="1">
      <alignment horizontal="right"/>
    </xf>
    <xf numFmtId="49" fontId="39" fillId="43" borderId="9" xfId="0" applyNumberFormat="1" applyFont="1" applyFill="1" applyBorder="1" applyAlignment="1">
      <alignment horizontal="right"/>
    </xf>
    <xf numFmtId="49" fontId="40" fillId="0" borderId="9" xfId="0" applyNumberFormat="1" applyFont="1" applyFill="1" applyBorder="1"/>
    <xf numFmtId="3" fontId="41" fillId="0" borderId="9" xfId="0" applyNumberFormat="1" applyFont="1" applyFill="1" applyBorder="1"/>
    <xf numFmtId="49" fontId="40" fillId="0" borderId="33" xfId="0" applyNumberFormat="1" applyFont="1" applyFill="1" applyBorder="1"/>
    <xf numFmtId="3" fontId="0" fillId="0" borderId="0" xfId="0" applyNumberFormat="1"/>
    <xf numFmtId="49" fontId="40" fillId="0" borderId="0" xfId="0" applyNumberFormat="1" applyFont="1" applyFill="1" applyBorder="1"/>
    <xf numFmtId="0" fontId="15" fillId="0" borderId="0" xfId="0" applyFont="1"/>
    <xf numFmtId="49" fontId="70" fillId="0" borderId="0" xfId="0" applyNumberFormat="1" applyFont="1" applyFill="1" applyBorder="1"/>
    <xf numFmtId="0" fontId="0" fillId="0" borderId="0" xfId="0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1" fillId="0" borderId="9" xfId="0" applyFont="1" applyFill="1" applyBorder="1"/>
    <xf numFmtId="3" fontId="23" fillId="24" borderId="9" xfId="0" applyNumberFormat="1" applyFont="1" applyFill="1" applyBorder="1" applyAlignment="1">
      <alignment horizontal="center"/>
    </xf>
    <xf numFmtId="2" fontId="23" fillId="24" borderId="9" xfId="0" applyNumberFormat="1" applyFont="1" applyFill="1" applyBorder="1" applyAlignment="1">
      <alignment horizontal="center"/>
    </xf>
    <xf numFmtId="1" fontId="23" fillId="24" borderId="9" xfId="0" applyNumberFormat="1" applyFont="1" applyFill="1" applyBorder="1" applyAlignment="1">
      <alignment horizontal="center"/>
    </xf>
    <xf numFmtId="0" fontId="30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29" fillId="0" borderId="9" xfId="0" applyFont="1" applyFill="1" applyBorder="1"/>
    <xf numFmtId="2" fontId="29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5" fillId="0" borderId="9" xfId="0" applyFont="1" applyBorder="1"/>
    <xf numFmtId="0" fontId="25" fillId="0" borderId="9" xfId="0" applyFont="1" applyBorder="1" applyAlignment="1">
      <alignment wrapText="1"/>
    </xf>
    <xf numFmtId="49" fontId="72" fillId="0" borderId="10" xfId="0" applyNumberFormat="1" applyFont="1" applyFill="1" applyBorder="1"/>
    <xf numFmtId="49" fontId="72" fillId="0" borderId="9" xfId="0" applyNumberFormat="1" applyFont="1" applyFill="1" applyBorder="1"/>
    <xf numFmtId="4" fontId="73" fillId="0" borderId="9" xfId="0" applyNumberFormat="1" applyFont="1" applyFill="1" applyBorder="1"/>
    <xf numFmtId="4" fontId="73" fillId="0" borderId="12" xfId="0" applyNumberFormat="1" applyFont="1" applyFill="1" applyBorder="1"/>
    <xf numFmtId="0" fontId="15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73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71" fillId="44" borderId="9" xfId="0" applyNumberFormat="1" applyFont="1" applyFill="1" applyBorder="1" applyAlignment="1">
      <alignment horizontal="center"/>
    </xf>
    <xf numFmtId="0" fontId="71" fillId="44" borderId="9" xfId="0" applyFont="1" applyFill="1" applyBorder="1" applyAlignment="1">
      <alignment horizontal="center"/>
    </xf>
    <xf numFmtId="3" fontId="74" fillId="24" borderId="9" xfId="3" applyNumberFormat="1" applyFont="1" applyFill="1" applyBorder="1" applyAlignment="1">
      <alignment horizontal="center"/>
    </xf>
    <xf numFmtId="165" fontId="74" fillId="24" borderId="9" xfId="3" applyNumberFormat="1" applyFont="1" applyFill="1" applyBorder="1" applyAlignment="1">
      <alignment horizontal="center"/>
    </xf>
    <xf numFmtId="168" fontId="26" fillId="0" borderId="9" xfId="1" applyNumberFormat="1" applyFont="1" applyFill="1" applyBorder="1" applyAlignment="1">
      <alignment horizontal="center" vertical="center"/>
    </xf>
    <xf numFmtId="0" fontId="37" fillId="0" borderId="0" xfId="3" applyFont="1" applyFill="1" applyBorder="1"/>
    <xf numFmtId="168" fontId="26" fillId="0" borderId="9" xfId="0" applyNumberFormat="1" applyFont="1" applyFill="1" applyBorder="1" applyAlignment="1">
      <alignment horizontal="center" vertical="center"/>
    </xf>
    <xf numFmtId="3" fontId="20" fillId="0" borderId="9" xfId="0" applyNumberFormat="1" applyFont="1" applyFill="1" applyBorder="1" applyAlignment="1">
      <alignment horizontal="center" vertical="center"/>
    </xf>
    <xf numFmtId="167" fontId="41" fillId="0" borderId="0" xfId="171" applyNumberFormat="1" applyFont="1" applyFill="1" applyBorder="1"/>
    <xf numFmtId="0" fontId="35" fillId="0" borderId="9" xfId="0" applyFont="1" applyBorder="1" applyAlignment="1">
      <alignment horizontal="center" vertical="center"/>
    </xf>
    <xf numFmtId="0" fontId="17" fillId="0" borderId="0" xfId="3" applyFont="1" applyFill="1" applyBorder="1" applyAlignment="1"/>
    <xf numFmtId="169" fontId="25" fillId="0" borderId="9" xfId="0" applyNumberFormat="1" applyFont="1" applyFill="1" applyBorder="1" applyAlignment="1">
      <alignment horizontal="center" vertical="center"/>
    </xf>
    <xf numFmtId="3" fontId="74" fillId="45" borderId="9" xfId="3" applyNumberFormat="1" applyFont="1" applyFill="1" applyBorder="1" applyAlignment="1">
      <alignment horizontal="center"/>
    </xf>
    <xf numFmtId="165" fontId="74" fillId="45" borderId="9" xfId="3" applyNumberFormat="1" applyFont="1" applyFill="1" applyBorder="1" applyAlignment="1">
      <alignment horizontal="center"/>
    </xf>
    <xf numFmtId="0" fontId="75" fillId="0" borderId="0" xfId="0" applyFont="1" applyAlignment="1">
      <alignment vertical="center"/>
    </xf>
    <xf numFmtId="0" fontId="76" fillId="0" borderId="0" xfId="0" applyFont="1" applyAlignment="1">
      <alignment vertical="center"/>
    </xf>
    <xf numFmtId="0" fontId="20" fillId="0" borderId="9" xfId="3" applyFont="1" applyFill="1" applyBorder="1" applyAlignment="1">
      <alignment horizontal="center" vertical="center"/>
    </xf>
    <xf numFmtId="1" fontId="20" fillId="0" borderId="9" xfId="3" applyNumberFormat="1" applyFont="1" applyFill="1" applyBorder="1" applyAlignment="1">
      <alignment horizontal="center" vertical="center"/>
    </xf>
    <xf numFmtId="2" fontId="21" fillId="0" borderId="9" xfId="3" applyNumberFormat="1" applyFont="1" applyFill="1" applyBorder="1" applyAlignment="1">
      <alignment horizontal="center" vertical="center" wrapText="1"/>
    </xf>
    <xf numFmtId="1" fontId="21" fillId="0" borderId="9" xfId="3" applyNumberFormat="1" applyFont="1" applyFill="1" applyBorder="1" applyAlignment="1">
      <alignment horizontal="center" vertical="center" wrapText="1"/>
    </xf>
    <xf numFmtId="0" fontId="25" fillId="0" borderId="0" xfId="0" applyFont="1"/>
    <xf numFmtId="166" fontId="20" fillId="0" borderId="9" xfId="0" applyNumberFormat="1" applyFont="1" applyFill="1" applyBorder="1" applyAlignment="1">
      <alignment horizontal="center" vertical="center"/>
    </xf>
    <xf numFmtId="3" fontId="24" fillId="0" borderId="9" xfId="0" applyNumberFormat="1" applyFont="1" applyFill="1" applyBorder="1" applyAlignment="1">
      <alignment horizontal="right" vertical="center"/>
    </xf>
    <xf numFmtId="3" fontId="20" fillId="0" borderId="9" xfId="0" applyNumberFormat="1" applyFont="1" applyFill="1" applyBorder="1" applyAlignment="1">
      <alignment horizontal="right" vertical="center"/>
    </xf>
    <xf numFmtId="168" fontId="26" fillId="0" borderId="9" xfId="0" applyNumberFormat="1" applyFont="1" applyFill="1" applyBorder="1" applyAlignment="1">
      <alignment vertical="center"/>
    </xf>
    <xf numFmtId="169" fontId="25" fillId="0" borderId="9" xfId="0" applyNumberFormat="1" applyFont="1" applyFill="1" applyBorder="1" applyAlignment="1">
      <alignment vertical="center"/>
    </xf>
    <xf numFmtId="4" fontId="73" fillId="0" borderId="9" xfId="0" applyNumberFormat="1" applyFont="1" applyFill="1" applyBorder="1" applyAlignment="1">
      <alignment horizontal="right"/>
    </xf>
    <xf numFmtId="3" fontId="73" fillId="0" borderId="9" xfId="0" applyNumberFormat="1" applyFont="1" applyFill="1" applyBorder="1" applyAlignment="1">
      <alignment horizontal="right"/>
    </xf>
    <xf numFmtId="3" fontId="45" fillId="26" borderId="18" xfId="0" applyNumberFormat="1" applyFont="1" applyFill="1" applyBorder="1" applyAlignment="1">
      <alignment horizontal="right"/>
    </xf>
    <xf numFmtId="3" fontId="45" fillId="26" borderId="19" xfId="0" applyNumberFormat="1" applyFont="1" applyFill="1" applyBorder="1" applyAlignment="1">
      <alignment horizontal="right"/>
    </xf>
    <xf numFmtId="3" fontId="47" fillId="26" borderId="0" xfId="0" applyNumberFormat="1" applyFont="1" applyFill="1" applyBorder="1" applyAlignment="1">
      <alignment horizontal="right"/>
    </xf>
    <xf numFmtId="3" fontId="45" fillId="26" borderId="20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5" fillId="26" borderId="0" xfId="0" applyNumberFormat="1" applyFont="1" applyFill="1" applyBorder="1" applyAlignment="1">
      <alignment horizontal="right"/>
    </xf>
    <xf numFmtId="3" fontId="50" fillId="26" borderId="22" xfId="0" applyNumberFormat="1" applyFont="1" applyFill="1" applyBorder="1" applyAlignment="1">
      <alignment horizontal="right"/>
    </xf>
    <xf numFmtId="3" fontId="50" fillId="26" borderId="23" xfId="0" applyNumberFormat="1" applyFont="1" applyFill="1" applyBorder="1" applyAlignment="1">
      <alignment horizontal="right"/>
    </xf>
    <xf numFmtId="3" fontId="41" fillId="0" borderId="9" xfId="0" applyNumberFormat="1" applyFont="1" applyFill="1" applyBorder="1" applyAlignment="1">
      <alignment horizontal="right"/>
    </xf>
    <xf numFmtId="167" fontId="41" fillId="0" borderId="9" xfId="171" applyNumberFormat="1" applyFont="1" applyFill="1" applyBorder="1" applyAlignment="1">
      <alignment horizontal="center"/>
    </xf>
    <xf numFmtId="167" fontId="41" fillId="0" borderId="9" xfId="2" applyNumberFormat="1" applyFont="1" applyFill="1" applyBorder="1" applyAlignment="1">
      <alignment horizontal="center"/>
    </xf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/>
    </xf>
    <xf numFmtId="0" fontId="25" fillId="0" borderId="9" xfId="3" applyFont="1" applyFill="1" applyBorder="1" applyAlignment="1">
      <alignment horizontal="center"/>
    </xf>
    <xf numFmtId="0" fontId="69" fillId="0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" xfId="1" builtinId="3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" xfId="2" builtinId="5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İHR'!$A$25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İHR'!$C$25:$N$25</c:f>
              <c:numCache>
                <c:formatCode>#,##0</c:formatCode>
                <c:ptCount val="12"/>
                <c:pt idx="0">
                  <c:v>9649212.5786700007</c:v>
                </c:pt>
                <c:pt idx="1">
                  <c:v>9937765.4625299983</c:v>
                </c:pt>
                <c:pt idx="2">
                  <c:v>10722516.276490003</c:v>
                </c:pt>
                <c:pt idx="3">
                  <c:v>10845272.22858</c:v>
                </c:pt>
                <c:pt idx="4">
                  <c:v>11089833.534680001</c:v>
                </c:pt>
                <c:pt idx="5">
                  <c:v>10434223.72326</c:v>
                </c:pt>
                <c:pt idx="6">
                  <c:v>10539264.669950001</c:v>
                </c:pt>
                <c:pt idx="7">
                  <c:v>9040464.5396699999</c:v>
                </c:pt>
                <c:pt idx="8">
                  <c:v>10953767.508960001</c:v>
                </c:pt>
                <c:pt idx="9">
                  <c:v>10190669.99983</c:v>
                </c:pt>
                <c:pt idx="10">
                  <c:v>10201363.973710001</c:v>
                </c:pt>
                <c:pt idx="11">
                  <c:v>10465708.493579999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İHR'!$A$24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İHR'!$C$24:$N$24</c:f>
              <c:numCache>
                <c:formatCode>#,##0</c:formatCode>
                <c:ptCount val="12"/>
                <c:pt idx="0">
                  <c:v>8664590.9795699995</c:v>
                </c:pt>
                <c:pt idx="1">
                  <c:v>8526846.4332199991</c:v>
                </c:pt>
                <c:pt idx="2">
                  <c:v>9133655.5212800018</c:v>
                </c:pt>
                <c:pt idx="3">
                  <c:v>9721048.5811100006</c:v>
                </c:pt>
                <c:pt idx="4">
                  <c:v>8826211.9057799987</c:v>
                </c:pt>
                <c:pt idx="5">
                  <c:v>9222369.3910600003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68944"/>
        <c:axId val="385168384"/>
      </c:lineChart>
      <c:catAx>
        <c:axId val="38516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516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51683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51689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İHR'!$C$10:$N$10</c:f>
              <c:numCache>
                <c:formatCode>#,##0</c:formatCode>
                <c:ptCount val="12"/>
                <c:pt idx="0">
                  <c:v>97812.898400000005</c:v>
                </c:pt>
                <c:pt idx="1">
                  <c:v>94335.883759999997</c:v>
                </c:pt>
                <c:pt idx="2">
                  <c:v>98643.922600000005</c:v>
                </c:pt>
                <c:pt idx="3">
                  <c:v>111342.53589</c:v>
                </c:pt>
                <c:pt idx="4">
                  <c:v>85342.528900000005</c:v>
                </c:pt>
                <c:pt idx="5">
                  <c:v>92815.333559999999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İHR'!$C$11:$N$11</c:f>
              <c:numCache>
                <c:formatCode>#,##0</c:formatCode>
                <c:ptCount val="12"/>
                <c:pt idx="0">
                  <c:v>116017.89702999999</c:v>
                </c:pt>
                <c:pt idx="1">
                  <c:v>111650.12044</c:v>
                </c:pt>
                <c:pt idx="2">
                  <c:v>105105.68309999999</c:v>
                </c:pt>
                <c:pt idx="3">
                  <c:v>110911.07492</c:v>
                </c:pt>
                <c:pt idx="4">
                  <c:v>108918.62856</c:v>
                </c:pt>
                <c:pt idx="5">
                  <c:v>102183.27776</c:v>
                </c:pt>
                <c:pt idx="6">
                  <c:v>88391.264150000003</c:v>
                </c:pt>
                <c:pt idx="7">
                  <c:v>94078.269539999994</c:v>
                </c:pt>
                <c:pt idx="8">
                  <c:v>132209.39449999999</c:v>
                </c:pt>
                <c:pt idx="9">
                  <c:v>194336.86111</c:v>
                </c:pt>
                <c:pt idx="10">
                  <c:v>160589.28497000001</c:v>
                </c:pt>
                <c:pt idx="11">
                  <c:v>135195.34609000001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22912"/>
        <c:axId val="390123472"/>
      </c:lineChart>
      <c:catAx>
        <c:axId val="39012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012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123472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01229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İHR'!$C$12:$N$12</c:f>
              <c:numCache>
                <c:formatCode>#,##0</c:formatCode>
                <c:ptCount val="12"/>
                <c:pt idx="0">
                  <c:v>245976.74864999999</c:v>
                </c:pt>
                <c:pt idx="1">
                  <c:v>232094.99745</c:v>
                </c:pt>
                <c:pt idx="2">
                  <c:v>207489.47111000001</c:v>
                </c:pt>
                <c:pt idx="3">
                  <c:v>243897.78575000001</c:v>
                </c:pt>
                <c:pt idx="4">
                  <c:v>216580.91677000001</c:v>
                </c:pt>
                <c:pt idx="5">
                  <c:v>209630.51877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İHR'!$C$13:$N$13</c:f>
              <c:numCache>
                <c:formatCode>#,##0</c:formatCode>
                <c:ptCount val="12"/>
                <c:pt idx="0">
                  <c:v>153795.59529999999</c:v>
                </c:pt>
                <c:pt idx="1">
                  <c:v>182753.25046000001</c:v>
                </c:pt>
                <c:pt idx="2">
                  <c:v>154123.44412</c:v>
                </c:pt>
                <c:pt idx="3">
                  <c:v>149029.52598999999</c:v>
                </c:pt>
                <c:pt idx="4">
                  <c:v>141867.42569</c:v>
                </c:pt>
                <c:pt idx="5">
                  <c:v>138269.47837</c:v>
                </c:pt>
                <c:pt idx="6">
                  <c:v>157467.05283999999</c:v>
                </c:pt>
                <c:pt idx="7">
                  <c:v>143440.3285</c:v>
                </c:pt>
                <c:pt idx="8">
                  <c:v>216814.42443000001</c:v>
                </c:pt>
                <c:pt idx="9">
                  <c:v>265869.76663999999</c:v>
                </c:pt>
                <c:pt idx="10">
                  <c:v>292675.99297999998</c:v>
                </c:pt>
                <c:pt idx="11">
                  <c:v>320599.72947000002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26832"/>
        <c:axId val="390127392"/>
      </c:lineChart>
      <c:catAx>
        <c:axId val="39012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012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1273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0126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İHR'!$C$14:$N$14</c:f>
              <c:numCache>
                <c:formatCode>#,##0</c:formatCode>
                <c:ptCount val="12"/>
                <c:pt idx="0">
                  <c:v>16791.806779999999</c:v>
                </c:pt>
                <c:pt idx="1">
                  <c:v>19168.37443</c:v>
                </c:pt>
                <c:pt idx="2">
                  <c:v>19115.16706</c:v>
                </c:pt>
                <c:pt idx="3">
                  <c:v>18228.357240000001</c:v>
                </c:pt>
                <c:pt idx="4">
                  <c:v>17065.852869999999</c:v>
                </c:pt>
                <c:pt idx="5">
                  <c:v>17914.808249999998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İHR'!$C$15:$N$15</c:f>
              <c:numCache>
                <c:formatCode>#,##0</c:formatCode>
                <c:ptCount val="12"/>
                <c:pt idx="0">
                  <c:v>24433.78167</c:v>
                </c:pt>
                <c:pt idx="1">
                  <c:v>23262.337889999999</c:v>
                </c:pt>
                <c:pt idx="2">
                  <c:v>22845.745370000001</c:v>
                </c:pt>
                <c:pt idx="3">
                  <c:v>19989.729940000001</c:v>
                </c:pt>
                <c:pt idx="4">
                  <c:v>19755.836240000001</c:v>
                </c:pt>
                <c:pt idx="5">
                  <c:v>19273.121060000001</c:v>
                </c:pt>
                <c:pt idx="6">
                  <c:v>14721.921179999999</c:v>
                </c:pt>
                <c:pt idx="7">
                  <c:v>13367.26571</c:v>
                </c:pt>
                <c:pt idx="8">
                  <c:v>15407.80867</c:v>
                </c:pt>
                <c:pt idx="9">
                  <c:v>14895.794110000001</c:v>
                </c:pt>
                <c:pt idx="10">
                  <c:v>15889.761500000001</c:v>
                </c:pt>
                <c:pt idx="11">
                  <c:v>24194.32213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30752"/>
        <c:axId val="390131312"/>
      </c:lineChart>
      <c:catAx>
        <c:axId val="3901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013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13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013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İHR'!$C$16:$N$16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105669.31832000001</c:v>
                </c:pt>
                <c:pt idx="3">
                  <c:v>72638.579329999993</c:v>
                </c:pt>
                <c:pt idx="4">
                  <c:v>53359.857490000002</c:v>
                </c:pt>
                <c:pt idx="5">
                  <c:v>54936.205170000001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İHR'!$C$17:$N$17</c:f>
              <c:numCache>
                <c:formatCode>#,##0</c:formatCode>
                <c:ptCount val="12"/>
                <c:pt idx="0">
                  <c:v>109576.34378</c:v>
                </c:pt>
                <c:pt idx="1">
                  <c:v>69920.359270000001</c:v>
                </c:pt>
                <c:pt idx="2">
                  <c:v>121384.38855</c:v>
                </c:pt>
                <c:pt idx="3">
                  <c:v>48540.4202</c:v>
                </c:pt>
                <c:pt idx="4">
                  <c:v>86381.492960000003</c:v>
                </c:pt>
                <c:pt idx="5">
                  <c:v>91684.593309999997</c:v>
                </c:pt>
                <c:pt idx="6">
                  <c:v>68872.547839999999</c:v>
                </c:pt>
                <c:pt idx="7">
                  <c:v>111508.17037000001</c:v>
                </c:pt>
                <c:pt idx="8">
                  <c:v>101496.20688</c:v>
                </c:pt>
                <c:pt idx="9">
                  <c:v>95956.638160000002</c:v>
                </c:pt>
                <c:pt idx="10">
                  <c:v>75721.907399999996</c:v>
                </c:pt>
                <c:pt idx="11">
                  <c:v>94615.249290000007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34672"/>
        <c:axId val="378400192"/>
      </c:lineChart>
      <c:catAx>
        <c:axId val="39013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8400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8400192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01346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İHR'!$A$18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İHR'!$C$18:$N$18</c:f>
              <c:numCache>
                <c:formatCode>#,##0</c:formatCode>
                <c:ptCount val="12"/>
                <c:pt idx="0">
                  <c:v>6330.3067099999998</c:v>
                </c:pt>
                <c:pt idx="1">
                  <c:v>8839.9764099999993</c:v>
                </c:pt>
                <c:pt idx="2">
                  <c:v>11241.36759</c:v>
                </c:pt>
                <c:pt idx="3">
                  <c:v>10660.750340000001</c:v>
                </c:pt>
                <c:pt idx="4">
                  <c:v>6167.9853800000001</c:v>
                </c:pt>
                <c:pt idx="5">
                  <c:v>2450.9150500000001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İHR'!$A$19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İHR'!$C$19:$N$19</c:f>
              <c:numCache>
                <c:formatCode>#,##0</c:formatCode>
                <c:ptCount val="12"/>
                <c:pt idx="0">
                  <c:v>7358.7261900000003</c:v>
                </c:pt>
                <c:pt idx="1">
                  <c:v>9166.9882199999993</c:v>
                </c:pt>
                <c:pt idx="2">
                  <c:v>10157.391799999999</c:v>
                </c:pt>
                <c:pt idx="3">
                  <c:v>13281.129489999999</c:v>
                </c:pt>
                <c:pt idx="4">
                  <c:v>8222.47631</c:v>
                </c:pt>
                <c:pt idx="5">
                  <c:v>3831.8581199999999</c:v>
                </c:pt>
                <c:pt idx="6">
                  <c:v>3651.3755299999998</c:v>
                </c:pt>
                <c:pt idx="7">
                  <c:v>5275.7177700000002</c:v>
                </c:pt>
                <c:pt idx="8">
                  <c:v>5832.93804</c:v>
                </c:pt>
                <c:pt idx="9">
                  <c:v>4353.9617500000004</c:v>
                </c:pt>
                <c:pt idx="10">
                  <c:v>4965.0751799999998</c:v>
                </c:pt>
                <c:pt idx="11">
                  <c:v>6948.33565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403552"/>
        <c:axId val="378404112"/>
      </c:lineChart>
      <c:catAx>
        <c:axId val="37840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840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840411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8403552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İHR'!$C$20:$N$20</c:f>
              <c:numCache>
                <c:formatCode>#,##0</c:formatCode>
                <c:ptCount val="12"/>
                <c:pt idx="0">
                  <c:v>172591.35269999999</c:v>
                </c:pt>
                <c:pt idx="1">
                  <c:v>167191.62669999999</c:v>
                </c:pt>
                <c:pt idx="2">
                  <c:v>171068.19013999999</c:v>
                </c:pt>
                <c:pt idx="3">
                  <c:v>172593.22179000001</c:v>
                </c:pt>
                <c:pt idx="4">
                  <c:v>124908.67572</c:v>
                </c:pt>
                <c:pt idx="5">
                  <c:v>110628.83807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İHR'!$C$21:$N$21</c:f>
              <c:numCache>
                <c:formatCode>#,##0</c:formatCode>
                <c:ptCount val="12"/>
                <c:pt idx="0">
                  <c:v>209570.804</c:v>
                </c:pt>
                <c:pt idx="1">
                  <c:v>185581.57032999999</c:v>
                </c:pt>
                <c:pt idx="2">
                  <c:v>193720.27377999999</c:v>
                </c:pt>
                <c:pt idx="3">
                  <c:v>203888.59948</c:v>
                </c:pt>
                <c:pt idx="4">
                  <c:v>186505.35902999999</c:v>
                </c:pt>
                <c:pt idx="5">
                  <c:v>158084.99557</c:v>
                </c:pt>
                <c:pt idx="6">
                  <c:v>175807.64163</c:v>
                </c:pt>
                <c:pt idx="7">
                  <c:v>185391.33327999999</c:v>
                </c:pt>
                <c:pt idx="8">
                  <c:v>192468.72279999999</c:v>
                </c:pt>
                <c:pt idx="9">
                  <c:v>180961.55247</c:v>
                </c:pt>
                <c:pt idx="10">
                  <c:v>195677.55825</c:v>
                </c:pt>
                <c:pt idx="11">
                  <c:v>207575.67099000001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407472"/>
        <c:axId val="378408032"/>
      </c:lineChart>
      <c:catAx>
        <c:axId val="37840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840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8408032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84074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İHR'!$C$22:$N$22</c:f>
              <c:numCache>
                <c:formatCode>#,##0</c:formatCode>
                <c:ptCount val="12"/>
                <c:pt idx="0">
                  <c:v>316530.5086</c:v>
                </c:pt>
                <c:pt idx="1">
                  <c:v>302168.27737000003</c:v>
                </c:pt>
                <c:pt idx="2">
                  <c:v>347758.02649999998</c:v>
                </c:pt>
                <c:pt idx="3">
                  <c:v>363472.61275999999</c:v>
                </c:pt>
                <c:pt idx="4">
                  <c:v>329910.53437000001</c:v>
                </c:pt>
                <c:pt idx="5">
                  <c:v>355560.57828000002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İHR'!$C$23:$N$23</c:f>
              <c:numCache>
                <c:formatCode>#,##0</c:formatCode>
                <c:ptCount val="12"/>
                <c:pt idx="0">
                  <c:v>361374.96237000002</c:v>
                </c:pt>
                <c:pt idx="1">
                  <c:v>344101.19170000002</c:v>
                </c:pt>
                <c:pt idx="2">
                  <c:v>369867.52171</c:v>
                </c:pt>
                <c:pt idx="3">
                  <c:v>394700.91119999997</c:v>
                </c:pt>
                <c:pt idx="4">
                  <c:v>416568.18531999999</c:v>
                </c:pt>
                <c:pt idx="5">
                  <c:v>384169.35709</c:v>
                </c:pt>
                <c:pt idx="6">
                  <c:v>374416.02584999998</c:v>
                </c:pt>
                <c:pt idx="7">
                  <c:v>345848.77266000002</c:v>
                </c:pt>
                <c:pt idx="8">
                  <c:v>388884.40333</c:v>
                </c:pt>
                <c:pt idx="9">
                  <c:v>348697.80014000001</c:v>
                </c:pt>
                <c:pt idx="10">
                  <c:v>379260.78302999999</c:v>
                </c:pt>
                <c:pt idx="11">
                  <c:v>410773.00747000001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411392"/>
        <c:axId val="378411952"/>
      </c:lineChart>
      <c:catAx>
        <c:axId val="37841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841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841195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841139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İHR'!$C$26:$N$26</c:f>
              <c:numCache>
                <c:formatCode>#,##0</c:formatCode>
                <c:ptCount val="12"/>
                <c:pt idx="0">
                  <c:v>648559.03078000003</c:v>
                </c:pt>
                <c:pt idx="1">
                  <c:v>609645.76396999997</c:v>
                </c:pt>
                <c:pt idx="2">
                  <c:v>679753.74456999998</c:v>
                </c:pt>
                <c:pt idx="3">
                  <c:v>724512.66226000001</c:v>
                </c:pt>
                <c:pt idx="4">
                  <c:v>653360.35377000005</c:v>
                </c:pt>
                <c:pt idx="5">
                  <c:v>681077.53735999996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İHR'!$C$27:$N$27</c:f>
              <c:numCache>
                <c:formatCode>#,##0</c:formatCode>
                <c:ptCount val="12"/>
                <c:pt idx="0">
                  <c:v>767901.96198000002</c:v>
                </c:pt>
                <c:pt idx="1">
                  <c:v>715678.47450999997</c:v>
                </c:pt>
                <c:pt idx="2">
                  <c:v>770352.71528999996</c:v>
                </c:pt>
                <c:pt idx="3">
                  <c:v>790451.51827</c:v>
                </c:pt>
                <c:pt idx="4">
                  <c:v>768660.15758</c:v>
                </c:pt>
                <c:pt idx="5">
                  <c:v>706518.67402000003</c:v>
                </c:pt>
                <c:pt idx="6">
                  <c:v>702464.95681999996</c:v>
                </c:pt>
                <c:pt idx="7">
                  <c:v>681686.56249000004</c:v>
                </c:pt>
                <c:pt idx="8">
                  <c:v>819784.20947999996</c:v>
                </c:pt>
                <c:pt idx="9">
                  <c:v>756876.24066000001</c:v>
                </c:pt>
                <c:pt idx="10">
                  <c:v>731931.00960999995</c:v>
                </c:pt>
                <c:pt idx="11">
                  <c:v>673660.94935999997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415312"/>
        <c:axId val="378415872"/>
      </c:lineChart>
      <c:catAx>
        <c:axId val="37841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841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84158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841531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İHR'!$A$28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İHR'!$C$28:$N$28</c:f>
              <c:numCache>
                <c:formatCode>#,##0</c:formatCode>
                <c:ptCount val="12"/>
                <c:pt idx="0">
                  <c:v>112832.59433000001</c:v>
                </c:pt>
                <c:pt idx="1">
                  <c:v>115694.82902999999</c:v>
                </c:pt>
                <c:pt idx="2">
                  <c:v>144250.92146000001</c:v>
                </c:pt>
                <c:pt idx="3">
                  <c:v>146220.02966999999</c:v>
                </c:pt>
                <c:pt idx="4">
                  <c:v>118018.69173999999</c:v>
                </c:pt>
                <c:pt idx="5">
                  <c:v>116001.89745999999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İHR'!$A$29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İHR'!$C$29:$N$29</c:f>
              <c:numCache>
                <c:formatCode>#,##0</c:formatCode>
                <c:ptCount val="12"/>
                <c:pt idx="0">
                  <c:v>123768.50865</c:v>
                </c:pt>
                <c:pt idx="1">
                  <c:v>144819.42416</c:v>
                </c:pt>
                <c:pt idx="2">
                  <c:v>143824.89517999999</c:v>
                </c:pt>
                <c:pt idx="3">
                  <c:v>154749.45623000001</c:v>
                </c:pt>
                <c:pt idx="4">
                  <c:v>166273.72425</c:v>
                </c:pt>
                <c:pt idx="5">
                  <c:v>149427.36395999999</c:v>
                </c:pt>
                <c:pt idx="6">
                  <c:v>168833.38764999999</c:v>
                </c:pt>
                <c:pt idx="7">
                  <c:v>160336.91033000001</c:v>
                </c:pt>
                <c:pt idx="8">
                  <c:v>183114.79130000001</c:v>
                </c:pt>
                <c:pt idx="9">
                  <c:v>144301.07029</c:v>
                </c:pt>
                <c:pt idx="10">
                  <c:v>135290.08074999999</c:v>
                </c:pt>
                <c:pt idx="11">
                  <c:v>178764.54415999999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51088"/>
        <c:axId val="292051648"/>
      </c:lineChart>
      <c:catAx>
        <c:axId val="29205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205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20516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2051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İHR'!$C$30:$N$30</c:f>
              <c:numCache>
                <c:formatCode>#,##0</c:formatCode>
                <c:ptCount val="12"/>
                <c:pt idx="0">
                  <c:v>143788.23250000001</c:v>
                </c:pt>
                <c:pt idx="1">
                  <c:v>147034.17332999999</c:v>
                </c:pt>
                <c:pt idx="2">
                  <c:v>167698.51925000001</c:v>
                </c:pt>
                <c:pt idx="3">
                  <c:v>177976.92671999999</c:v>
                </c:pt>
                <c:pt idx="4">
                  <c:v>169669.31890000001</c:v>
                </c:pt>
                <c:pt idx="5">
                  <c:v>193672.27531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İHR'!$C$31:$N$31</c:f>
              <c:numCache>
                <c:formatCode>#,##0</c:formatCode>
                <c:ptCount val="12"/>
                <c:pt idx="0">
                  <c:v>178356.87951</c:v>
                </c:pt>
                <c:pt idx="1">
                  <c:v>177087.6667</c:v>
                </c:pt>
                <c:pt idx="2">
                  <c:v>190935.24841999999</c:v>
                </c:pt>
                <c:pt idx="3">
                  <c:v>203831.74794</c:v>
                </c:pt>
                <c:pt idx="4">
                  <c:v>194613.76462999999</c:v>
                </c:pt>
                <c:pt idx="5">
                  <c:v>200165.09778000001</c:v>
                </c:pt>
                <c:pt idx="6">
                  <c:v>181218.24234</c:v>
                </c:pt>
                <c:pt idx="7">
                  <c:v>159444.41623999999</c:v>
                </c:pt>
                <c:pt idx="8">
                  <c:v>221742.83643</c:v>
                </c:pt>
                <c:pt idx="9">
                  <c:v>207601.55914</c:v>
                </c:pt>
                <c:pt idx="10">
                  <c:v>224181.71590000001</c:v>
                </c:pt>
                <c:pt idx="11">
                  <c:v>215432.26869999999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55008"/>
        <c:axId val="292055568"/>
      </c:lineChart>
      <c:catAx>
        <c:axId val="2920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205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20555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2055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İHR'!$A$59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İHR'!$C$59:$N$59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İHR'!$A$58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İHR'!$C$58:$N$58</c:f>
              <c:numCache>
                <c:formatCode>#,##0</c:formatCode>
                <c:ptCount val="12"/>
                <c:pt idx="0">
                  <c:v>277262.18219000002</c:v>
                </c:pt>
                <c:pt idx="1">
                  <c:v>282012.55158000003</c:v>
                </c:pt>
                <c:pt idx="2">
                  <c:v>275647.37667000003</c:v>
                </c:pt>
                <c:pt idx="3">
                  <c:v>350189.53843999997</c:v>
                </c:pt>
                <c:pt idx="4">
                  <c:v>405528.51191</c:v>
                </c:pt>
                <c:pt idx="5">
                  <c:v>395515.68528999999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245328"/>
        <c:axId val="372245888"/>
      </c:lineChart>
      <c:catAx>
        <c:axId val="37224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224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22458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22453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İHR'!$C$32:$N$32</c:f>
              <c:numCache>
                <c:formatCode>#,##0</c:formatCode>
                <c:ptCount val="12"/>
                <c:pt idx="0">
                  <c:v>1197921.1100000001</c:v>
                </c:pt>
                <c:pt idx="1">
                  <c:v>1177068.0122499999</c:v>
                </c:pt>
                <c:pt idx="2">
                  <c:v>1344528.4140600001</c:v>
                </c:pt>
                <c:pt idx="3">
                  <c:v>1440711.2873800001</c:v>
                </c:pt>
                <c:pt idx="4">
                  <c:v>1378997.01284</c:v>
                </c:pt>
                <c:pt idx="5">
                  <c:v>1426429.9844899999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İHR'!$C$33:$N$33</c:f>
              <c:numCache>
                <c:formatCode>#,##0</c:formatCode>
                <c:ptCount val="12"/>
                <c:pt idx="0">
                  <c:v>1394170.43386</c:v>
                </c:pt>
                <c:pt idx="1">
                  <c:v>1444414.4739900001</c:v>
                </c:pt>
                <c:pt idx="2">
                  <c:v>1460149.29752</c:v>
                </c:pt>
                <c:pt idx="3">
                  <c:v>1481200.8717799999</c:v>
                </c:pt>
                <c:pt idx="4">
                  <c:v>1586058.04687</c:v>
                </c:pt>
                <c:pt idx="5">
                  <c:v>1519002.1371299999</c:v>
                </c:pt>
                <c:pt idx="6">
                  <c:v>1570477.1852200001</c:v>
                </c:pt>
                <c:pt idx="7">
                  <c:v>1427899.1423800001</c:v>
                </c:pt>
                <c:pt idx="8">
                  <c:v>1504219.5519600001</c:v>
                </c:pt>
                <c:pt idx="9">
                  <c:v>1493813.3428700001</c:v>
                </c:pt>
                <c:pt idx="10">
                  <c:v>1492215.11708</c:v>
                </c:pt>
                <c:pt idx="11">
                  <c:v>1409458.0280899999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58928"/>
        <c:axId val="292059488"/>
      </c:lineChart>
      <c:catAx>
        <c:axId val="29205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2059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205948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2058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İHR'!$C$42:$N$42</c:f>
              <c:numCache>
                <c:formatCode>#,##0</c:formatCode>
                <c:ptCount val="12"/>
                <c:pt idx="0">
                  <c:v>465881.56780000002</c:v>
                </c:pt>
                <c:pt idx="1">
                  <c:v>432452.34376999998</c:v>
                </c:pt>
                <c:pt idx="2">
                  <c:v>450538.74197999999</c:v>
                </c:pt>
                <c:pt idx="3">
                  <c:v>493598.40544</c:v>
                </c:pt>
                <c:pt idx="4">
                  <c:v>412527.32089999999</c:v>
                </c:pt>
                <c:pt idx="5">
                  <c:v>471011.07657999999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İHR'!$C$43:$N$43</c:f>
              <c:numCache>
                <c:formatCode>#,##0</c:formatCode>
                <c:ptCount val="12"/>
                <c:pt idx="0">
                  <c:v>477187.05618000001</c:v>
                </c:pt>
                <c:pt idx="1">
                  <c:v>471698.59989999997</c:v>
                </c:pt>
                <c:pt idx="2">
                  <c:v>503717.45244000002</c:v>
                </c:pt>
                <c:pt idx="3">
                  <c:v>525178.23048000003</c:v>
                </c:pt>
                <c:pt idx="4">
                  <c:v>544227.77720999997</c:v>
                </c:pt>
                <c:pt idx="5">
                  <c:v>500272.27208000002</c:v>
                </c:pt>
                <c:pt idx="6">
                  <c:v>513988.46567000001</c:v>
                </c:pt>
                <c:pt idx="7">
                  <c:v>456769.85275000002</c:v>
                </c:pt>
                <c:pt idx="8">
                  <c:v>531264.33183000004</c:v>
                </c:pt>
                <c:pt idx="9">
                  <c:v>495882.46275000001</c:v>
                </c:pt>
                <c:pt idx="10">
                  <c:v>471220.12821</c:v>
                </c:pt>
                <c:pt idx="11">
                  <c:v>554512.98097000003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62848"/>
        <c:axId val="292063408"/>
      </c:lineChart>
      <c:catAx>
        <c:axId val="29206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206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206340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9206284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İHR'!$C$36:$N$36</c:f>
              <c:numCache>
                <c:formatCode>#,##0</c:formatCode>
                <c:ptCount val="12"/>
                <c:pt idx="0">
                  <c:v>1728194.0253900001</c:v>
                </c:pt>
                <c:pt idx="1">
                  <c:v>1703427.1325399999</c:v>
                </c:pt>
                <c:pt idx="2">
                  <c:v>1770989.0088200001</c:v>
                </c:pt>
                <c:pt idx="3">
                  <c:v>1836153.3406100001</c:v>
                </c:pt>
                <c:pt idx="4">
                  <c:v>1481191.2652499999</c:v>
                </c:pt>
                <c:pt idx="5">
                  <c:v>1975600.9141299999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İHR'!$C$37:$N$37</c:f>
              <c:numCache>
                <c:formatCode>#,##0</c:formatCode>
                <c:ptCount val="12"/>
                <c:pt idx="0">
                  <c:v>1585958.4298</c:v>
                </c:pt>
                <c:pt idx="1">
                  <c:v>1832639.83987</c:v>
                </c:pt>
                <c:pt idx="2">
                  <c:v>2126496.68334</c:v>
                </c:pt>
                <c:pt idx="3">
                  <c:v>2085969.69022</c:v>
                </c:pt>
                <c:pt idx="4">
                  <c:v>2040798.1582899999</c:v>
                </c:pt>
                <c:pt idx="5">
                  <c:v>2029799.52143</c:v>
                </c:pt>
                <c:pt idx="6">
                  <c:v>1988612.2893000001</c:v>
                </c:pt>
                <c:pt idx="7">
                  <c:v>1266790.6583400001</c:v>
                </c:pt>
                <c:pt idx="8">
                  <c:v>1958581.5900099999</c:v>
                </c:pt>
                <c:pt idx="9">
                  <c:v>1712962.1933899999</c:v>
                </c:pt>
                <c:pt idx="10">
                  <c:v>1839274.63827</c:v>
                </c:pt>
                <c:pt idx="11">
                  <c:v>1802373.6949199999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74512"/>
        <c:axId val="375275072"/>
      </c:lineChart>
      <c:catAx>
        <c:axId val="37527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527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527507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527451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İHR'!$C$40:$N$40</c:f>
              <c:numCache>
                <c:formatCode>#,##0</c:formatCode>
                <c:ptCount val="12"/>
                <c:pt idx="0">
                  <c:v>732043.50739000004</c:v>
                </c:pt>
                <c:pt idx="1">
                  <c:v>830885.28148999996</c:v>
                </c:pt>
                <c:pt idx="2">
                  <c:v>838891.70638999995</c:v>
                </c:pt>
                <c:pt idx="3">
                  <c:v>881956.96305000002</c:v>
                </c:pt>
                <c:pt idx="4">
                  <c:v>828443.28044</c:v>
                </c:pt>
                <c:pt idx="5">
                  <c:v>967741.25486999995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İHR'!$C$41:$N$41</c:f>
              <c:numCache>
                <c:formatCode>#,##0</c:formatCode>
                <c:ptCount val="12"/>
                <c:pt idx="0">
                  <c:v>902952.54943999997</c:v>
                </c:pt>
                <c:pt idx="1">
                  <c:v>921008.47631000006</c:v>
                </c:pt>
                <c:pt idx="2">
                  <c:v>1056527.4245199999</c:v>
                </c:pt>
                <c:pt idx="3">
                  <c:v>1079057.3352000001</c:v>
                </c:pt>
                <c:pt idx="4">
                  <c:v>1064518.9659500001</c:v>
                </c:pt>
                <c:pt idx="5">
                  <c:v>970317.53755000001</c:v>
                </c:pt>
                <c:pt idx="6">
                  <c:v>982463.58187999995</c:v>
                </c:pt>
                <c:pt idx="7">
                  <c:v>852237.63415000006</c:v>
                </c:pt>
                <c:pt idx="8">
                  <c:v>1086149.1598700001</c:v>
                </c:pt>
                <c:pt idx="9">
                  <c:v>1046471.5705800001</c:v>
                </c:pt>
                <c:pt idx="10">
                  <c:v>1003325.23497</c:v>
                </c:pt>
                <c:pt idx="11">
                  <c:v>1145704.2970400001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78432"/>
        <c:axId val="375278992"/>
      </c:lineChart>
      <c:catAx>
        <c:axId val="3752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527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527899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527843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İHR'!$C$34:$N$34</c:f>
              <c:numCache>
                <c:formatCode>#,##0</c:formatCode>
                <c:ptCount val="12"/>
                <c:pt idx="0">
                  <c:v>1383634.10363</c:v>
                </c:pt>
                <c:pt idx="1">
                  <c:v>1264370.56021</c:v>
                </c:pt>
                <c:pt idx="2">
                  <c:v>1326046.3743199999</c:v>
                </c:pt>
                <c:pt idx="3">
                  <c:v>1386352.5094699999</c:v>
                </c:pt>
                <c:pt idx="4">
                  <c:v>1347906.6638499999</c:v>
                </c:pt>
                <c:pt idx="5">
                  <c:v>1463535.52938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'2002-2015 AYLIK İHR'!$C$35:$N$35</c:f>
              <c:numCache>
                <c:formatCode>#,##0</c:formatCode>
                <c:ptCount val="12"/>
                <c:pt idx="0">
                  <c:v>1586676.90065</c:v>
                </c:pt>
                <c:pt idx="1">
                  <c:v>1485368.2324099999</c:v>
                </c:pt>
                <c:pt idx="2">
                  <c:v>1599277.86237</c:v>
                </c:pt>
                <c:pt idx="3">
                  <c:v>1543764.97386</c:v>
                </c:pt>
                <c:pt idx="4">
                  <c:v>1612659.3118</c:v>
                </c:pt>
                <c:pt idx="5">
                  <c:v>1595085.0032800001</c:v>
                </c:pt>
                <c:pt idx="6">
                  <c:v>1719903.31642</c:v>
                </c:pt>
                <c:pt idx="7">
                  <c:v>1552535.55479</c:v>
                </c:pt>
                <c:pt idx="8">
                  <c:v>1664645.7252</c:v>
                </c:pt>
                <c:pt idx="9">
                  <c:v>1499606.82596</c:v>
                </c:pt>
                <c:pt idx="10">
                  <c:v>1504798.5305900001</c:v>
                </c:pt>
                <c:pt idx="11">
                  <c:v>1368074.83852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82352"/>
        <c:axId val="375282912"/>
      </c:lineChart>
      <c:catAx>
        <c:axId val="37528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528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528291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5282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İHR'!$C$44:$N$44</c:f>
              <c:numCache>
                <c:formatCode>#,##0</c:formatCode>
                <c:ptCount val="12"/>
                <c:pt idx="0">
                  <c:v>487529.49171999999</c:v>
                </c:pt>
                <c:pt idx="1">
                  <c:v>473459.34188999998</c:v>
                </c:pt>
                <c:pt idx="2">
                  <c:v>531796.25343000004</c:v>
                </c:pt>
                <c:pt idx="3">
                  <c:v>573811.98600999999</c:v>
                </c:pt>
                <c:pt idx="4">
                  <c:v>519319.11826999998</c:v>
                </c:pt>
                <c:pt idx="5">
                  <c:v>544273.64358999999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İHR'!$C$45:$N$45</c:f>
              <c:numCache>
                <c:formatCode>#,##0</c:formatCode>
                <c:ptCount val="12"/>
                <c:pt idx="0">
                  <c:v>591640.93646</c:v>
                </c:pt>
                <c:pt idx="1">
                  <c:v>567770.65286999999</c:v>
                </c:pt>
                <c:pt idx="2">
                  <c:v>599424.32551</c:v>
                </c:pt>
                <c:pt idx="3">
                  <c:v>648813.57973999996</c:v>
                </c:pt>
                <c:pt idx="4">
                  <c:v>650683.92787999997</c:v>
                </c:pt>
                <c:pt idx="5">
                  <c:v>592567.68821000005</c:v>
                </c:pt>
                <c:pt idx="6">
                  <c:v>585661.92006999999</c:v>
                </c:pt>
                <c:pt idx="7">
                  <c:v>540784.97158999997</c:v>
                </c:pt>
                <c:pt idx="8">
                  <c:v>609442.44853000005</c:v>
                </c:pt>
                <c:pt idx="9">
                  <c:v>562790.09157000005</c:v>
                </c:pt>
                <c:pt idx="10">
                  <c:v>566799.05356000003</c:v>
                </c:pt>
                <c:pt idx="11">
                  <c:v>587619.20197000005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86272"/>
        <c:axId val="375286832"/>
      </c:lineChart>
      <c:catAx>
        <c:axId val="37528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528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52868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52862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İHR'!$C$48:$N$48</c:f>
              <c:numCache>
                <c:formatCode>#,##0</c:formatCode>
                <c:ptCount val="12"/>
                <c:pt idx="0">
                  <c:v>201074.21447000001</c:v>
                </c:pt>
                <c:pt idx="1">
                  <c:v>214653.99252</c:v>
                </c:pt>
                <c:pt idx="2">
                  <c:v>255476.25394</c:v>
                </c:pt>
                <c:pt idx="3">
                  <c:v>264312.03749000002</c:v>
                </c:pt>
                <c:pt idx="4">
                  <c:v>243369.51389999999</c:v>
                </c:pt>
                <c:pt idx="5">
                  <c:v>238881.50141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İHR'!$C$49:$N$49</c:f>
              <c:numCache>
                <c:formatCode>#,##0</c:formatCode>
                <c:ptCount val="12"/>
                <c:pt idx="0">
                  <c:v>243550.06326</c:v>
                </c:pt>
                <c:pt idx="1">
                  <c:v>245731.55110000001</c:v>
                </c:pt>
                <c:pt idx="2">
                  <c:v>271914.17346000002</c:v>
                </c:pt>
                <c:pt idx="3">
                  <c:v>308165.53119000001</c:v>
                </c:pt>
                <c:pt idx="4">
                  <c:v>289417.06945000001</c:v>
                </c:pt>
                <c:pt idx="5">
                  <c:v>278037.88287999999</c:v>
                </c:pt>
                <c:pt idx="6">
                  <c:v>265000.48866999999</c:v>
                </c:pt>
                <c:pt idx="7">
                  <c:v>245319.79096000001</c:v>
                </c:pt>
                <c:pt idx="8">
                  <c:v>259601.06393999999</c:v>
                </c:pt>
                <c:pt idx="9">
                  <c:v>245621.88080000001</c:v>
                </c:pt>
                <c:pt idx="10">
                  <c:v>250740.23084</c:v>
                </c:pt>
                <c:pt idx="11">
                  <c:v>253370.11129999999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62176"/>
        <c:axId val="389662736"/>
      </c:lineChart>
      <c:catAx>
        <c:axId val="3896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66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627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66217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İHR'!$C$50:$N$50</c:f>
              <c:numCache>
                <c:formatCode>#,##0</c:formatCode>
                <c:ptCount val="12"/>
                <c:pt idx="0">
                  <c:v>287153.27849</c:v>
                </c:pt>
                <c:pt idx="1">
                  <c:v>143833.61949000001</c:v>
                </c:pt>
                <c:pt idx="2">
                  <c:v>159566.42128000001</c:v>
                </c:pt>
                <c:pt idx="3">
                  <c:v>249043.75786000001</c:v>
                </c:pt>
                <c:pt idx="4">
                  <c:v>345953.84736999997</c:v>
                </c:pt>
                <c:pt idx="5">
                  <c:v>233620.45905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İHR'!$C$51:$N$51</c:f>
              <c:numCache>
                <c:formatCode>#,##0</c:formatCode>
                <c:ptCount val="12"/>
                <c:pt idx="0">
                  <c:v>194226.73190000001</c:v>
                </c:pt>
                <c:pt idx="1">
                  <c:v>181236.58134</c:v>
                </c:pt>
                <c:pt idx="2">
                  <c:v>211983.93565</c:v>
                </c:pt>
                <c:pt idx="3">
                  <c:v>207718.04477000001</c:v>
                </c:pt>
                <c:pt idx="4">
                  <c:v>202629.9241</c:v>
                </c:pt>
                <c:pt idx="5">
                  <c:v>147771.88811999999</c:v>
                </c:pt>
                <c:pt idx="6">
                  <c:v>122982.57956</c:v>
                </c:pt>
                <c:pt idx="7">
                  <c:v>196394.12959999999</c:v>
                </c:pt>
                <c:pt idx="8">
                  <c:v>403316.90872000001</c:v>
                </c:pt>
                <c:pt idx="9">
                  <c:v>328914.59093000001</c:v>
                </c:pt>
                <c:pt idx="10">
                  <c:v>519737.42723999999</c:v>
                </c:pt>
                <c:pt idx="11">
                  <c:v>389224.96304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66096"/>
        <c:axId val="389666656"/>
      </c:lineChart>
      <c:catAx>
        <c:axId val="38966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66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66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6660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İHR'!$C$46:$N$46</c:f>
              <c:numCache>
                <c:formatCode>#,##0</c:formatCode>
                <c:ptCount val="12"/>
                <c:pt idx="0">
                  <c:v>851998.84106000001</c:v>
                </c:pt>
                <c:pt idx="1">
                  <c:v>938350.87034000002</c:v>
                </c:pt>
                <c:pt idx="2">
                  <c:v>955055.78931000002</c:v>
                </c:pt>
                <c:pt idx="3">
                  <c:v>975118.06597</c:v>
                </c:pt>
                <c:pt idx="4">
                  <c:v>793751.98025000002</c:v>
                </c:pt>
                <c:pt idx="5">
                  <c:v>832256.03433000005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İHR'!$A$47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İHR'!$C$47:$N$47</c:f>
              <c:numCache>
                <c:formatCode>#,##0</c:formatCode>
                <c:ptCount val="12"/>
                <c:pt idx="0">
                  <c:v>1105473.24608</c:v>
                </c:pt>
                <c:pt idx="1">
                  <c:v>1189080.6092699999</c:v>
                </c:pt>
                <c:pt idx="2">
                  <c:v>1173025.9663199999</c:v>
                </c:pt>
                <c:pt idx="3">
                  <c:v>1200628.00716</c:v>
                </c:pt>
                <c:pt idx="4">
                  <c:v>1272871.9844800001</c:v>
                </c:pt>
                <c:pt idx="5">
                  <c:v>1063909.97597</c:v>
                </c:pt>
                <c:pt idx="6">
                  <c:v>1042741.5051299999</c:v>
                </c:pt>
                <c:pt idx="7">
                  <c:v>955689.37344</c:v>
                </c:pt>
                <c:pt idx="8">
                  <c:v>1084771.4235100001</c:v>
                </c:pt>
                <c:pt idx="9">
                  <c:v>1041217.60412</c:v>
                </c:pt>
                <c:pt idx="10">
                  <c:v>892262.93495000002</c:v>
                </c:pt>
                <c:pt idx="11">
                  <c:v>1182518.4947599999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70016"/>
        <c:axId val="389670576"/>
      </c:lineChart>
      <c:catAx>
        <c:axId val="3896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67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7057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67001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İHR'!$A$60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İHR'!$C$60:$N$60</c:f>
              <c:numCache>
                <c:formatCode>#,##0</c:formatCode>
                <c:ptCount val="12"/>
                <c:pt idx="0">
                  <c:v>277262.18219000002</c:v>
                </c:pt>
                <c:pt idx="1">
                  <c:v>282012.55158000003</c:v>
                </c:pt>
                <c:pt idx="2">
                  <c:v>275647.37667000003</c:v>
                </c:pt>
                <c:pt idx="3">
                  <c:v>350189.53843999997</c:v>
                </c:pt>
                <c:pt idx="4">
                  <c:v>405528.51191</c:v>
                </c:pt>
                <c:pt idx="5">
                  <c:v>395515.68528999999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İHR'!$A$61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İHR'!$C$61:$N$61</c:f>
              <c:numCache>
                <c:formatCode>#,##0</c:formatCode>
                <c:ptCount val="12"/>
                <c:pt idx="0">
                  <c:v>400471.49515999999</c:v>
                </c:pt>
                <c:pt idx="1">
                  <c:v>327055.84641</c:v>
                </c:pt>
                <c:pt idx="2">
                  <c:v>363215.16344999999</c:v>
                </c:pt>
                <c:pt idx="3">
                  <c:v>412230.92872999999</c:v>
                </c:pt>
                <c:pt idx="4">
                  <c:v>465271.46278</c:v>
                </c:pt>
                <c:pt idx="5">
                  <c:v>404052.15821000002</c:v>
                </c:pt>
                <c:pt idx="6">
                  <c:v>404536.06842000003</c:v>
                </c:pt>
                <c:pt idx="7">
                  <c:v>381295.27629000001</c:v>
                </c:pt>
                <c:pt idx="8">
                  <c:v>387297.02367999998</c:v>
                </c:pt>
                <c:pt idx="9">
                  <c:v>341645.56133</c:v>
                </c:pt>
                <c:pt idx="10">
                  <c:v>392037.30781999999</c:v>
                </c:pt>
                <c:pt idx="11">
                  <c:v>366506.55362999998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673936"/>
        <c:axId val="389674496"/>
      </c:lineChart>
      <c:catAx>
        <c:axId val="38967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67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74496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967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İHR'!$C$74:$N$74</c:f>
              <c:numCache>
                <c:formatCode>#,##0</c:formatCode>
                <c:ptCount val="12"/>
                <c:pt idx="0">
                  <c:v>12399804.467</c:v>
                </c:pt>
                <c:pt idx="1">
                  <c:v>13053327.140000001</c:v>
                </c:pt>
                <c:pt idx="2">
                  <c:v>14680470.048</c:v>
                </c:pt>
                <c:pt idx="3">
                  <c:v>13371850.511</c:v>
                </c:pt>
                <c:pt idx="4">
                  <c:v>13681954.115</c:v>
                </c:pt>
                <c:pt idx="5">
                  <c:v>12881227.67</c:v>
                </c:pt>
                <c:pt idx="6">
                  <c:v>13345129.83</c:v>
                </c:pt>
                <c:pt idx="7">
                  <c:v>11387579.125</c:v>
                </c:pt>
                <c:pt idx="8">
                  <c:v>13583528.901000001</c:v>
                </c:pt>
                <c:pt idx="9">
                  <c:v>12891802.427999999</c:v>
                </c:pt>
                <c:pt idx="10">
                  <c:v>13067729.982000001</c:v>
                </c:pt>
                <c:pt idx="11">
                  <c:v>13270008.159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İHR'!$C$75:$N$75</c:f>
              <c:numCache>
                <c:formatCode>#,##0</c:formatCode>
                <c:ptCount val="12"/>
                <c:pt idx="0">
                  <c:v>12305671.095000001</c:v>
                </c:pt>
                <c:pt idx="1">
                  <c:v>12237648.028000001</c:v>
                </c:pt>
                <c:pt idx="2">
                  <c:v>12531780.780999999</c:v>
                </c:pt>
                <c:pt idx="3">
                  <c:v>13368923.221000001</c:v>
                </c:pt>
                <c:pt idx="4">
                  <c:v>11113390.075999999</c:v>
                </c:pt>
                <c:pt idx="5">
                  <c:v>11703831.714100001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249248"/>
        <c:axId val="372249808"/>
      </c:lineChart>
      <c:catAx>
        <c:axId val="3722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224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22498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22492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İHR'!$A$38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İHR'!$C$38:$N$38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46982.886599999998</c:v>
                </c:pt>
                <c:pt idx="3">
                  <c:v>103764.36032000001</c:v>
                </c:pt>
                <c:pt idx="4">
                  <c:v>117021.53039</c:v>
                </c:pt>
                <c:pt idx="5">
                  <c:v>53595.19154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İHR'!$A$39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İHR'!$C$39:$N$39</c:f>
              <c:numCache>
                <c:formatCode>#,##0</c:formatCode>
                <c:ptCount val="12"/>
                <c:pt idx="0">
                  <c:v>54471.323920000003</c:v>
                </c:pt>
                <c:pt idx="1">
                  <c:v>89236.716050000003</c:v>
                </c:pt>
                <c:pt idx="2">
                  <c:v>97135.555219999995</c:v>
                </c:pt>
                <c:pt idx="3">
                  <c:v>76354.087700000004</c:v>
                </c:pt>
                <c:pt idx="4">
                  <c:v>131933.46765999999</c:v>
                </c:pt>
                <c:pt idx="5">
                  <c:v>113595.98203</c:v>
                </c:pt>
                <c:pt idx="6">
                  <c:v>122443.44491999999</c:v>
                </c:pt>
                <c:pt idx="7">
                  <c:v>109595.07594</c:v>
                </c:pt>
                <c:pt idx="8">
                  <c:v>82221.244529999996</c:v>
                </c:pt>
                <c:pt idx="9">
                  <c:v>175946.58945</c:v>
                </c:pt>
                <c:pt idx="10">
                  <c:v>63880.740189999997</c:v>
                </c:pt>
                <c:pt idx="11">
                  <c:v>164063.21474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59056"/>
        <c:axId val="390559616"/>
      </c:lineChart>
      <c:catAx>
        <c:axId val="39055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0559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559616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05590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İHR'!$A$52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İHR'!$C$52:$N$52</c:f>
              <c:numCache>
                <c:formatCode>#,##0</c:formatCode>
                <c:ptCount val="12"/>
                <c:pt idx="0">
                  <c:v>99415.228080000001</c:v>
                </c:pt>
                <c:pt idx="1">
                  <c:v>97020.904750000002</c:v>
                </c:pt>
                <c:pt idx="2">
                  <c:v>136126.69362000001</c:v>
                </c:pt>
                <c:pt idx="3">
                  <c:v>128042.47478</c:v>
                </c:pt>
                <c:pt idx="4">
                  <c:v>110325.70848</c:v>
                </c:pt>
                <c:pt idx="5">
                  <c:v>159977.55592000001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İHR'!$C$53:$N$53</c:f>
              <c:numCache>
                <c:formatCode>#,##0</c:formatCode>
                <c:ptCount val="12"/>
                <c:pt idx="0">
                  <c:v>106122.3558</c:v>
                </c:pt>
                <c:pt idx="1">
                  <c:v>107443.26114</c:v>
                </c:pt>
                <c:pt idx="2">
                  <c:v>107438.48701</c:v>
                </c:pt>
                <c:pt idx="3">
                  <c:v>133668.08908999999</c:v>
                </c:pt>
                <c:pt idx="4">
                  <c:v>142827.79947</c:v>
                </c:pt>
                <c:pt idx="5">
                  <c:v>180261.73568000001</c:v>
                </c:pt>
                <c:pt idx="6">
                  <c:v>174457.04647999999</c:v>
                </c:pt>
                <c:pt idx="7">
                  <c:v>98979.868499999997</c:v>
                </c:pt>
                <c:pt idx="8">
                  <c:v>154855.01276000001</c:v>
                </c:pt>
                <c:pt idx="9">
                  <c:v>118892.01910999999</c:v>
                </c:pt>
                <c:pt idx="10">
                  <c:v>147785.28448</c:v>
                </c:pt>
                <c:pt idx="11">
                  <c:v>175131.80995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62976"/>
        <c:axId val="390563536"/>
      </c:lineChart>
      <c:catAx>
        <c:axId val="3905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056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5635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0562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İHR'!$A$54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İHR'!$C$54:$N$54</c:f>
              <c:numCache>
                <c:formatCode>#,##0</c:formatCode>
                <c:ptCount val="12"/>
                <c:pt idx="0">
                  <c:v>274747.01341999997</c:v>
                </c:pt>
                <c:pt idx="1">
                  <c:v>295517.68037999998</c:v>
                </c:pt>
                <c:pt idx="2">
                  <c:v>315286.21461999998</c:v>
                </c:pt>
                <c:pt idx="3">
                  <c:v>327712.51204</c:v>
                </c:pt>
                <c:pt idx="4">
                  <c:v>296212.23677000002</c:v>
                </c:pt>
                <c:pt idx="5">
                  <c:v>322511.62484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İHR'!$C$55:$N$55</c:f>
              <c:numCache>
                <c:formatCode>#,##0</c:formatCode>
                <c:ptCount val="12"/>
                <c:pt idx="0">
                  <c:v>329794.63932000002</c:v>
                </c:pt>
                <c:pt idx="1">
                  <c:v>355763.90454999998</c:v>
                </c:pt>
                <c:pt idx="2">
                  <c:v>399128.70760000002</c:v>
                </c:pt>
                <c:pt idx="3">
                  <c:v>393690.34301999997</c:v>
                </c:pt>
                <c:pt idx="4">
                  <c:v>411021.45890999999</c:v>
                </c:pt>
                <c:pt idx="5">
                  <c:v>376015.99783000001</c:v>
                </c:pt>
                <c:pt idx="6">
                  <c:v>389898.46036000003</c:v>
                </c:pt>
                <c:pt idx="7">
                  <c:v>328196.93328</c:v>
                </c:pt>
                <c:pt idx="8">
                  <c:v>381069.14622</c:v>
                </c:pt>
                <c:pt idx="9">
                  <c:v>350459.74690000003</c:v>
                </c:pt>
                <c:pt idx="10">
                  <c:v>351254.24349999998</c:v>
                </c:pt>
                <c:pt idx="11">
                  <c:v>357697.40938999999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66896"/>
        <c:axId val="390567456"/>
      </c:lineChart>
      <c:catAx>
        <c:axId val="39056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056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56745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056689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'2002-2015 AYLIK İHR'!$A$3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İHR'!$C$3:$N$3</c:f>
              <c:numCache>
                <c:formatCode>#,##0</c:formatCode>
                <c:ptCount val="12"/>
                <c:pt idx="0">
                  <c:v>1927049.30174</c:v>
                </c:pt>
                <c:pt idx="1">
                  <c:v>1795433.6926500001</c:v>
                </c:pt>
                <c:pt idx="2">
                  <c:v>1887616.1530599999</c:v>
                </c:pt>
                <c:pt idx="3">
                  <c:v>1849448.0303700001</c:v>
                </c:pt>
                <c:pt idx="4">
                  <c:v>1808453.76923</c:v>
                </c:pt>
                <c:pt idx="5">
                  <c:v>1669541.4984600001</c:v>
                </c:pt>
                <c:pt idx="6">
                  <c:v>1529491.9659299999</c:v>
                </c:pt>
                <c:pt idx="7">
                  <c:v>1606238.6817599998</c:v>
                </c:pt>
                <c:pt idx="8">
                  <c:v>1902126.0463999999</c:v>
                </c:pt>
                <c:pt idx="9">
                  <c:v>2007526.50126</c:v>
                </c:pt>
                <c:pt idx="10">
                  <c:v>2194256.8385899998</c:v>
                </c:pt>
                <c:pt idx="11">
                  <c:v>2307954.4551599999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'2002-2015 AYLIK İHR'!$A$2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İHR'!$C$2:$N$2</c:f>
              <c:numCache>
                <c:formatCode>#,##0</c:formatCode>
                <c:ptCount val="12"/>
                <c:pt idx="0">
                  <c:v>1818330.4094299998</c:v>
                </c:pt>
                <c:pt idx="1">
                  <c:v>1657736.0874499998</c:v>
                </c:pt>
                <c:pt idx="2">
                  <c:v>1772617.98508</c:v>
                </c:pt>
                <c:pt idx="3">
                  <c:v>1711484.0921700001</c:v>
                </c:pt>
                <c:pt idx="4">
                  <c:v>1572416.2284400002</c:v>
                </c:pt>
                <c:pt idx="5">
                  <c:v>1617937.77575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317920"/>
        <c:axId val="384318480"/>
      </c:lineChart>
      <c:catAx>
        <c:axId val="3843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431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43184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843179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'2002-2015 AYLIK İHR'!$A$70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'2002-2015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'2002-2015 AYLIK İHR'!$A$71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'2002-2015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'2002-2015 AYLIK İHR'!$A$72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'2002-2015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'2002-2015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'2002-2015 AYLIK İHR'!$C$73:$N$73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'2002-2015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'2002-2015 AYLIK İHR'!$C$74:$N$74</c:f>
              <c:numCache>
                <c:formatCode>#,##0</c:formatCode>
                <c:ptCount val="12"/>
                <c:pt idx="0">
                  <c:v>12399804.467</c:v>
                </c:pt>
                <c:pt idx="1">
                  <c:v>13053327.140000001</c:v>
                </c:pt>
                <c:pt idx="2">
                  <c:v>14680470.048</c:v>
                </c:pt>
                <c:pt idx="3">
                  <c:v>13371850.511</c:v>
                </c:pt>
                <c:pt idx="4">
                  <c:v>13681954.115</c:v>
                </c:pt>
                <c:pt idx="5">
                  <c:v>12881227.67</c:v>
                </c:pt>
                <c:pt idx="6">
                  <c:v>13345129.83</c:v>
                </c:pt>
                <c:pt idx="7">
                  <c:v>11387579.125</c:v>
                </c:pt>
                <c:pt idx="8">
                  <c:v>13583528.901000001</c:v>
                </c:pt>
                <c:pt idx="9">
                  <c:v>12891802.427999999</c:v>
                </c:pt>
                <c:pt idx="10">
                  <c:v>13067729.982000001</c:v>
                </c:pt>
                <c:pt idx="11">
                  <c:v>13270008.159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'2002-2015 AYLIK İHR'!$C$75:$N$75</c:f>
              <c:numCache>
                <c:formatCode>#,##0</c:formatCode>
                <c:ptCount val="12"/>
                <c:pt idx="0">
                  <c:v>12305671.095000001</c:v>
                </c:pt>
                <c:pt idx="1">
                  <c:v>12237648.028000001</c:v>
                </c:pt>
                <c:pt idx="2">
                  <c:v>12531780.780999999</c:v>
                </c:pt>
                <c:pt idx="3">
                  <c:v>13368923.221000001</c:v>
                </c:pt>
                <c:pt idx="4">
                  <c:v>11113390.075999999</c:v>
                </c:pt>
                <c:pt idx="5">
                  <c:v>11703831.714100001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038224"/>
        <c:axId val="288038784"/>
      </c:lineChart>
      <c:catAx>
        <c:axId val="28803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8803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803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880382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011136960152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'2002-2015 AYLIK İHR'!$A$62:$A$75</c:f>
              <c:strCach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Ref>
              <c:f>'2002-2015 AYLIK İHR'!$O$62:$O$75</c:f>
              <c:numCache>
                <c:formatCode>#,##0</c:formatCode>
                <c:ptCount val="14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157614412.37600002</c:v>
                </c:pt>
                <c:pt idx="13">
                  <c:v>73261244.915099993</c:v>
                </c:pt>
              </c:numCache>
            </c:numRef>
          </c:val>
        </c:ser>
        <c:ser>
          <c:idx val="1"/>
          <c:order val="1"/>
          <c:tx>
            <c:strRef>
              <c:f>'2002-2015 AYLIK İHR'!$A$75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numRef>
              <c:f>'2002-2015 AYLIK İHR'!$A$62:$A$75</c:f>
              <c:numCache>
                <c:formatCode>General</c:formatCode>
                <c:ptCount val="14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42144"/>
        <c:axId val="288042704"/>
      </c:barChart>
      <c:catAx>
        <c:axId val="2880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88042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8042704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8804214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İHR'!$A$4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İHR'!$C$4:$N$4</c:f>
              <c:numCache>
                <c:formatCode>#,##0</c:formatCode>
                <c:ptCount val="12"/>
                <c:pt idx="0">
                  <c:v>566167.33990000002</c:v>
                </c:pt>
                <c:pt idx="1">
                  <c:v>491881.25361999997</c:v>
                </c:pt>
                <c:pt idx="2">
                  <c:v>554847.67162000004</c:v>
                </c:pt>
                <c:pt idx="3">
                  <c:v>487697.93127</c:v>
                </c:pt>
                <c:pt idx="4">
                  <c:v>481286.97801000002</c:v>
                </c:pt>
                <c:pt idx="5">
                  <c:v>481441.67606999999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İHR'!$A$5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'2002-2015 AYLIK İHR'!$C$5:$N$5</c:f>
              <c:numCache>
                <c:formatCode>#,##0</c:formatCode>
                <c:ptCount val="12"/>
                <c:pt idx="0">
                  <c:v>614049.99011000001</c:v>
                </c:pt>
                <c:pt idx="1">
                  <c:v>556283.59741000005</c:v>
                </c:pt>
                <c:pt idx="2">
                  <c:v>598289.29353000002</c:v>
                </c:pt>
                <c:pt idx="3">
                  <c:v>610687.35260999994</c:v>
                </c:pt>
                <c:pt idx="4">
                  <c:v>542968.32842999999</c:v>
                </c:pt>
                <c:pt idx="5">
                  <c:v>495849.45386000001</c:v>
                </c:pt>
                <c:pt idx="6">
                  <c:v>444851.1041</c:v>
                </c:pt>
                <c:pt idx="7">
                  <c:v>483695.93664000003</c:v>
                </c:pt>
                <c:pt idx="8">
                  <c:v>552501.56553999998</c:v>
                </c:pt>
                <c:pt idx="9">
                  <c:v>564232.83424999996</c:v>
                </c:pt>
                <c:pt idx="10">
                  <c:v>601804.46646000003</c:v>
                </c:pt>
                <c:pt idx="11">
                  <c:v>651456.22444000002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24320"/>
        <c:axId val="371824880"/>
      </c:lineChart>
      <c:catAx>
        <c:axId val="37182432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182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182488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182432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İHR'!$A$6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İHR'!$C$6:$N$6</c:f>
              <c:numCache>
                <c:formatCode>#,##0</c:formatCode>
                <c:ptCount val="12"/>
                <c:pt idx="0">
                  <c:v>218501.91409999999</c:v>
                </c:pt>
                <c:pt idx="1">
                  <c:v>155899.25227999999</c:v>
                </c:pt>
                <c:pt idx="2">
                  <c:v>152646.22302</c:v>
                </c:pt>
                <c:pt idx="3">
                  <c:v>124874.8619</c:v>
                </c:pt>
                <c:pt idx="4">
                  <c:v>161566.41871</c:v>
                </c:pt>
                <c:pt idx="5">
                  <c:v>181705.18565999999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İHR'!$A$7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İHR'!$C$7:$N$7</c:f>
              <c:numCache>
                <c:formatCode>#,##0</c:formatCode>
                <c:ptCount val="12"/>
                <c:pt idx="0">
                  <c:v>219372.68607</c:v>
                </c:pt>
                <c:pt idx="1">
                  <c:v>200366.00167999999</c:v>
                </c:pt>
                <c:pt idx="2">
                  <c:v>192353.52622999999</c:v>
                </c:pt>
                <c:pt idx="3">
                  <c:v>177392.70402</c:v>
                </c:pt>
                <c:pt idx="4">
                  <c:v>188104.70172000001</c:v>
                </c:pt>
                <c:pt idx="5">
                  <c:v>167816.56338000001</c:v>
                </c:pt>
                <c:pt idx="6">
                  <c:v>94589.399080000003</c:v>
                </c:pt>
                <c:pt idx="7">
                  <c:v>104381.06547</c:v>
                </c:pt>
                <c:pt idx="8">
                  <c:v>162033.47639</c:v>
                </c:pt>
                <c:pt idx="9">
                  <c:v>212448.55926000001</c:v>
                </c:pt>
                <c:pt idx="10">
                  <c:v>338058.44446999999</c:v>
                </c:pt>
                <c:pt idx="11">
                  <c:v>338041.30245999998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28240"/>
        <c:axId val="371828800"/>
      </c:lineChart>
      <c:catAx>
        <c:axId val="37182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182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18288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718282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'2002-2015 AYLIK İHR'!$A$8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'2002-2015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'2002-2015 AYLIK İHR'!$C$8:$N$8</c:f>
              <c:numCache>
                <c:formatCode>#,##0</c:formatCode>
                <c:ptCount val="12"/>
                <c:pt idx="0">
                  <c:v>93040.151490000004</c:v>
                </c:pt>
                <c:pt idx="1">
                  <c:v>98736.69425</c:v>
                </c:pt>
                <c:pt idx="2">
                  <c:v>104138.62712</c:v>
                </c:pt>
                <c:pt idx="3">
                  <c:v>106077.4559</c:v>
                </c:pt>
                <c:pt idx="4">
                  <c:v>96226.480219999998</c:v>
                </c:pt>
                <c:pt idx="5">
                  <c:v>110853.71687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'2002-2015 AYLIK İHR'!$A$9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'2002-2015 AYLIK İHR'!$C$9:$N$9</c:f>
              <c:numCache>
                <c:formatCode>#,##0</c:formatCode>
                <c:ptCount val="12"/>
                <c:pt idx="0">
                  <c:v>111498.51522</c:v>
                </c:pt>
                <c:pt idx="1">
                  <c:v>112348.27525000001</c:v>
                </c:pt>
                <c:pt idx="2">
                  <c:v>119768.88486999999</c:v>
                </c:pt>
                <c:pt idx="3">
                  <c:v>121026.58252</c:v>
                </c:pt>
                <c:pt idx="4">
                  <c:v>109161.33497</c:v>
                </c:pt>
                <c:pt idx="5">
                  <c:v>108378.79994</c:v>
                </c:pt>
                <c:pt idx="6">
                  <c:v>106723.63373</c:v>
                </c:pt>
                <c:pt idx="7">
                  <c:v>119251.82182</c:v>
                </c:pt>
                <c:pt idx="8">
                  <c:v>134477.10582</c:v>
                </c:pt>
                <c:pt idx="9">
                  <c:v>125772.73337</c:v>
                </c:pt>
                <c:pt idx="10">
                  <c:v>129613.56435</c:v>
                </c:pt>
                <c:pt idx="11">
                  <c:v>118555.26717000001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18992"/>
        <c:axId val="390119552"/>
      </c:lineChart>
      <c:catAx>
        <c:axId val="39011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011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11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01189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C53" sqref="C53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9.4414062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1" t="s">
        <v>209</v>
      </c>
      <c r="C1" s="151"/>
      <c r="D1" s="151"/>
      <c r="E1" s="151"/>
      <c r="F1" s="151"/>
      <c r="G1" s="151"/>
      <c r="H1" s="151"/>
      <c r="I1" s="151"/>
      <c r="J1" s="151"/>
      <c r="K1" s="118"/>
      <c r="L1" s="118"/>
      <c r="M1" s="11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8" t="s">
        <v>195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</row>
    <row r="6" spans="1:13" ht="17.399999999999999" x14ac:dyDescent="0.25">
      <c r="A6" s="3"/>
      <c r="B6" s="147" t="s">
        <v>61</v>
      </c>
      <c r="C6" s="147"/>
      <c r="D6" s="147"/>
      <c r="E6" s="147"/>
      <c r="F6" s="147" t="s">
        <v>210</v>
      </c>
      <c r="G6" s="147"/>
      <c r="H6" s="147"/>
      <c r="I6" s="147"/>
      <c r="J6" s="147" t="s">
        <v>173</v>
      </c>
      <c r="K6" s="147"/>
      <c r="L6" s="147"/>
      <c r="M6" s="147"/>
    </row>
    <row r="7" spans="1:13" ht="28.2" x14ac:dyDescent="0.3">
      <c r="A7" s="4" t="s">
        <v>1</v>
      </c>
      <c r="B7" s="5">
        <v>2014</v>
      </c>
      <c r="C7" s="6">
        <v>2015</v>
      </c>
      <c r="D7" s="7" t="s">
        <v>182</v>
      </c>
      <c r="E7" s="7" t="s">
        <v>183</v>
      </c>
      <c r="F7" s="5">
        <v>2014</v>
      </c>
      <c r="G7" s="6">
        <v>2015</v>
      </c>
      <c r="H7" s="7" t="s">
        <v>182</v>
      </c>
      <c r="I7" s="7" t="s">
        <v>183</v>
      </c>
      <c r="J7" s="5" t="s">
        <v>174</v>
      </c>
      <c r="K7" s="5" t="s">
        <v>185</v>
      </c>
      <c r="L7" s="7" t="s">
        <v>182</v>
      </c>
      <c r="M7" s="7" t="s">
        <v>183</v>
      </c>
    </row>
    <row r="8" spans="1:13" ht="16.8" x14ac:dyDescent="0.3">
      <c r="A8" s="49" t="s">
        <v>2</v>
      </c>
      <c r="B8" s="50">
        <v>1669520.81174</v>
      </c>
      <c r="C8" s="50">
        <v>1617937.77575</v>
      </c>
      <c r="D8" s="48">
        <f t="shared" ref="D8:D44" si="0">(C8-B8)/B8*100</f>
        <v>-3.0896911034154391</v>
      </c>
      <c r="E8" s="48">
        <f>C8/C$44*100</f>
        <v>13.824000680057761</v>
      </c>
      <c r="F8" s="50">
        <v>10936995.12785</v>
      </c>
      <c r="G8" s="50">
        <v>10150522.57832</v>
      </c>
      <c r="H8" s="48">
        <f t="shared" ref="H8:H45" si="1">(G8-F8)/F8*100</f>
        <v>-7.1909380989603182</v>
      </c>
      <c r="I8" s="48">
        <f>G8/G$46*100</f>
        <v>13.855241731263373</v>
      </c>
      <c r="J8" s="50">
        <v>22136885.147309996</v>
      </c>
      <c r="K8" s="50">
        <v>21691524.757429998</v>
      </c>
      <c r="L8" s="48">
        <f t="shared" ref="L8:L45" si="2">(K8-J8)/J8*100</f>
        <v>-2.0118475879345499</v>
      </c>
      <c r="M8" s="48">
        <f>K8/K$46*100</f>
        <v>14.383630335645092</v>
      </c>
    </row>
    <row r="9" spans="1:13" ht="15.6" x14ac:dyDescent="0.3">
      <c r="A9" s="9" t="s">
        <v>3</v>
      </c>
      <c r="B9" s="50">
        <v>1127278.0103</v>
      </c>
      <c r="C9" s="50">
        <v>1151748.3594</v>
      </c>
      <c r="D9" s="48">
        <f t="shared" si="0"/>
        <v>2.1707466016735082</v>
      </c>
      <c r="E9" s="48">
        <f t="shared" ref="E9:E46" si="3">C9/C$44*100</f>
        <v>9.8407802464593708</v>
      </c>
      <c r="F9" s="50">
        <v>7528995.7817899995</v>
      </c>
      <c r="G9" s="50">
        <v>7216140.1353199994</v>
      </c>
      <c r="H9" s="48">
        <f t="shared" si="1"/>
        <v>-4.1553436279867251</v>
      </c>
      <c r="I9" s="48">
        <f t="shared" ref="I9:I46" si="4">G9/G$46*100</f>
        <v>9.8498737547833688</v>
      </c>
      <c r="J9" s="50">
        <v>15306440.001039999</v>
      </c>
      <c r="K9" s="50">
        <v>15371959.184099998</v>
      </c>
      <c r="L9" s="48">
        <f t="shared" si="2"/>
        <v>0.42804978202343591</v>
      </c>
      <c r="M9" s="48">
        <f t="shared" ref="M9:M46" si="5">K9/K$46*100</f>
        <v>10.193132152362134</v>
      </c>
    </row>
    <row r="10" spans="1:13" ht="13.8" x14ac:dyDescent="0.25">
      <c r="A10" s="11" t="s">
        <v>4</v>
      </c>
      <c r="B10" s="12">
        <v>495849.45386000001</v>
      </c>
      <c r="C10" s="12">
        <v>481441.67606999999</v>
      </c>
      <c r="D10" s="13">
        <f t="shared" si="0"/>
        <v>-2.9056758412943551</v>
      </c>
      <c r="E10" s="13">
        <f t="shared" si="3"/>
        <v>4.113538948872538</v>
      </c>
      <c r="F10" s="12">
        <v>3418037.0634900001</v>
      </c>
      <c r="G10" s="12">
        <v>3063322.8504900001</v>
      </c>
      <c r="H10" s="13">
        <f t="shared" si="1"/>
        <v>-10.377716988177351</v>
      </c>
      <c r="I10" s="13">
        <f t="shared" si="4"/>
        <v>4.1813688179063604</v>
      </c>
      <c r="J10" s="12">
        <v>6851556.8013500003</v>
      </c>
      <c r="K10" s="12">
        <v>6360521.3687800001</v>
      </c>
      <c r="L10" s="13">
        <f t="shared" si="2"/>
        <v>-7.1667716813388846</v>
      </c>
      <c r="M10" s="13">
        <f t="shared" si="5"/>
        <v>4.2176559339917166</v>
      </c>
    </row>
    <row r="11" spans="1:13" ht="13.8" x14ac:dyDescent="0.25">
      <c r="A11" s="11" t="s">
        <v>5</v>
      </c>
      <c r="B11" s="12">
        <v>167816.56338000001</v>
      </c>
      <c r="C11" s="12">
        <v>181705.18565999999</v>
      </c>
      <c r="D11" s="13">
        <f t="shared" si="0"/>
        <v>8.2760735890836372</v>
      </c>
      <c r="E11" s="13">
        <f t="shared" si="3"/>
        <v>1.5525273269359607</v>
      </c>
      <c r="F11" s="12">
        <v>1145406.1831</v>
      </c>
      <c r="G11" s="12">
        <v>995193.85566999996</v>
      </c>
      <c r="H11" s="13">
        <f t="shared" si="1"/>
        <v>-13.114328318313762</v>
      </c>
      <c r="I11" s="13">
        <f t="shared" si="4"/>
        <v>1.3584178876885</v>
      </c>
      <c r="J11" s="12">
        <v>2399760.1008299999</v>
      </c>
      <c r="K11" s="12">
        <v>2244116.7988999998</v>
      </c>
      <c r="L11" s="13">
        <f t="shared" si="2"/>
        <v>-6.4857858865212421</v>
      </c>
      <c r="M11" s="13">
        <f t="shared" si="5"/>
        <v>1.4880718080609998</v>
      </c>
    </row>
    <row r="12" spans="1:13" ht="13.8" x14ac:dyDescent="0.25">
      <c r="A12" s="11" t="s">
        <v>6</v>
      </c>
      <c r="B12" s="12">
        <v>108378.79994</v>
      </c>
      <c r="C12" s="12">
        <v>110853.71687</v>
      </c>
      <c r="D12" s="13">
        <f t="shared" si="0"/>
        <v>2.2835803047922241</v>
      </c>
      <c r="E12" s="13">
        <f t="shared" si="3"/>
        <v>0.94715747438892839</v>
      </c>
      <c r="F12" s="12">
        <v>682181.48829000001</v>
      </c>
      <c r="G12" s="12">
        <v>609073.12584999995</v>
      </c>
      <c r="H12" s="13">
        <f t="shared" si="1"/>
        <v>-10.716849356797731</v>
      </c>
      <c r="I12" s="13">
        <f t="shared" si="4"/>
        <v>0.83137152058477082</v>
      </c>
      <c r="J12" s="12">
        <v>1413650.7948</v>
      </c>
      <c r="K12" s="12">
        <v>1342620.33024</v>
      </c>
      <c r="L12" s="13">
        <f t="shared" si="2"/>
        <v>-5.0246117938942074</v>
      </c>
      <c r="M12" s="13">
        <f t="shared" si="5"/>
        <v>0.89029031971019201</v>
      </c>
    </row>
    <row r="13" spans="1:13" ht="13.8" x14ac:dyDescent="0.25">
      <c r="A13" s="11" t="s">
        <v>7</v>
      </c>
      <c r="B13" s="12">
        <v>102183.27776</v>
      </c>
      <c r="C13" s="12">
        <v>92815.333559999999</v>
      </c>
      <c r="D13" s="13">
        <f t="shared" si="0"/>
        <v>-9.1677859678788973</v>
      </c>
      <c r="E13" s="13">
        <f t="shared" si="3"/>
        <v>0.79303373311649916</v>
      </c>
      <c r="F13" s="12">
        <v>654705.41035999998</v>
      </c>
      <c r="G13" s="12">
        <v>580293.10311000003</v>
      </c>
      <c r="H13" s="13">
        <f t="shared" si="1"/>
        <v>-11.365769409035918</v>
      </c>
      <c r="I13" s="13">
        <f t="shared" si="4"/>
        <v>0.7920874178189059</v>
      </c>
      <c r="J13" s="12">
        <v>1451717.1522900001</v>
      </c>
      <c r="K13" s="12">
        <v>1384425.0112999999</v>
      </c>
      <c r="L13" s="13">
        <f t="shared" si="2"/>
        <v>-4.6353479315065433</v>
      </c>
      <c r="M13" s="13">
        <f t="shared" si="5"/>
        <v>0.91801096569477714</v>
      </c>
    </row>
    <row r="14" spans="1:13" ht="13.8" x14ac:dyDescent="0.25">
      <c r="A14" s="11" t="s">
        <v>8</v>
      </c>
      <c r="B14" s="12">
        <v>138260.34286999999</v>
      </c>
      <c r="C14" s="12">
        <v>209630.51877</v>
      </c>
      <c r="D14" s="13">
        <f t="shared" si="0"/>
        <v>51.620135187358954</v>
      </c>
      <c r="E14" s="13">
        <f t="shared" si="3"/>
        <v>1.7911272469634969</v>
      </c>
      <c r="F14" s="12">
        <v>919695.79645999998</v>
      </c>
      <c r="G14" s="12">
        <v>1355670.4384999999</v>
      </c>
      <c r="H14" s="13">
        <f t="shared" si="1"/>
        <v>47.40422253946462</v>
      </c>
      <c r="I14" s="13">
        <f t="shared" si="4"/>
        <v>1.8504605539682557</v>
      </c>
      <c r="J14" s="12">
        <v>1896728.6828099999</v>
      </c>
      <c r="K14" s="12">
        <v>2750021.3879300002</v>
      </c>
      <c r="L14" s="13">
        <f t="shared" si="2"/>
        <v>44.987599589407203</v>
      </c>
      <c r="M14" s="13">
        <f t="shared" si="5"/>
        <v>1.8235366808667473</v>
      </c>
    </row>
    <row r="15" spans="1:13" ht="13.8" x14ac:dyDescent="0.25">
      <c r="A15" s="11" t="s">
        <v>9</v>
      </c>
      <c r="B15" s="12">
        <v>19273.121060000001</v>
      </c>
      <c r="C15" s="12">
        <v>17914.808249999998</v>
      </c>
      <c r="D15" s="13">
        <f t="shared" si="0"/>
        <v>-7.0477054846040748</v>
      </c>
      <c r="E15" s="13">
        <f t="shared" si="3"/>
        <v>0.15306788996647502</v>
      </c>
      <c r="F15" s="12">
        <v>129560.55217</v>
      </c>
      <c r="G15" s="12">
        <v>108284.36663</v>
      </c>
      <c r="H15" s="13">
        <f t="shared" si="1"/>
        <v>-16.421808323325852</v>
      </c>
      <c r="I15" s="13">
        <f t="shared" si="4"/>
        <v>0.147805796578378</v>
      </c>
      <c r="J15" s="12">
        <v>297215.95536999998</v>
      </c>
      <c r="K15" s="12">
        <v>206761.23993000001</v>
      </c>
      <c r="L15" s="13">
        <f t="shared" si="2"/>
        <v>-30.434003897063388</v>
      </c>
      <c r="M15" s="13">
        <f t="shared" si="5"/>
        <v>0.13710319012378624</v>
      </c>
    </row>
    <row r="16" spans="1:13" ht="13.8" x14ac:dyDescent="0.25">
      <c r="A16" s="11" t="s">
        <v>10</v>
      </c>
      <c r="B16" s="12">
        <v>91684.593309999997</v>
      </c>
      <c r="C16" s="12">
        <v>54936.205170000001</v>
      </c>
      <c r="D16" s="13">
        <f t="shared" si="0"/>
        <v>-40.081312261208303</v>
      </c>
      <c r="E16" s="13">
        <f t="shared" si="3"/>
        <v>0.46938649249216818</v>
      </c>
      <c r="F16" s="12">
        <v>527390.71779000002</v>
      </c>
      <c r="G16" s="12">
        <v>458611.09359</v>
      </c>
      <c r="H16" s="13">
        <f t="shared" si="1"/>
        <v>-13.04149312453147</v>
      </c>
      <c r="I16" s="13">
        <f t="shared" si="4"/>
        <v>0.6259941311691728</v>
      </c>
      <c r="J16" s="12">
        <v>911711.77962000004</v>
      </c>
      <c r="K16" s="12">
        <v>1006781.81353</v>
      </c>
      <c r="L16" s="13">
        <f t="shared" si="2"/>
        <v>10.427641282601947</v>
      </c>
      <c r="M16" s="13">
        <f t="shared" si="5"/>
        <v>0.66759610476463405</v>
      </c>
    </row>
    <row r="17" spans="1:13" ht="13.8" x14ac:dyDescent="0.25">
      <c r="A17" s="11" t="s">
        <v>11</v>
      </c>
      <c r="B17" s="12">
        <v>3831.8581199999999</v>
      </c>
      <c r="C17" s="12">
        <v>2450.9150500000001</v>
      </c>
      <c r="D17" s="13">
        <f t="shared" si="0"/>
        <v>-36.038470808517303</v>
      </c>
      <c r="E17" s="13">
        <f t="shared" si="3"/>
        <v>2.0941133723302769E-2</v>
      </c>
      <c r="F17" s="12">
        <v>52018.57013</v>
      </c>
      <c r="G17" s="12">
        <v>45691.301480000002</v>
      </c>
      <c r="H17" s="13">
        <f t="shared" si="1"/>
        <v>-12.163480530486465</v>
      </c>
      <c r="I17" s="13">
        <f t="shared" si="4"/>
        <v>6.2367629069025682E-2</v>
      </c>
      <c r="J17" s="12">
        <v>84098.733970000001</v>
      </c>
      <c r="K17" s="12">
        <v>76711.233489999999</v>
      </c>
      <c r="L17" s="13">
        <f t="shared" si="2"/>
        <v>-8.784318302146259</v>
      </c>
      <c r="M17" s="13">
        <f t="shared" si="5"/>
        <v>5.086714914928122E-2</v>
      </c>
    </row>
    <row r="18" spans="1:13" ht="15.6" x14ac:dyDescent="0.3">
      <c r="A18" s="9" t="s">
        <v>12</v>
      </c>
      <c r="B18" s="50">
        <v>158084.99557</v>
      </c>
      <c r="C18" s="50">
        <v>110628.83807</v>
      </c>
      <c r="D18" s="48">
        <f t="shared" si="0"/>
        <v>-30.01939388927422</v>
      </c>
      <c r="E18" s="48">
        <f t="shared" si="3"/>
        <v>0.94523606261974624</v>
      </c>
      <c r="F18" s="50">
        <v>1137282.6206700001</v>
      </c>
      <c r="G18" s="50">
        <v>918981.90512000001</v>
      </c>
      <c r="H18" s="48">
        <f t="shared" si="1"/>
        <v>-19.194939901692507</v>
      </c>
      <c r="I18" s="48">
        <f t="shared" si="4"/>
        <v>1.2543902389114154</v>
      </c>
      <c r="J18" s="50">
        <v>2182665.1097300001</v>
      </c>
      <c r="K18" s="50">
        <v>2056532.64652</v>
      </c>
      <c r="L18" s="48">
        <f t="shared" si="2"/>
        <v>-5.7788280321942294</v>
      </c>
      <c r="M18" s="48">
        <f t="shared" si="5"/>
        <v>1.3636849272477898</v>
      </c>
    </row>
    <row r="19" spans="1:13" ht="13.8" x14ac:dyDescent="0.25">
      <c r="A19" s="11" t="s">
        <v>13</v>
      </c>
      <c r="B19" s="12">
        <v>158084.99557</v>
      </c>
      <c r="C19" s="12">
        <v>110628.83807</v>
      </c>
      <c r="D19" s="13">
        <f t="shared" si="0"/>
        <v>-30.01939388927422</v>
      </c>
      <c r="E19" s="13">
        <f t="shared" si="3"/>
        <v>0.94523606261974624</v>
      </c>
      <c r="F19" s="12">
        <v>1137282.6206700001</v>
      </c>
      <c r="G19" s="12">
        <v>918981.90512000001</v>
      </c>
      <c r="H19" s="13">
        <f t="shared" si="1"/>
        <v>-19.194939901692507</v>
      </c>
      <c r="I19" s="13">
        <f t="shared" si="4"/>
        <v>1.2543902389114154</v>
      </c>
      <c r="J19" s="12">
        <v>2182665.1097300001</v>
      </c>
      <c r="K19" s="12">
        <v>2056532.64652</v>
      </c>
      <c r="L19" s="13">
        <f t="shared" si="2"/>
        <v>-5.7788280321942294</v>
      </c>
      <c r="M19" s="13">
        <f t="shared" si="5"/>
        <v>1.3636849272477898</v>
      </c>
    </row>
    <row r="20" spans="1:13" ht="15.6" x14ac:dyDescent="0.3">
      <c r="A20" s="9" t="s">
        <v>189</v>
      </c>
      <c r="B20" s="8">
        <v>384157.80586999998</v>
      </c>
      <c r="C20" s="8">
        <v>355560.57828000002</v>
      </c>
      <c r="D20" s="10">
        <f t="shared" si="0"/>
        <v>-7.444135496670695</v>
      </c>
      <c r="E20" s="10">
        <f t="shared" si="3"/>
        <v>3.0379843709786445</v>
      </c>
      <c r="F20" s="8">
        <v>2270716.7253899998</v>
      </c>
      <c r="G20" s="8">
        <v>2015400.53788</v>
      </c>
      <c r="H20" s="10">
        <f t="shared" si="1"/>
        <v>-11.243859027204232</v>
      </c>
      <c r="I20" s="10">
        <f t="shared" si="4"/>
        <v>2.7509777375685882</v>
      </c>
      <c r="J20" s="8">
        <v>4647780.0365399998</v>
      </c>
      <c r="K20" s="8">
        <v>4263032.9268100001</v>
      </c>
      <c r="L20" s="10">
        <f t="shared" si="2"/>
        <v>-8.2780834442505462</v>
      </c>
      <c r="M20" s="10">
        <f t="shared" si="5"/>
        <v>2.8268132560351704</v>
      </c>
    </row>
    <row r="21" spans="1:13" ht="13.8" x14ac:dyDescent="0.25">
      <c r="A21" s="11" t="s">
        <v>187</v>
      </c>
      <c r="B21" s="12">
        <v>384157.80586999998</v>
      </c>
      <c r="C21" s="12">
        <v>355560.57828000002</v>
      </c>
      <c r="D21" s="13">
        <f t="shared" si="0"/>
        <v>-7.444135496670695</v>
      </c>
      <c r="E21" s="13">
        <f t="shared" si="3"/>
        <v>3.0379843709786445</v>
      </c>
      <c r="F21" s="12">
        <v>2270716.7253899998</v>
      </c>
      <c r="G21" s="12">
        <v>2015400.53788</v>
      </c>
      <c r="H21" s="13">
        <f t="shared" si="1"/>
        <v>-11.243859027204232</v>
      </c>
      <c r="I21" s="13">
        <f t="shared" si="4"/>
        <v>2.7509777375685882</v>
      </c>
      <c r="J21" s="12">
        <v>4647780.0365399998</v>
      </c>
      <c r="K21" s="12">
        <v>4263032.9268100001</v>
      </c>
      <c r="L21" s="13">
        <f t="shared" si="2"/>
        <v>-8.2780834442505462</v>
      </c>
      <c r="M21" s="13">
        <f t="shared" si="5"/>
        <v>2.8268132560351704</v>
      </c>
    </row>
    <row r="22" spans="1:13" ht="16.8" x14ac:dyDescent="0.3">
      <c r="A22" s="49" t="s">
        <v>14</v>
      </c>
      <c r="B22" s="50">
        <v>10433936.770740001</v>
      </c>
      <c r="C22" s="50">
        <v>9690378.2530600019</v>
      </c>
      <c r="D22" s="48">
        <f t="shared" si="0"/>
        <v>-7.1263467856654801</v>
      </c>
      <c r="E22" s="48">
        <f t="shared" si="3"/>
        <v>82.796630110339635</v>
      </c>
      <c r="F22" s="50">
        <v>62677692.661009997</v>
      </c>
      <c r="G22" s="50">
        <v>54562145.038079999</v>
      </c>
      <c r="H22" s="48">
        <f t="shared" si="1"/>
        <v>-12.948063782153946</v>
      </c>
      <c r="I22" s="48">
        <f t="shared" si="4"/>
        <v>74.476136873336301</v>
      </c>
      <c r="J22" s="50">
        <v>123068108.41649002</v>
      </c>
      <c r="K22" s="50">
        <v>115925512.65309</v>
      </c>
      <c r="L22" s="48">
        <f t="shared" si="2"/>
        <v>-5.8037747189774596</v>
      </c>
      <c r="M22" s="48">
        <f t="shared" si="5"/>
        <v>76.870101992302295</v>
      </c>
    </row>
    <row r="23" spans="1:13" ht="15.6" x14ac:dyDescent="0.3">
      <c r="A23" s="9" t="s">
        <v>15</v>
      </c>
      <c r="B23" s="50">
        <v>1056087.2486399999</v>
      </c>
      <c r="C23" s="50">
        <v>990751.71013000002</v>
      </c>
      <c r="D23" s="48">
        <f t="shared" si="0"/>
        <v>-6.1865663650552714</v>
      </c>
      <c r="E23" s="48">
        <f t="shared" si="3"/>
        <v>8.4651910103629397</v>
      </c>
      <c r="F23" s="50">
        <v>6547019.8187500006</v>
      </c>
      <c r="G23" s="50">
        <v>5749767.5024100002</v>
      </c>
      <c r="H23" s="48">
        <f t="shared" si="1"/>
        <v>-12.177331647244301</v>
      </c>
      <c r="I23" s="48">
        <f t="shared" si="4"/>
        <v>7.848307122098749</v>
      </c>
      <c r="J23" s="50">
        <v>13003197.94764</v>
      </c>
      <c r="K23" s="50">
        <v>12295328.181220001</v>
      </c>
      <c r="L23" s="48">
        <f t="shared" si="2"/>
        <v>-5.4438128933388521</v>
      </c>
      <c r="M23" s="48">
        <f t="shared" si="5"/>
        <v>8.1530209329121082</v>
      </c>
    </row>
    <row r="24" spans="1:13" ht="13.8" x14ac:dyDescent="0.25">
      <c r="A24" s="11" t="s">
        <v>16</v>
      </c>
      <c r="B24" s="12">
        <v>706505.02492999996</v>
      </c>
      <c r="C24" s="12">
        <v>681077.53735999996</v>
      </c>
      <c r="D24" s="13">
        <f t="shared" si="0"/>
        <v>-3.599052614313583</v>
      </c>
      <c r="E24" s="13">
        <f t="shared" si="3"/>
        <v>5.8192697400073072</v>
      </c>
      <c r="F24" s="12">
        <v>4519280.8962300001</v>
      </c>
      <c r="G24" s="12">
        <v>3996909.09271</v>
      </c>
      <c r="H24" s="13">
        <f t="shared" si="1"/>
        <v>-11.55873723086707</v>
      </c>
      <c r="I24" s="13">
        <f t="shared" si="4"/>
        <v>5.4556936581433808</v>
      </c>
      <c r="J24" s="12">
        <v>8747440.7517099995</v>
      </c>
      <c r="K24" s="12">
        <v>8362498.6607400002</v>
      </c>
      <c r="L24" s="13">
        <f t="shared" si="2"/>
        <v>-4.4006253016889385</v>
      </c>
      <c r="M24" s="13">
        <f t="shared" si="5"/>
        <v>5.5451652552553163</v>
      </c>
    </row>
    <row r="25" spans="1:13" ht="13.8" x14ac:dyDescent="0.25">
      <c r="A25" s="11" t="s">
        <v>17</v>
      </c>
      <c r="B25" s="12">
        <v>149417.12593000001</v>
      </c>
      <c r="C25" s="12">
        <v>116001.89745999999</v>
      </c>
      <c r="D25" s="13">
        <f t="shared" si="0"/>
        <v>-22.363720532045718</v>
      </c>
      <c r="E25" s="13">
        <f t="shared" si="3"/>
        <v>0.99114461224052453</v>
      </c>
      <c r="F25" s="12">
        <v>882748.51754000003</v>
      </c>
      <c r="G25" s="12">
        <v>753018.96369</v>
      </c>
      <c r="H25" s="13">
        <f t="shared" si="1"/>
        <v>-14.69609421848976</v>
      </c>
      <c r="I25" s="13">
        <f t="shared" si="4"/>
        <v>1.0278544468670283</v>
      </c>
      <c r="J25" s="12">
        <v>1979529.6668700001</v>
      </c>
      <c r="K25" s="12">
        <v>1723357.08519</v>
      </c>
      <c r="L25" s="13">
        <f t="shared" si="2"/>
        <v>-12.941083226353257</v>
      </c>
      <c r="M25" s="13">
        <f t="shared" si="5"/>
        <v>1.1427565155924371</v>
      </c>
    </row>
    <row r="26" spans="1:13" ht="13.8" x14ac:dyDescent="0.25">
      <c r="A26" s="11" t="s">
        <v>18</v>
      </c>
      <c r="B26" s="12">
        <v>200165.09778000001</v>
      </c>
      <c r="C26" s="12">
        <v>193672.27531</v>
      </c>
      <c r="D26" s="13">
        <f t="shared" si="0"/>
        <v>-3.2437335689442857</v>
      </c>
      <c r="E26" s="13">
        <f t="shared" si="3"/>
        <v>1.6547766581151067</v>
      </c>
      <c r="F26" s="12">
        <v>1144990.4049800001</v>
      </c>
      <c r="G26" s="12">
        <v>999839.44600999996</v>
      </c>
      <c r="H26" s="13">
        <f t="shared" si="1"/>
        <v>-12.677045880793694</v>
      </c>
      <c r="I26" s="13">
        <f t="shared" si="4"/>
        <v>1.3647590170883397</v>
      </c>
      <c r="J26" s="12">
        <v>2276227.5290600001</v>
      </c>
      <c r="K26" s="12">
        <v>2209472.4352899999</v>
      </c>
      <c r="L26" s="13">
        <f t="shared" si="2"/>
        <v>-2.9327074256749541</v>
      </c>
      <c r="M26" s="13">
        <f t="shared" si="5"/>
        <v>1.4650991620643543</v>
      </c>
    </row>
    <row r="27" spans="1:13" ht="15.6" x14ac:dyDescent="0.3">
      <c r="A27" s="9" t="s">
        <v>19</v>
      </c>
      <c r="B27" s="50">
        <v>1518868.8541600001</v>
      </c>
      <c r="C27" s="50">
        <v>1426429.9844899999</v>
      </c>
      <c r="D27" s="48">
        <f t="shared" si="0"/>
        <v>-6.086033657008711</v>
      </c>
      <c r="E27" s="48">
        <f t="shared" si="3"/>
        <v>12.187717828952817</v>
      </c>
      <c r="F27" s="50">
        <v>8884845.3447399996</v>
      </c>
      <c r="G27" s="50">
        <v>7965655.8210199997</v>
      </c>
      <c r="H27" s="48">
        <f t="shared" si="1"/>
        <v>-10.345588336708392</v>
      </c>
      <c r="I27" s="48">
        <f t="shared" si="4"/>
        <v>10.872946303671377</v>
      </c>
      <c r="J27" s="50">
        <v>17799694.611749999</v>
      </c>
      <c r="K27" s="50">
        <v>16862311.94215</v>
      </c>
      <c r="L27" s="48">
        <f t="shared" si="2"/>
        <v>-5.2662851248088849</v>
      </c>
      <c r="M27" s="48">
        <f t="shared" si="5"/>
        <v>11.181383710573026</v>
      </c>
    </row>
    <row r="28" spans="1:13" ht="13.8" x14ac:dyDescent="0.25">
      <c r="A28" s="11" t="s">
        <v>20</v>
      </c>
      <c r="B28" s="12">
        <v>1518868.8541600001</v>
      </c>
      <c r="C28" s="12">
        <v>1426429.9844899999</v>
      </c>
      <c r="D28" s="13">
        <f t="shared" si="0"/>
        <v>-6.086033657008711</v>
      </c>
      <c r="E28" s="13">
        <f t="shared" si="3"/>
        <v>12.187717828952817</v>
      </c>
      <c r="F28" s="12">
        <v>8884845.3447399996</v>
      </c>
      <c r="G28" s="12">
        <v>7965655.8210199997</v>
      </c>
      <c r="H28" s="13">
        <f t="shared" si="1"/>
        <v>-10.345588336708392</v>
      </c>
      <c r="I28" s="13">
        <f t="shared" si="4"/>
        <v>10.872946303671377</v>
      </c>
      <c r="J28" s="12">
        <v>17799694.611749999</v>
      </c>
      <c r="K28" s="12">
        <v>16862311.94215</v>
      </c>
      <c r="L28" s="13">
        <f t="shared" si="2"/>
        <v>-5.2662851248088849</v>
      </c>
      <c r="M28" s="13">
        <f t="shared" si="5"/>
        <v>11.181383710573026</v>
      </c>
    </row>
    <row r="29" spans="1:13" ht="15.6" x14ac:dyDescent="0.3">
      <c r="A29" s="9" t="s">
        <v>21</v>
      </c>
      <c r="B29" s="50">
        <v>7858980.6679400001</v>
      </c>
      <c r="C29" s="50">
        <v>7273196.5584400008</v>
      </c>
      <c r="D29" s="48">
        <f t="shared" si="0"/>
        <v>-7.4536906788644055</v>
      </c>
      <c r="E29" s="48">
        <f t="shared" si="3"/>
        <v>62.143721271023878</v>
      </c>
      <c r="F29" s="50">
        <v>47245827.497519992</v>
      </c>
      <c r="G29" s="50">
        <v>40846721.714649998</v>
      </c>
      <c r="H29" s="48">
        <f t="shared" si="1"/>
        <v>-13.544277075485436</v>
      </c>
      <c r="I29" s="48">
        <f t="shared" si="4"/>
        <v>55.754883447566172</v>
      </c>
      <c r="J29" s="50">
        <v>92265215.85710001</v>
      </c>
      <c r="K29" s="50">
        <v>86767872.529719993</v>
      </c>
      <c r="L29" s="48">
        <f t="shared" si="2"/>
        <v>-5.9581970044857195</v>
      </c>
      <c r="M29" s="48">
        <f t="shared" si="5"/>
        <v>57.535697348817159</v>
      </c>
    </row>
    <row r="30" spans="1:13" ht="13.8" x14ac:dyDescent="0.25">
      <c r="A30" s="11" t="s">
        <v>22</v>
      </c>
      <c r="B30" s="12">
        <v>1595127.19154</v>
      </c>
      <c r="C30" s="12">
        <v>1463535.52938</v>
      </c>
      <c r="D30" s="13">
        <f t="shared" si="0"/>
        <v>-8.2496030948451313</v>
      </c>
      <c r="E30" s="13">
        <f t="shared" si="3"/>
        <v>12.504755409434241</v>
      </c>
      <c r="F30" s="12">
        <v>9422855.5378300007</v>
      </c>
      <c r="G30" s="12">
        <v>8171845.7408600003</v>
      </c>
      <c r="H30" s="13">
        <f t="shared" si="1"/>
        <v>-13.276334248652791</v>
      </c>
      <c r="I30" s="13">
        <f t="shared" si="4"/>
        <v>11.154391043081617</v>
      </c>
      <c r="J30" s="12">
        <v>18367312.119320001</v>
      </c>
      <c r="K30" s="12">
        <v>17478024.604109999</v>
      </c>
      <c r="L30" s="13">
        <f t="shared" si="2"/>
        <v>-4.8416856502078431</v>
      </c>
      <c r="M30" s="13">
        <f t="shared" si="5"/>
        <v>11.589662216655228</v>
      </c>
    </row>
    <row r="31" spans="1:13" ht="13.8" x14ac:dyDescent="0.25">
      <c r="A31" s="11" t="s">
        <v>23</v>
      </c>
      <c r="B31" s="12">
        <v>2029745.6474299999</v>
      </c>
      <c r="C31" s="12">
        <v>1975600.9141299999</v>
      </c>
      <c r="D31" s="13">
        <f t="shared" si="0"/>
        <v>-2.6675624785083945</v>
      </c>
      <c r="E31" s="13">
        <f t="shared" si="3"/>
        <v>16.879949766792414</v>
      </c>
      <c r="F31" s="12">
        <v>11701557.244580001</v>
      </c>
      <c r="G31" s="12">
        <v>10495555.68674</v>
      </c>
      <c r="H31" s="13">
        <f t="shared" si="1"/>
        <v>-10.306333871917808</v>
      </c>
      <c r="I31" s="13">
        <f t="shared" si="4"/>
        <v>14.326204392107925</v>
      </c>
      <c r="J31" s="12">
        <v>22462029.789840002</v>
      </c>
      <c r="K31" s="12">
        <v>21063952.119279999</v>
      </c>
      <c r="L31" s="13">
        <f t="shared" si="2"/>
        <v>-6.2241822472890638</v>
      </c>
      <c r="M31" s="13">
        <f t="shared" si="5"/>
        <v>13.967487490139352</v>
      </c>
    </row>
    <row r="32" spans="1:13" ht="13.8" x14ac:dyDescent="0.25">
      <c r="A32" s="11" t="s">
        <v>24</v>
      </c>
      <c r="B32" s="12">
        <v>113595.98203</v>
      </c>
      <c r="C32" s="12">
        <v>53595.19154</v>
      </c>
      <c r="D32" s="13">
        <f t="shared" si="0"/>
        <v>-52.819465457989665</v>
      </c>
      <c r="E32" s="13">
        <f t="shared" si="3"/>
        <v>0.45792858996282443</v>
      </c>
      <c r="F32" s="12">
        <v>562727.13257999998</v>
      </c>
      <c r="G32" s="12">
        <v>443210.47321000003</v>
      </c>
      <c r="H32" s="13">
        <f t="shared" si="1"/>
        <v>-21.2388300564144</v>
      </c>
      <c r="I32" s="13">
        <f t="shared" si="4"/>
        <v>0.60497262054940759</v>
      </c>
      <c r="J32" s="12">
        <v>1165690.1100600001</v>
      </c>
      <c r="K32" s="12">
        <v>1152360.7829799999</v>
      </c>
      <c r="L32" s="13">
        <f t="shared" si="2"/>
        <v>-1.1434708903307165</v>
      </c>
      <c r="M32" s="13">
        <f t="shared" si="5"/>
        <v>0.76412938698564192</v>
      </c>
    </row>
    <row r="33" spans="1:13" ht="13.8" x14ac:dyDescent="0.25">
      <c r="A33" s="11" t="s">
        <v>175</v>
      </c>
      <c r="B33" s="12">
        <v>970317.53755000001</v>
      </c>
      <c r="C33" s="12">
        <v>967741.25486999995</v>
      </c>
      <c r="D33" s="13">
        <f t="shared" si="0"/>
        <v>-0.2655092359254928</v>
      </c>
      <c r="E33" s="13">
        <f t="shared" si="3"/>
        <v>8.2685848405025286</v>
      </c>
      <c r="F33" s="12">
        <v>5994248.8429699996</v>
      </c>
      <c r="G33" s="12">
        <v>5079961.9936300004</v>
      </c>
      <c r="H33" s="13">
        <f t="shared" si="1"/>
        <v>-15.252734300683338</v>
      </c>
      <c r="I33" s="13">
        <f t="shared" si="4"/>
        <v>6.9340372246158228</v>
      </c>
      <c r="J33" s="12">
        <v>12247125.983859999</v>
      </c>
      <c r="K33" s="12">
        <v>11191794.99034</v>
      </c>
      <c r="L33" s="13">
        <f t="shared" si="2"/>
        <v>-8.6169685435650614</v>
      </c>
      <c r="M33" s="13">
        <f t="shared" si="5"/>
        <v>7.4212690778335073</v>
      </c>
    </row>
    <row r="34" spans="1:13" ht="13.8" x14ac:dyDescent="0.25">
      <c r="A34" s="11" t="s">
        <v>25</v>
      </c>
      <c r="B34" s="12">
        <v>500272.27208000002</v>
      </c>
      <c r="C34" s="12">
        <v>471011.07657999999</v>
      </c>
      <c r="D34" s="13">
        <f t="shared" si="0"/>
        <v>-5.8490540317854727</v>
      </c>
      <c r="E34" s="13">
        <f t="shared" si="3"/>
        <v>4.0244177128124381</v>
      </c>
      <c r="F34" s="12">
        <v>3022055.4464799999</v>
      </c>
      <c r="G34" s="12">
        <v>2726009.4564700001</v>
      </c>
      <c r="H34" s="13">
        <f t="shared" si="1"/>
        <v>-9.7961799593990033</v>
      </c>
      <c r="I34" s="13">
        <f t="shared" si="4"/>
        <v>3.7209433986947413</v>
      </c>
      <c r="J34" s="12">
        <v>5953874.1487499997</v>
      </c>
      <c r="K34" s="12">
        <v>5745083.2221400002</v>
      </c>
      <c r="L34" s="13">
        <f t="shared" si="2"/>
        <v>-3.5068078597837782</v>
      </c>
      <c r="M34" s="13">
        <f t="shared" si="5"/>
        <v>3.8095594587685007</v>
      </c>
    </row>
    <row r="35" spans="1:13" ht="13.8" x14ac:dyDescent="0.25">
      <c r="A35" s="11" t="s">
        <v>26</v>
      </c>
      <c r="B35" s="12">
        <v>592567.68821000005</v>
      </c>
      <c r="C35" s="12">
        <v>544273.64358999999</v>
      </c>
      <c r="D35" s="13">
        <f t="shared" si="0"/>
        <v>-8.1499625411376009</v>
      </c>
      <c r="E35" s="13">
        <f t="shared" si="3"/>
        <v>4.6503884957120079</v>
      </c>
      <c r="F35" s="12">
        <v>3650870.7503800001</v>
      </c>
      <c r="G35" s="12">
        <v>3130189.8349100002</v>
      </c>
      <c r="H35" s="13">
        <f t="shared" si="1"/>
        <v>-14.261828234149482</v>
      </c>
      <c r="I35" s="13">
        <f t="shared" si="4"/>
        <v>4.272640791918664</v>
      </c>
      <c r="J35" s="12">
        <v>7093720.95077</v>
      </c>
      <c r="K35" s="12">
        <v>6582228.0173599999</v>
      </c>
      <c r="L35" s="13">
        <f t="shared" si="2"/>
        <v>-7.2105025974341324</v>
      </c>
      <c r="M35" s="13">
        <f t="shared" si="5"/>
        <v>4.3646694109967017</v>
      </c>
    </row>
    <row r="36" spans="1:13" ht="13.8" x14ac:dyDescent="0.25">
      <c r="A36" s="11" t="s">
        <v>27</v>
      </c>
      <c r="B36" s="12">
        <v>1063909.97597</v>
      </c>
      <c r="C36" s="12">
        <v>832256.03433000005</v>
      </c>
      <c r="D36" s="13">
        <f t="shared" si="0"/>
        <v>-21.773829259265458</v>
      </c>
      <c r="E36" s="13">
        <f t="shared" si="3"/>
        <v>7.1109706176597971</v>
      </c>
      <c r="F36" s="12">
        <v>7004989.7892800001</v>
      </c>
      <c r="G36" s="12">
        <v>5346531.5812600004</v>
      </c>
      <c r="H36" s="13">
        <f t="shared" si="1"/>
        <v>-23.67538366091555</v>
      </c>
      <c r="I36" s="13">
        <f t="shared" si="4"/>
        <v>7.2978988924579653</v>
      </c>
      <c r="J36" s="12">
        <v>13405362.60001</v>
      </c>
      <c r="K36" s="12">
        <v>11545526.28418</v>
      </c>
      <c r="L36" s="13">
        <f t="shared" si="2"/>
        <v>-13.873823270014437</v>
      </c>
      <c r="M36" s="13">
        <f t="shared" si="5"/>
        <v>7.6558279770183715</v>
      </c>
    </row>
    <row r="37" spans="1:13" ht="13.8" x14ac:dyDescent="0.25">
      <c r="A37" s="14" t="s">
        <v>176</v>
      </c>
      <c r="B37" s="12">
        <v>278037.88287999999</v>
      </c>
      <c r="C37" s="12">
        <v>238881.50141</v>
      </c>
      <c r="D37" s="13">
        <f t="shared" si="0"/>
        <v>-14.083110209445712</v>
      </c>
      <c r="E37" s="13">
        <f t="shared" si="3"/>
        <v>2.0410537954182248</v>
      </c>
      <c r="F37" s="12">
        <v>1636816.27134</v>
      </c>
      <c r="G37" s="12">
        <v>1417767.51373</v>
      </c>
      <c r="H37" s="13">
        <f t="shared" si="1"/>
        <v>-13.38261119744814</v>
      </c>
      <c r="I37" s="13">
        <f t="shared" si="4"/>
        <v>1.9352217060643773</v>
      </c>
      <c r="J37" s="12">
        <v>3181400.33855</v>
      </c>
      <c r="K37" s="12">
        <v>2937196.0558600002</v>
      </c>
      <c r="L37" s="13">
        <f t="shared" si="2"/>
        <v>-7.6759997706325063</v>
      </c>
      <c r="M37" s="13">
        <f t="shared" si="5"/>
        <v>1.9476520329136369</v>
      </c>
    </row>
    <row r="38" spans="1:13" ht="13.8" x14ac:dyDescent="0.25">
      <c r="A38" s="11" t="s">
        <v>28</v>
      </c>
      <c r="B38" s="12">
        <v>147653.79143000001</v>
      </c>
      <c r="C38" s="12">
        <v>233620.45905</v>
      </c>
      <c r="D38" s="13">
        <f t="shared" si="0"/>
        <v>58.221781362624355</v>
      </c>
      <c r="E38" s="13">
        <f t="shared" si="3"/>
        <v>1.9961023428639146</v>
      </c>
      <c r="F38" s="12">
        <v>1145454.9124100001</v>
      </c>
      <c r="G38" s="12">
        <v>1419171.3835400001</v>
      </c>
      <c r="H38" s="13">
        <f t="shared" si="1"/>
        <v>23.895874745004967</v>
      </c>
      <c r="I38" s="13">
        <f t="shared" si="4"/>
        <v>1.9371379577082404</v>
      </c>
      <c r="J38" s="12">
        <v>2332274.0954399998</v>
      </c>
      <c r="K38" s="12">
        <v>3378336.87537</v>
      </c>
      <c r="L38" s="13">
        <f t="shared" si="2"/>
        <v>44.851622799191325</v>
      </c>
      <c r="M38" s="13">
        <f t="shared" si="5"/>
        <v>2.2401721090609787</v>
      </c>
    </row>
    <row r="39" spans="1:13" ht="13.8" x14ac:dyDescent="0.25">
      <c r="A39" s="11" t="s">
        <v>177</v>
      </c>
      <c r="B39" s="12">
        <v>180261.73568000001</v>
      </c>
      <c r="C39" s="12">
        <v>159977.55592000001</v>
      </c>
      <c r="D39" s="13">
        <f>(C39-B39)/B39*100</f>
        <v>-11.252626456459069</v>
      </c>
      <c r="E39" s="13">
        <f t="shared" si="3"/>
        <v>1.3668818881535152</v>
      </c>
      <c r="F39" s="12">
        <v>777761.72819000005</v>
      </c>
      <c r="G39" s="12">
        <v>730908.56562999997</v>
      </c>
      <c r="H39" s="13">
        <f t="shared" si="1"/>
        <v>-6.024102351890769</v>
      </c>
      <c r="I39" s="13">
        <f t="shared" si="4"/>
        <v>0.99767423618998752</v>
      </c>
      <c r="J39" s="12">
        <v>1484750.3806</v>
      </c>
      <c r="K39" s="12">
        <v>1600987.7186499999</v>
      </c>
      <c r="L39" s="13">
        <f t="shared" si="2"/>
        <v>7.8287461359684869</v>
      </c>
      <c r="M39" s="13">
        <f t="shared" si="5"/>
        <v>1.0616134999491718</v>
      </c>
    </row>
    <row r="40" spans="1:13" ht="13.8" x14ac:dyDescent="0.25">
      <c r="A40" s="11" t="s">
        <v>29</v>
      </c>
      <c r="B40" s="12">
        <v>376015.99783000001</v>
      </c>
      <c r="C40" s="12">
        <v>322511.62484</v>
      </c>
      <c r="D40" s="13">
        <f>(C40-B40)/B40*100</f>
        <v>-14.229281014311997</v>
      </c>
      <c r="E40" s="13">
        <f t="shared" si="3"/>
        <v>2.7556071611270636</v>
      </c>
      <c r="F40" s="12">
        <v>2265415.0512299999</v>
      </c>
      <c r="G40" s="12">
        <v>1831987.28207</v>
      </c>
      <c r="H40" s="13">
        <f t="shared" si="1"/>
        <v>-19.132377924507551</v>
      </c>
      <c r="I40" s="13">
        <f t="shared" si="4"/>
        <v>2.5006226473397071</v>
      </c>
      <c r="J40" s="12">
        <v>4464946.3512500003</v>
      </c>
      <c r="K40" s="12">
        <v>3989954.6904000002</v>
      </c>
      <c r="L40" s="13">
        <f t="shared" si="2"/>
        <v>-10.638238927932965</v>
      </c>
      <c r="M40" s="13">
        <f t="shared" si="5"/>
        <v>2.6457353258686465</v>
      </c>
    </row>
    <row r="41" spans="1:13" ht="13.8" x14ac:dyDescent="0.25">
      <c r="A41" s="11" t="s">
        <v>30</v>
      </c>
      <c r="B41" s="12">
        <v>11474.96531</v>
      </c>
      <c r="C41" s="12">
        <v>10191.772800000001</v>
      </c>
      <c r="D41" s="13">
        <f t="shared" si="0"/>
        <v>-11.182539339633079</v>
      </c>
      <c r="E41" s="13">
        <f t="shared" si="3"/>
        <v>8.7080650584898861E-2</v>
      </c>
      <c r="F41" s="12">
        <v>61074.790249999998</v>
      </c>
      <c r="G41" s="12">
        <v>53582.202599999997</v>
      </c>
      <c r="H41" s="13">
        <f t="shared" si="1"/>
        <v>-12.267889286774917</v>
      </c>
      <c r="I41" s="13">
        <f t="shared" si="4"/>
        <v>7.3138536837716345E-2</v>
      </c>
      <c r="J41" s="12">
        <v>106728.98865</v>
      </c>
      <c r="K41" s="12">
        <v>102427.16905</v>
      </c>
      <c r="L41" s="13">
        <f t="shared" si="2"/>
        <v>-4.0306009214676486</v>
      </c>
      <c r="M41" s="13">
        <f t="shared" si="5"/>
        <v>6.7919362627432978E-2</v>
      </c>
    </row>
    <row r="42" spans="1:13" ht="15.6" x14ac:dyDescent="0.3">
      <c r="A42" s="51" t="s">
        <v>31</v>
      </c>
      <c r="B42" s="50">
        <v>404037.65432999999</v>
      </c>
      <c r="C42" s="50">
        <v>395515.68528999999</v>
      </c>
      <c r="D42" s="48">
        <f t="shared" si="0"/>
        <v>-2.1092016916422427</v>
      </c>
      <c r="E42" s="48">
        <f t="shared" si="3"/>
        <v>3.3793692096026029</v>
      </c>
      <c r="F42" s="50">
        <v>2372617.0435799998</v>
      </c>
      <c r="G42" s="50">
        <v>1986155.84608</v>
      </c>
      <c r="H42" s="48">
        <f t="shared" si="1"/>
        <v>-16.288393381718077</v>
      </c>
      <c r="I42" s="48">
        <f t="shared" si="4"/>
        <v>2.7110593716796512</v>
      </c>
      <c r="J42" s="50">
        <v>4904366.0168300001</v>
      </c>
      <c r="K42" s="50">
        <v>4258362.2688699998</v>
      </c>
      <c r="L42" s="48">
        <f t="shared" si="2"/>
        <v>-13.172013380386996</v>
      </c>
      <c r="M42" s="48">
        <f t="shared" si="5"/>
        <v>2.823716147003672</v>
      </c>
    </row>
    <row r="43" spans="1:13" ht="13.8" x14ac:dyDescent="0.25">
      <c r="A43" s="11" t="s">
        <v>32</v>
      </c>
      <c r="B43" s="12">
        <v>404037.65432999999</v>
      </c>
      <c r="C43" s="12">
        <v>395515.68528999999</v>
      </c>
      <c r="D43" s="13">
        <f t="shared" si="0"/>
        <v>-2.1092016916422427</v>
      </c>
      <c r="E43" s="13">
        <f t="shared" si="3"/>
        <v>3.3793692096026029</v>
      </c>
      <c r="F43" s="12">
        <v>2372617.0435799998</v>
      </c>
      <c r="G43" s="12">
        <v>1986155.84608</v>
      </c>
      <c r="H43" s="13">
        <f t="shared" si="1"/>
        <v>-16.288393381718077</v>
      </c>
      <c r="I43" s="13">
        <f t="shared" si="4"/>
        <v>2.7110593716796512</v>
      </c>
      <c r="J43" s="12">
        <v>4904366.0168300001</v>
      </c>
      <c r="K43" s="12">
        <v>4258362.2688699998</v>
      </c>
      <c r="L43" s="13">
        <f t="shared" si="2"/>
        <v>-13.172013380386996</v>
      </c>
      <c r="M43" s="13">
        <f t="shared" si="5"/>
        <v>2.823716147003672</v>
      </c>
    </row>
    <row r="44" spans="1:13" ht="15.6" x14ac:dyDescent="0.3">
      <c r="A44" s="9" t="s">
        <v>33</v>
      </c>
      <c r="B44" s="8">
        <v>12507495.236810001</v>
      </c>
      <c r="C44" s="8">
        <v>11703831.714100001</v>
      </c>
      <c r="D44" s="10">
        <f t="shared" si="0"/>
        <v>-6.4254553569190183</v>
      </c>
      <c r="E44" s="10">
        <f t="shared" si="3"/>
        <v>100</v>
      </c>
      <c r="F44" s="15">
        <v>75987304.832439989</v>
      </c>
      <c r="G44" s="15">
        <v>66698823.462480001</v>
      </c>
      <c r="H44" s="16">
        <f t="shared" si="1"/>
        <v>-12.223727885127742</v>
      </c>
      <c r="I44" s="16">
        <f t="shared" si="4"/>
        <v>91.042437976279317</v>
      </c>
      <c r="J44" s="15">
        <v>150109359.58063</v>
      </c>
      <c r="K44" s="15">
        <v>141875399.67939001</v>
      </c>
      <c r="L44" s="16">
        <f t="shared" si="2"/>
        <v>-5.4853074613360056</v>
      </c>
      <c r="M44" s="16">
        <f t="shared" si="5"/>
        <v>94.077448474951069</v>
      </c>
    </row>
    <row r="45" spans="1:13" ht="15" x14ac:dyDescent="0.25">
      <c r="A45" s="52" t="s">
        <v>34</v>
      </c>
      <c r="B45" s="53"/>
      <c r="C45" s="53"/>
      <c r="D45" s="54"/>
      <c r="E45" s="54"/>
      <c r="F45" s="55">
        <f>(F46-F44)</f>
        <v>3707596.6853700131</v>
      </c>
      <c r="G45" s="55">
        <f>(G46-G44)</f>
        <v>6562421.4526199922</v>
      </c>
      <c r="H45" s="56">
        <f t="shared" si="1"/>
        <v>76.999334326599538</v>
      </c>
      <c r="I45" s="56">
        <f t="shared" si="4"/>
        <v>8.9575620237206763</v>
      </c>
      <c r="J45" s="55">
        <f>(J46-J44)</f>
        <v>6253523.0131800175</v>
      </c>
      <c r="K45" s="55">
        <f>(K46-K44)</f>
        <v>8931623.6607099771</v>
      </c>
      <c r="L45" s="56">
        <f t="shared" si="2"/>
        <v>42.82547040900873</v>
      </c>
      <c r="M45" s="56">
        <f t="shared" si="5"/>
        <v>5.9225515250489229</v>
      </c>
    </row>
    <row r="46" spans="1:13" s="18" customFormat="1" ht="22.5" customHeight="1" x14ac:dyDescent="0.4">
      <c r="A46" s="17" t="s">
        <v>35</v>
      </c>
      <c r="B46" s="57">
        <v>12507495.236810001</v>
      </c>
      <c r="C46" s="57">
        <v>11703831.714100001</v>
      </c>
      <c r="D46" s="58">
        <f>(C46-B46)/B46*100</f>
        <v>-6.4254553569190183</v>
      </c>
      <c r="E46" s="58">
        <f t="shared" si="3"/>
        <v>100</v>
      </c>
      <c r="F46" s="110">
        <v>79694901.517810002</v>
      </c>
      <c r="G46" s="110">
        <v>73261244.915099993</v>
      </c>
      <c r="H46" s="111">
        <f>(G46-F46)/F46*100</f>
        <v>-8.0728584641920058</v>
      </c>
      <c r="I46" s="111">
        <f t="shared" si="4"/>
        <v>100</v>
      </c>
      <c r="J46" s="110">
        <v>156362882.59381002</v>
      </c>
      <c r="K46" s="110">
        <v>150807023.34009999</v>
      </c>
      <c r="L46" s="111">
        <f>(K46-J46)/J46*100</f>
        <v>-3.5531829303394873</v>
      </c>
      <c r="M46" s="111">
        <f t="shared" si="5"/>
        <v>100</v>
      </c>
    </row>
    <row r="47" spans="1:13" ht="20.25" hidden="1" customHeight="1" x14ac:dyDescent="0.25"/>
    <row r="48" spans="1:13" ht="14.4" x14ac:dyDescent="0.25">
      <c r="C48" s="122"/>
    </row>
    <row r="49" spans="1:8" ht="14.4" x14ac:dyDescent="0.25">
      <c r="A49" s="1" t="s">
        <v>217</v>
      </c>
      <c r="C49" s="123"/>
    </row>
    <row r="50" spans="1:8" x14ac:dyDescent="0.25">
      <c r="A50" s="1" t="s">
        <v>191</v>
      </c>
    </row>
    <row r="51" spans="1:8" ht="21" x14ac:dyDescent="0.4">
      <c r="E51" s="120" t="s">
        <v>198</v>
      </c>
      <c r="F51" s="120">
        <f>+F46/1.3708</f>
        <v>58137512.049759269</v>
      </c>
      <c r="G51" s="120">
        <f>+G46/1.1169</f>
        <v>65593378.919419818</v>
      </c>
      <c r="H51" s="121">
        <f>(G51-F51)/F51*100</f>
        <v>12.824537216658245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2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6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3" t="s">
        <v>76</v>
      </c>
    </row>
    <row r="14" spans="3:3" ht="12.75" customHeight="1" x14ac:dyDescent="0.25"/>
    <row r="16" spans="3:3" ht="12.75" customHeight="1" x14ac:dyDescent="0.25"/>
    <row r="21" spans="3:3" ht="13.8" x14ac:dyDescent="0.25">
      <c r="C21" s="33" t="s">
        <v>77</v>
      </c>
    </row>
    <row r="34" ht="12.75" customHeight="1" x14ac:dyDescent="0.25"/>
    <row r="50" spans="2:2" ht="12.75" customHeight="1" x14ac:dyDescent="0.25"/>
    <row r="51" spans="2:2" x14ac:dyDescent="0.25">
      <c r="B51" s="32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3" t="s">
        <v>14</v>
      </c>
    </row>
    <row r="2" spans="2:2" ht="13.8" x14ac:dyDescent="0.25">
      <c r="B2" s="33" t="s">
        <v>78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2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topLeftCell="A196" workbookViewId="0">
      <selection activeCell="H94" sqref="H9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3" t="s">
        <v>79</v>
      </c>
    </row>
    <row r="10" spans="2:2" ht="12.75" customHeight="1" x14ac:dyDescent="0.25"/>
    <row r="13" spans="2:2" ht="12.75" customHeight="1" x14ac:dyDescent="0.25"/>
    <row r="18" spans="2:2" ht="13.8" x14ac:dyDescent="0.25">
      <c r="B18" s="33" t="s">
        <v>80</v>
      </c>
    </row>
    <row r="19" spans="2:2" ht="13.8" x14ac:dyDescent="0.25">
      <c r="B19" s="33"/>
    </row>
    <row r="20" spans="2:2" ht="13.8" x14ac:dyDescent="0.25">
      <c r="B20" s="33"/>
    </row>
    <row r="21" spans="2:2" ht="13.8" x14ac:dyDescent="0.25">
      <c r="B21" s="33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2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zoomScale="90" zoomScaleNormal="90" workbookViewId="0">
      <selection activeCell="P5" sqref="P5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45" bestFit="1" customWidth="1"/>
    <col min="5" max="5" width="12.33203125" style="46" bestFit="1" customWidth="1"/>
    <col min="6" max="6" width="11" style="46" bestFit="1" customWidth="1"/>
    <col min="7" max="7" width="12.33203125" style="46" bestFit="1" customWidth="1"/>
    <col min="8" max="8" width="11.44140625" style="46" bestFit="1" customWidth="1"/>
    <col min="9" max="9" width="12.33203125" style="46" bestFit="1" customWidth="1"/>
    <col min="10" max="10" width="12.6640625" style="46" bestFit="1" customWidth="1"/>
    <col min="11" max="11" width="12.33203125" style="46" bestFit="1" customWidth="1"/>
    <col min="12" max="12" width="11" style="46" customWidth="1"/>
    <col min="13" max="13" width="12.33203125" style="46" bestFit="1" customWidth="1"/>
    <col min="14" max="14" width="11" style="46" bestFit="1" customWidth="1"/>
    <col min="15" max="15" width="13.5546875" style="45" bestFit="1" customWidth="1"/>
  </cols>
  <sheetData>
    <row r="1" spans="1:15" ht="16.2" thickBot="1" x14ac:dyDescent="0.35">
      <c r="B1" s="34" t="s">
        <v>81</v>
      </c>
      <c r="C1" s="35" t="s">
        <v>56</v>
      </c>
      <c r="D1" s="35" t="s">
        <v>57</v>
      </c>
      <c r="E1" s="35" t="s">
        <v>58</v>
      </c>
      <c r="F1" s="35" t="s">
        <v>59</v>
      </c>
      <c r="G1" s="35" t="s">
        <v>60</v>
      </c>
      <c r="H1" s="35" t="s">
        <v>61</v>
      </c>
      <c r="I1" s="35" t="s">
        <v>0</v>
      </c>
      <c r="J1" s="35" t="s">
        <v>82</v>
      </c>
      <c r="K1" s="35" t="s">
        <v>62</v>
      </c>
      <c r="L1" s="35" t="s">
        <v>63</v>
      </c>
      <c r="M1" s="35" t="s">
        <v>64</v>
      </c>
      <c r="N1" s="35" t="s">
        <v>65</v>
      </c>
      <c r="O1" s="36" t="s">
        <v>54</v>
      </c>
    </row>
    <row r="2" spans="1:15" s="67" customFormat="1" ht="15" thickTop="1" thickBot="1" x14ac:dyDescent="0.3">
      <c r="A2" s="37">
        <v>2015</v>
      </c>
      <c r="B2" s="38" t="s">
        <v>2</v>
      </c>
      <c r="C2" s="136">
        <v>1818330.4094299998</v>
      </c>
      <c r="D2" s="136">
        <v>1657736.0874499998</v>
      </c>
      <c r="E2" s="136">
        <v>1772617.98508</v>
      </c>
      <c r="F2" s="136">
        <v>1711484.0921700001</v>
      </c>
      <c r="G2" s="136">
        <v>1572416.2284400002</v>
      </c>
      <c r="H2" s="136">
        <v>1617937.77575</v>
      </c>
      <c r="I2" s="136"/>
      <c r="J2" s="136"/>
      <c r="K2" s="136"/>
      <c r="L2" s="136"/>
      <c r="M2" s="136"/>
      <c r="N2" s="136"/>
      <c r="O2" s="137">
        <f t="shared" ref="O2:O33" si="0">SUM(C2:N2)</f>
        <v>10150522.57832</v>
      </c>
    </row>
    <row r="3" spans="1:15" ht="14.4" thickTop="1" x14ac:dyDescent="0.25">
      <c r="A3" s="39">
        <v>2014</v>
      </c>
      <c r="B3" s="38" t="s">
        <v>2</v>
      </c>
      <c r="C3" s="136">
        <v>1927049.30174</v>
      </c>
      <c r="D3" s="136">
        <v>1795433.6926500001</v>
      </c>
      <c r="E3" s="136">
        <v>1887616.1530599999</v>
      </c>
      <c r="F3" s="136">
        <v>1849448.0303700001</v>
      </c>
      <c r="G3" s="136">
        <v>1808453.76923</v>
      </c>
      <c r="H3" s="136">
        <v>1669541.4984600001</v>
      </c>
      <c r="I3" s="136">
        <v>1529491.9659299999</v>
      </c>
      <c r="J3" s="136">
        <v>1606238.6817599998</v>
      </c>
      <c r="K3" s="136">
        <v>1902126.0463999999</v>
      </c>
      <c r="L3" s="136">
        <v>2007526.50126</v>
      </c>
      <c r="M3" s="136">
        <v>2194256.8385899998</v>
      </c>
      <c r="N3" s="136">
        <v>2307954.4551599999</v>
      </c>
      <c r="O3" s="137">
        <f t="shared" si="0"/>
        <v>22485136.934609998</v>
      </c>
    </row>
    <row r="4" spans="1:15" s="67" customFormat="1" ht="13.8" x14ac:dyDescent="0.25">
      <c r="A4" s="37">
        <v>2015</v>
      </c>
      <c r="B4" s="40" t="s">
        <v>83</v>
      </c>
      <c r="C4" s="138">
        <v>566167.33990000002</v>
      </c>
      <c r="D4" s="138">
        <v>491881.25361999997</v>
      </c>
      <c r="E4" s="138">
        <v>554847.67162000004</v>
      </c>
      <c r="F4" s="138">
        <v>487697.93127</v>
      </c>
      <c r="G4" s="138">
        <v>481286.97801000002</v>
      </c>
      <c r="H4" s="138">
        <v>481441.67606999999</v>
      </c>
      <c r="I4" s="138"/>
      <c r="J4" s="138"/>
      <c r="K4" s="138"/>
      <c r="L4" s="138"/>
      <c r="M4" s="138"/>
      <c r="N4" s="138"/>
      <c r="O4" s="139">
        <f t="shared" si="0"/>
        <v>3063322.8504900006</v>
      </c>
    </row>
    <row r="5" spans="1:15" ht="13.8" x14ac:dyDescent="0.25">
      <c r="A5" s="39">
        <v>2014</v>
      </c>
      <c r="B5" s="40" t="s">
        <v>83</v>
      </c>
      <c r="C5" s="138">
        <v>614049.99011000001</v>
      </c>
      <c r="D5" s="138">
        <v>556283.59741000005</v>
      </c>
      <c r="E5" s="138">
        <v>598289.29353000002</v>
      </c>
      <c r="F5" s="138">
        <v>610687.35260999994</v>
      </c>
      <c r="G5" s="138">
        <v>542968.32842999999</v>
      </c>
      <c r="H5" s="138">
        <v>495849.45386000001</v>
      </c>
      <c r="I5" s="138">
        <v>444851.1041</v>
      </c>
      <c r="J5" s="138">
        <v>483695.93664000003</v>
      </c>
      <c r="K5" s="138">
        <v>552501.56553999998</v>
      </c>
      <c r="L5" s="138">
        <v>564232.83424999996</v>
      </c>
      <c r="M5" s="138">
        <v>601804.46646000003</v>
      </c>
      <c r="N5" s="138">
        <v>651456.22444000002</v>
      </c>
      <c r="O5" s="139">
        <f t="shared" si="0"/>
        <v>6716670.14738</v>
      </c>
    </row>
    <row r="6" spans="1:15" s="67" customFormat="1" ht="13.8" x14ac:dyDescent="0.25">
      <c r="A6" s="37">
        <v>2015</v>
      </c>
      <c r="B6" s="40" t="s">
        <v>133</v>
      </c>
      <c r="C6" s="138">
        <v>218501.91409999999</v>
      </c>
      <c r="D6" s="138">
        <v>155899.25227999999</v>
      </c>
      <c r="E6" s="138">
        <v>152646.22302</v>
      </c>
      <c r="F6" s="138">
        <v>124874.8619</v>
      </c>
      <c r="G6" s="138">
        <v>161566.41871</v>
      </c>
      <c r="H6" s="138">
        <v>181705.18565999999</v>
      </c>
      <c r="I6" s="138"/>
      <c r="J6" s="138"/>
      <c r="K6" s="138"/>
      <c r="L6" s="138"/>
      <c r="M6" s="138"/>
      <c r="N6" s="138"/>
      <c r="O6" s="139">
        <f t="shared" si="0"/>
        <v>995193.85566999996</v>
      </c>
    </row>
    <row r="7" spans="1:15" ht="13.8" x14ac:dyDescent="0.25">
      <c r="A7" s="39">
        <v>2014</v>
      </c>
      <c r="B7" s="40" t="s">
        <v>133</v>
      </c>
      <c r="C7" s="138">
        <v>219372.68607</v>
      </c>
      <c r="D7" s="138">
        <v>200366.00167999999</v>
      </c>
      <c r="E7" s="138">
        <v>192353.52622999999</v>
      </c>
      <c r="F7" s="138">
        <v>177392.70402</v>
      </c>
      <c r="G7" s="138">
        <v>188104.70172000001</v>
      </c>
      <c r="H7" s="138">
        <v>167816.56338000001</v>
      </c>
      <c r="I7" s="138">
        <v>94589.399080000003</v>
      </c>
      <c r="J7" s="138">
        <v>104381.06547</v>
      </c>
      <c r="K7" s="138">
        <v>162033.47639</v>
      </c>
      <c r="L7" s="138">
        <v>212448.55926000001</v>
      </c>
      <c r="M7" s="138">
        <v>338058.44446999999</v>
      </c>
      <c r="N7" s="138">
        <v>338041.30245999998</v>
      </c>
      <c r="O7" s="139">
        <f t="shared" si="0"/>
        <v>2394958.4302300001</v>
      </c>
    </row>
    <row r="8" spans="1:15" s="67" customFormat="1" ht="13.8" x14ac:dyDescent="0.25">
      <c r="A8" s="37">
        <v>2015</v>
      </c>
      <c r="B8" s="40" t="s">
        <v>84</v>
      </c>
      <c r="C8" s="138">
        <v>93040.151490000004</v>
      </c>
      <c r="D8" s="138">
        <v>98736.69425</v>
      </c>
      <c r="E8" s="138">
        <v>104138.62712</v>
      </c>
      <c r="F8" s="138">
        <v>106077.4559</v>
      </c>
      <c r="G8" s="138">
        <v>96226.480219999998</v>
      </c>
      <c r="H8" s="138">
        <v>110853.71687</v>
      </c>
      <c r="I8" s="138"/>
      <c r="J8" s="138"/>
      <c r="K8" s="138"/>
      <c r="L8" s="138"/>
      <c r="M8" s="138"/>
      <c r="N8" s="138"/>
      <c r="O8" s="139">
        <f t="shared" si="0"/>
        <v>609073.12585000007</v>
      </c>
    </row>
    <row r="9" spans="1:15" ht="13.8" x14ac:dyDescent="0.25">
      <c r="A9" s="39">
        <v>2014</v>
      </c>
      <c r="B9" s="40" t="s">
        <v>84</v>
      </c>
      <c r="C9" s="138">
        <v>111498.51522</v>
      </c>
      <c r="D9" s="138">
        <v>112348.27525000001</v>
      </c>
      <c r="E9" s="138">
        <v>119768.88486999999</v>
      </c>
      <c r="F9" s="138">
        <v>121026.58252</v>
      </c>
      <c r="G9" s="138">
        <v>109161.33497</v>
      </c>
      <c r="H9" s="138">
        <v>108378.79994</v>
      </c>
      <c r="I9" s="138">
        <v>106723.63373</v>
      </c>
      <c r="J9" s="138">
        <v>119251.82182</v>
      </c>
      <c r="K9" s="138">
        <v>134477.10582</v>
      </c>
      <c r="L9" s="138">
        <v>125772.73337</v>
      </c>
      <c r="M9" s="138">
        <v>129613.56435</v>
      </c>
      <c r="N9" s="138">
        <v>118555.26717000001</v>
      </c>
      <c r="O9" s="139">
        <f t="shared" si="0"/>
        <v>1416576.5190300001</v>
      </c>
    </row>
    <row r="10" spans="1:15" s="67" customFormat="1" ht="13.8" x14ac:dyDescent="0.25">
      <c r="A10" s="37">
        <v>2015</v>
      </c>
      <c r="B10" s="40" t="s">
        <v>85</v>
      </c>
      <c r="C10" s="138">
        <v>97812.898400000005</v>
      </c>
      <c r="D10" s="138">
        <v>94335.883759999997</v>
      </c>
      <c r="E10" s="138">
        <v>98643.922600000005</v>
      </c>
      <c r="F10" s="138">
        <v>111342.53589</v>
      </c>
      <c r="G10" s="138">
        <v>85342.528900000005</v>
      </c>
      <c r="H10" s="138">
        <v>92815.333559999999</v>
      </c>
      <c r="I10" s="138"/>
      <c r="J10" s="138"/>
      <c r="K10" s="138"/>
      <c r="L10" s="138"/>
      <c r="M10" s="138"/>
      <c r="N10" s="138"/>
      <c r="O10" s="139">
        <f t="shared" si="0"/>
        <v>580293.10311000003</v>
      </c>
    </row>
    <row r="11" spans="1:15" ht="13.8" x14ac:dyDescent="0.25">
      <c r="A11" s="39">
        <v>2014</v>
      </c>
      <c r="B11" s="40" t="s">
        <v>85</v>
      </c>
      <c r="C11" s="138">
        <v>116017.89702999999</v>
      </c>
      <c r="D11" s="138">
        <v>111650.12044</v>
      </c>
      <c r="E11" s="138">
        <v>105105.68309999999</v>
      </c>
      <c r="F11" s="138">
        <v>110911.07492</v>
      </c>
      <c r="G11" s="138">
        <v>108918.62856</v>
      </c>
      <c r="H11" s="138">
        <v>102183.27776</v>
      </c>
      <c r="I11" s="138">
        <v>88391.264150000003</v>
      </c>
      <c r="J11" s="138">
        <v>94078.269539999994</v>
      </c>
      <c r="K11" s="138">
        <v>132209.39449999999</v>
      </c>
      <c r="L11" s="138">
        <v>194336.86111</v>
      </c>
      <c r="M11" s="138">
        <v>160589.28497000001</v>
      </c>
      <c r="N11" s="138">
        <v>135195.34609000001</v>
      </c>
      <c r="O11" s="139">
        <f t="shared" si="0"/>
        <v>1459587.1021699999</v>
      </c>
    </row>
    <row r="12" spans="1:15" s="67" customFormat="1" ht="13.8" x14ac:dyDescent="0.25">
      <c r="A12" s="37">
        <v>2015</v>
      </c>
      <c r="B12" s="40" t="s">
        <v>86</v>
      </c>
      <c r="C12" s="138">
        <v>245976.74864999999</v>
      </c>
      <c r="D12" s="138">
        <v>232094.99745</v>
      </c>
      <c r="E12" s="138">
        <v>207489.47111000001</v>
      </c>
      <c r="F12" s="138">
        <v>243897.78575000001</v>
      </c>
      <c r="G12" s="138">
        <v>216580.91677000001</v>
      </c>
      <c r="H12" s="138">
        <v>209630.51877</v>
      </c>
      <c r="I12" s="138"/>
      <c r="J12" s="138"/>
      <c r="K12" s="138"/>
      <c r="L12" s="138"/>
      <c r="M12" s="138"/>
      <c r="N12" s="138"/>
      <c r="O12" s="139">
        <f t="shared" si="0"/>
        <v>1355670.4385000002</v>
      </c>
    </row>
    <row r="13" spans="1:15" ht="13.8" x14ac:dyDescent="0.25">
      <c r="A13" s="39">
        <v>2014</v>
      </c>
      <c r="B13" s="40" t="s">
        <v>86</v>
      </c>
      <c r="C13" s="138">
        <v>153795.59529999999</v>
      </c>
      <c r="D13" s="138">
        <v>182753.25046000001</v>
      </c>
      <c r="E13" s="138">
        <v>154123.44412</v>
      </c>
      <c r="F13" s="138">
        <v>149029.52598999999</v>
      </c>
      <c r="G13" s="138">
        <v>141867.42569</v>
      </c>
      <c r="H13" s="138">
        <v>138269.47837</v>
      </c>
      <c r="I13" s="138">
        <v>157467.05283999999</v>
      </c>
      <c r="J13" s="138">
        <v>143440.3285</v>
      </c>
      <c r="K13" s="138">
        <v>216814.42443000001</v>
      </c>
      <c r="L13" s="138">
        <v>265869.76663999999</v>
      </c>
      <c r="M13" s="138">
        <v>292675.99297999998</v>
      </c>
      <c r="N13" s="138">
        <v>320599.72947000002</v>
      </c>
      <c r="O13" s="139">
        <f t="shared" si="0"/>
        <v>2316706.0147900004</v>
      </c>
    </row>
    <row r="14" spans="1:15" s="67" customFormat="1" ht="13.8" x14ac:dyDescent="0.25">
      <c r="A14" s="37">
        <v>2015</v>
      </c>
      <c r="B14" s="40" t="s">
        <v>87</v>
      </c>
      <c r="C14" s="138">
        <v>16791.806779999999</v>
      </c>
      <c r="D14" s="138">
        <v>19168.37443</v>
      </c>
      <c r="E14" s="138">
        <v>19115.16706</v>
      </c>
      <c r="F14" s="138">
        <v>18228.357240000001</v>
      </c>
      <c r="G14" s="138">
        <v>17065.852869999999</v>
      </c>
      <c r="H14" s="138">
        <v>17914.808249999998</v>
      </c>
      <c r="I14" s="138"/>
      <c r="J14" s="138"/>
      <c r="K14" s="138"/>
      <c r="L14" s="138"/>
      <c r="M14" s="138"/>
      <c r="N14" s="138"/>
      <c r="O14" s="139">
        <f t="shared" si="0"/>
        <v>108284.36663</v>
      </c>
    </row>
    <row r="15" spans="1:15" ht="13.8" x14ac:dyDescent="0.25">
      <c r="A15" s="39">
        <v>2014</v>
      </c>
      <c r="B15" s="40" t="s">
        <v>87</v>
      </c>
      <c r="C15" s="138">
        <v>24433.78167</v>
      </c>
      <c r="D15" s="138">
        <v>23262.337889999999</v>
      </c>
      <c r="E15" s="138">
        <v>22845.745370000001</v>
      </c>
      <c r="F15" s="138">
        <v>19989.729940000001</v>
      </c>
      <c r="G15" s="138">
        <v>19755.836240000001</v>
      </c>
      <c r="H15" s="138">
        <v>19273.121060000001</v>
      </c>
      <c r="I15" s="138">
        <v>14721.921179999999</v>
      </c>
      <c r="J15" s="138">
        <v>13367.26571</v>
      </c>
      <c r="K15" s="138">
        <v>15407.80867</v>
      </c>
      <c r="L15" s="138">
        <v>14895.794110000001</v>
      </c>
      <c r="M15" s="138">
        <v>15889.761500000001</v>
      </c>
      <c r="N15" s="138">
        <v>24194.32213</v>
      </c>
      <c r="O15" s="139">
        <f t="shared" si="0"/>
        <v>228037.42547000002</v>
      </c>
    </row>
    <row r="16" spans="1:15" ht="13.8" x14ac:dyDescent="0.25">
      <c r="A16" s="37">
        <v>2015</v>
      </c>
      <c r="B16" s="40" t="s">
        <v>88</v>
      </c>
      <c r="C16" s="138">
        <v>84587.382100000003</v>
      </c>
      <c r="D16" s="138">
        <v>87419.751180000007</v>
      </c>
      <c r="E16" s="138">
        <v>105669.31832000001</v>
      </c>
      <c r="F16" s="138">
        <v>72638.579329999993</v>
      </c>
      <c r="G16" s="138">
        <v>53359.857490000002</v>
      </c>
      <c r="H16" s="138">
        <v>54936.205170000001</v>
      </c>
      <c r="I16" s="138"/>
      <c r="J16" s="138"/>
      <c r="K16" s="138"/>
      <c r="L16" s="138"/>
      <c r="M16" s="138"/>
      <c r="N16" s="138"/>
      <c r="O16" s="139">
        <f t="shared" si="0"/>
        <v>458611.09359000006</v>
      </c>
    </row>
    <row r="17" spans="1:15" ht="13.8" x14ac:dyDescent="0.25">
      <c r="A17" s="39">
        <v>2014</v>
      </c>
      <c r="B17" s="40" t="s">
        <v>88</v>
      </c>
      <c r="C17" s="138">
        <v>109576.34378</v>
      </c>
      <c r="D17" s="138">
        <v>69920.359270000001</v>
      </c>
      <c r="E17" s="138">
        <v>121384.38855</v>
      </c>
      <c r="F17" s="138">
        <v>48540.4202</v>
      </c>
      <c r="G17" s="138">
        <v>86381.492960000003</v>
      </c>
      <c r="H17" s="138">
        <v>91684.593309999997</v>
      </c>
      <c r="I17" s="138">
        <v>68872.547839999999</v>
      </c>
      <c r="J17" s="138">
        <v>111508.17037000001</v>
      </c>
      <c r="K17" s="138">
        <v>101496.20688</v>
      </c>
      <c r="L17" s="138">
        <v>95956.638160000002</v>
      </c>
      <c r="M17" s="138">
        <v>75721.907399999996</v>
      </c>
      <c r="N17" s="138">
        <v>94615.249290000007</v>
      </c>
      <c r="O17" s="139">
        <f t="shared" si="0"/>
        <v>1075658.31801</v>
      </c>
    </row>
    <row r="18" spans="1:15" ht="13.8" x14ac:dyDescent="0.25">
      <c r="A18" s="37">
        <v>2015</v>
      </c>
      <c r="B18" s="40" t="s">
        <v>137</v>
      </c>
      <c r="C18" s="138">
        <v>6330.3067099999998</v>
      </c>
      <c r="D18" s="138">
        <v>8839.9764099999993</v>
      </c>
      <c r="E18" s="138">
        <v>11241.36759</v>
      </c>
      <c r="F18" s="138">
        <v>10660.750340000001</v>
      </c>
      <c r="G18" s="138">
        <v>6167.9853800000001</v>
      </c>
      <c r="H18" s="138">
        <v>2450.9150500000001</v>
      </c>
      <c r="I18" s="138"/>
      <c r="J18" s="138"/>
      <c r="K18" s="138"/>
      <c r="L18" s="138"/>
      <c r="M18" s="138"/>
      <c r="N18" s="138"/>
      <c r="O18" s="139">
        <f t="shared" si="0"/>
        <v>45691.301480000002</v>
      </c>
    </row>
    <row r="19" spans="1:15" ht="13.8" x14ac:dyDescent="0.25">
      <c r="A19" s="39">
        <v>2014</v>
      </c>
      <c r="B19" s="40" t="s">
        <v>137</v>
      </c>
      <c r="C19" s="138">
        <v>7358.7261900000003</v>
      </c>
      <c r="D19" s="138">
        <v>9166.9882199999993</v>
      </c>
      <c r="E19" s="138">
        <v>10157.391799999999</v>
      </c>
      <c r="F19" s="138">
        <v>13281.129489999999</v>
      </c>
      <c r="G19" s="138">
        <v>8222.47631</v>
      </c>
      <c r="H19" s="138">
        <v>3831.8581199999999</v>
      </c>
      <c r="I19" s="138">
        <v>3651.3755299999998</v>
      </c>
      <c r="J19" s="138">
        <v>5275.7177700000002</v>
      </c>
      <c r="K19" s="138">
        <v>5832.93804</v>
      </c>
      <c r="L19" s="138">
        <v>4353.9617500000004</v>
      </c>
      <c r="M19" s="138">
        <v>4965.0751799999998</v>
      </c>
      <c r="N19" s="138">
        <v>6948.33565</v>
      </c>
      <c r="O19" s="139">
        <f t="shared" si="0"/>
        <v>83045.97404999999</v>
      </c>
    </row>
    <row r="20" spans="1:15" ht="13.8" x14ac:dyDescent="0.25">
      <c r="A20" s="37">
        <v>2015</v>
      </c>
      <c r="B20" s="40" t="s">
        <v>89</v>
      </c>
      <c r="C20" s="140">
        <v>172591.35269999999</v>
      </c>
      <c r="D20" s="140">
        <v>167191.62669999999</v>
      </c>
      <c r="E20" s="140">
        <v>171068.19013999999</v>
      </c>
      <c r="F20" s="140">
        <v>172593.22179000001</v>
      </c>
      <c r="G20" s="140">
        <v>124908.67572</v>
      </c>
      <c r="H20" s="138">
        <v>110628.83807</v>
      </c>
      <c r="I20" s="138"/>
      <c r="J20" s="138"/>
      <c r="K20" s="138"/>
      <c r="L20" s="138"/>
      <c r="M20" s="138"/>
      <c r="N20" s="138"/>
      <c r="O20" s="139">
        <f t="shared" si="0"/>
        <v>918981.90512000001</v>
      </c>
    </row>
    <row r="21" spans="1:15" ht="13.8" x14ac:dyDescent="0.25">
      <c r="A21" s="39">
        <v>2014</v>
      </c>
      <c r="B21" s="40" t="s">
        <v>89</v>
      </c>
      <c r="C21" s="138">
        <v>209570.804</v>
      </c>
      <c r="D21" s="138">
        <v>185581.57032999999</v>
      </c>
      <c r="E21" s="138">
        <v>193720.27377999999</v>
      </c>
      <c r="F21" s="138">
        <v>203888.59948</v>
      </c>
      <c r="G21" s="138">
        <v>186505.35902999999</v>
      </c>
      <c r="H21" s="138">
        <v>158084.99557</v>
      </c>
      <c r="I21" s="138">
        <v>175807.64163</v>
      </c>
      <c r="J21" s="138">
        <v>185391.33327999999</v>
      </c>
      <c r="K21" s="138">
        <v>192468.72279999999</v>
      </c>
      <c r="L21" s="138">
        <v>180961.55247</v>
      </c>
      <c r="M21" s="138">
        <v>195677.55825</v>
      </c>
      <c r="N21" s="138">
        <v>207575.67099000001</v>
      </c>
      <c r="O21" s="139">
        <f t="shared" si="0"/>
        <v>2275234.0816099998</v>
      </c>
    </row>
    <row r="22" spans="1:15" ht="13.8" x14ac:dyDescent="0.25">
      <c r="A22" s="37">
        <v>2015</v>
      </c>
      <c r="B22" s="40" t="s">
        <v>188</v>
      </c>
      <c r="C22" s="140">
        <v>316530.5086</v>
      </c>
      <c r="D22" s="140">
        <v>302168.27737000003</v>
      </c>
      <c r="E22" s="140">
        <v>347758.02649999998</v>
      </c>
      <c r="F22" s="140">
        <v>363472.61275999999</v>
      </c>
      <c r="G22" s="140">
        <v>329910.53437000001</v>
      </c>
      <c r="H22" s="138">
        <v>355560.57828000002</v>
      </c>
      <c r="I22" s="138"/>
      <c r="J22" s="138"/>
      <c r="K22" s="138"/>
      <c r="L22" s="138"/>
      <c r="M22" s="138"/>
      <c r="N22" s="138"/>
      <c r="O22" s="139">
        <f t="shared" si="0"/>
        <v>2015400.53788</v>
      </c>
    </row>
    <row r="23" spans="1:15" ht="13.8" x14ac:dyDescent="0.25">
      <c r="A23" s="39">
        <v>2014</v>
      </c>
      <c r="B23" s="40" t="s">
        <v>188</v>
      </c>
      <c r="C23" s="138">
        <v>361374.96237000002</v>
      </c>
      <c r="D23" s="140">
        <v>344101.19170000002</v>
      </c>
      <c r="E23" s="138">
        <v>369867.52171</v>
      </c>
      <c r="F23" s="138">
        <v>394700.91119999997</v>
      </c>
      <c r="G23" s="138">
        <v>416568.18531999999</v>
      </c>
      <c r="H23" s="138">
        <v>384169.35709</v>
      </c>
      <c r="I23" s="138">
        <v>374416.02584999998</v>
      </c>
      <c r="J23" s="138">
        <v>345848.77266000002</v>
      </c>
      <c r="K23" s="138">
        <v>388884.40333</v>
      </c>
      <c r="L23" s="138">
        <v>348697.80014000001</v>
      </c>
      <c r="M23" s="138">
        <v>379260.78302999999</v>
      </c>
      <c r="N23" s="138">
        <v>410773.00747000001</v>
      </c>
      <c r="O23" s="139">
        <f t="shared" si="0"/>
        <v>4518662.9218699997</v>
      </c>
    </row>
    <row r="24" spans="1:15" ht="13.8" x14ac:dyDescent="0.25">
      <c r="A24" s="37">
        <v>2015</v>
      </c>
      <c r="B24" s="38" t="s">
        <v>14</v>
      </c>
      <c r="C24" s="141">
        <v>8664590.9795699995</v>
      </c>
      <c r="D24" s="141">
        <v>8526846.4332199991</v>
      </c>
      <c r="E24" s="141">
        <v>9133655.5212800018</v>
      </c>
      <c r="F24" s="141">
        <v>9721048.5811100006</v>
      </c>
      <c r="G24" s="141">
        <v>8826211.9057799987</v>
      </c>
      <c r="H24" s="141">
        <v>9222369.3910600003</v>
      </c>
      <c r="I24" s="141"/>
      <c r="J24" s="141"/>
      <c r="K24" s="141"/>
      <c r="L24" s="141"/>
      <c r="M24" s="141"/>
      <c r="N24" s="141"/>
      <c r="O24" s="139">
        <f t="shared" si="0"/>
        <v>54094722.812020011</v>
      </c>
    </row>
    <row r="25" spans="1:15" ht="13.8" x14ac:dyDescent="0.25">
      <c r="A25" s="39">
        <v>2014</v>
      </c>
      <c r="B25" s="38" t="s">
        <v>14</v>
      </c>
      <c r="C25" s="141">
        <v>9649212.5786700007</v>
      </c>
      <c r="D25" s="141">
        <v>9937765.4625299983</v>
      </c>
      <c r="E25" s="141">
        <v>10722516.276490003</v>
      </c>
      <c r="F25" s="141">
        <v>10845272.22858</v>
      </c>
      <c r="G25" s="141">
        <v>11089833.534680001</v>
      </c>
      <c r="H25" s="141">
        <v>10434223.72326</v>
      </c>
      <c r="I25" s="141">
        <v>10539264.669950001</v>
      </c>
      <c r="J25" s="141">
        <v>9040464.5396699999</v>
      </c>
      <c r="K25" s="141">
        <v>10953767.508960001</v>
      </c>
      <c r="L25" s="141">
        <v>10190669.99983</v>
      </c>
      <c r="M25" s="141">
        <v>10201363.973710001</v>
      </c>
      <c r="N25" s="141">
        <v>10465708.493579999</v>
      </c>
      <c r="O25" s="139">
        <f t="shared" si="0"/>
        <v>124070062.98991002</v>
      </c>
    </row>
    <row r="26" spans="1:15" ht="13.8" x14ac:dyDescent="0.25">
      <c r="A26" s="37">
        <v>2015</v>
      </c>
      <c r="B26" s="40" t="s">
        <v>90</v>
      </c>
      <c r="C26" s="138">
        <v>648559.03078000003</v>
      </c>
      <c r="D26" s="138">
        <v>609645.76396999997</v>
      </c>
      <c r="E26" s="138">
        <v>679753.74456999998</v>
      </c>
      <c r="F26" s="138">
        <v>724512.66226000001</v>
      </c>
      <c r="G26" s="138">
        <v>653360.35377000005</v>
      </c>
      <c r="H26" s="138">
        <v>681077.53735999996</v>
      </c>
      <c r="I26" s="138"/>
      <c r="J26" s="138"/>
      <c r="K26" s="138"/>
      <c r="L26" s="138"/>
      <c r="M26" s="138"/>
      <c r="N26" s="138"/>
      <c r="O26" s="139">
        <f t="shared" si="0"/>
        <v>3996909.09271</v>
      </c>
    </row>
    <row r="27" spans="1:15" ht="13.8" x14ac:dyDescent="0.25">
      <c r="A27" s="39">
        <v>2014</v>
      </c>
      <c r="B27" s="40" t="s">
        <v>90</v>
      </c>
      <c r="C27" s="138">
        <v>767901.96198000002</v>
      </c>
      <c r="D27" s="138">
        <v>715678.47450999997</v>
      </c>
      <c r="E27" s="138">
        <v>770352.71528999996</v>
      </c>
      <c r="F27" s="138">
        <v>790451.51827</v>
      </c>
      <c r="G27" s="138">
        <v>768660.15758</v>
      </c>
      <c r="H27" s="138">
        <v>706518.67402000003</v>
      </c>
      <c r="I27" s="138">
        <v>702464.95681999996</v>
      </c>
      <c r="J27" s="138">
        <v>681686.56249000004</v>
      </c>
      <c r="K27" s="138">
        <v>819784.20947999996</v>
      </c>
      <c r="L27" s="138">
        <v>756876.24066000001</v>
      </c>
      <c r="M27" s="138">
        <v>731931.00960999995</v>
      </c>
      <c r="N27" s="138">
        <v>673660.94935999997</v>
      </c>
      <c r="O27" s="139">
        <f t="shared" si="0"/>
        <v>8885967.4300699998</v>
      </c>
    </row>
    <row r="28" spans="1:15" ht="13.8" x14ac:dyDescent="0.25">
      <c r="A28" s="37">
        <v>2015</v>
      </c>
      <c r="B28" s="40" t="s">
        <v>91</v>
      </c>
      <c r="C28" s="138">
        <v>112832.59433000001</v>
      </c>
      <c r="D28" s="138">
        <v>115694.82902999999</v>
      </c>
      <c r="E28" s="138">
        <v>144250.92146000001</v>
      </c>
      <c r="F28" s="138">
        <v>146220.02966999999</v>
      </c>
      <c r="G28" s="138">
        <v>118018.69173999999</v>
      </c>
      <c r="H28" s="138">
        <v>116001.89745999999</v>
      </c>
      <c r="I28" s="138"/>
      <c r="J28" s="138"/>
      <c r="K28" s="138"/>
      <c r="L28" s="138"/>
      <c r="M28" s="138"/>
      <c r="N28" s="138"/>
      <c r="O28" s="139">
        <f t="shared" si="0"/>
        <v>753018.96369</v>
      </c>
    </row>
    <row r="29" spans="1:15" ht="13.8" x14ac:dyDescent="0.25">
      <c r="A29" s="39">
        <v>2014</v>
      </c>
      <c r="B29" s="40" t="s">
        <v>91</v>
      </c>
      <c r="C29" s="138">
        <v>123768.50865</v>
      </c>
      <c r="D29" s="138">
        <v>144819.42416</v>
      </c>
      <c r="E29" s="138">
        <v>143824.89517999999</v>
      </c>
      <c r="F29" s="138">
        <v>154749.45623000001</v>
      </c>
      <c r="G29" s="138">
        <v>166273.72425</v>
      </c>
      <c r="H29" s="138">
        <v>149427.36395999999</v>
      </c>
      <c r="I29" s="138">
        <v>168833.38764999999</v>
      </c>
      <c r="J29" s="138">
        <v>160336.91033000001</v>
      </c>
      <c r="K29" s="138">
        <v>183114.79130000001</v>
      </c>
      <c r="L29" s="138">
        <v>144301.07029</v>
      </c>
      <c r="M29" s="138">
        <v>135290.08074999999</v>
      </c>
      <c r="N29" s="138">
        <v>178764.54415999999</v>
      </c>
      <c r="O29" s="139">
        <f t="shared" si="0"/>
        <v>1853504.1569099999</v>
      </c>
    </row>
    <row r="30" spans="1:15" s="67" customFormat="1" ht="13.8" x14ac:dyDescent="0.25">
      <c r="A30" s="37">
        <v>2015</v>
      </c>
      <c r="B30" s="40" t="s">
        <v>92</v>
      </c>
      <c r="C30" s="138">
        <v>143788.23250000001</v>
      </c>
      <c r="D30" s="138">
        <v>147034.17332999999</v>
      </c>
      <c r="E30" s="138">
        <v>167698.51925000001</v>
      </c>
      <c r="F30" s="138">
        <v>177976.92671999999</v>
      </c>
      <c r="G30" s="138">
        <v>169669.31890000001</v>
      </c>
      <c r="H30" s="138">
        <v>193672.27531</v>
      </c>
      <c r="I30" s="138"/>
      <c r="J30" s="138"/>
      <c r="K30" s="138"/>
      <c r="L30" s="138"/>
      <c r="M30" s="138"/>
      <c r="N30" s="138"/>
      <c r="O30" s="139">
        <f t="shared" si="0"/>
        <v>999839.44601000007</v>
      </c>
    </row>
    <row r="31" spans="1:15" ht="13.8" x14ac:dyDescent="0.25">
      <c r="A31" s="39">
        <v>2014</v>
      </c>
      <c r="B31" s="40" t="s">
        <v>92</v>
      </c>
      <c r="C31" s="138">
        <v>178356.87951</v>
      </c>
      <c r="D31" s="138">
        <v>177087.6667</v>
      </c>
      <c r="E31" s="138">
        <v>190935.24841999999</v>
      </c>
      <c r="F31" s="138">
        <v>203831.74794</v>
      </c>
      <c r="G31" s="138">
        <v>194613.76462999999</v>
      </c>
      <c r="H31" s="138">
        <v>200165.09778000001</v>
      </c>
      <c r="I31" s="138">
        <v>181218.24234</v>
      </c>
      <c r="J31" s="138">
        <v>159444.41623999999</v>
      </c>
      <c r="K31" s="138">
        <v>221742.83643</v>
      </c>
      <c r="L31" s="138">
        <v>207601.55914</v>
      </c>
      <c r="M31" s="138">
        <v>224181.71590000001</v>
      </c>
      <c r="N31" s="138">
        <v>215432.26869999999</v>
      </c>
      <c r="O31" s="139">
        <f t="shared" si="0"/>
        <v>2354611.4437299999</v>
      </c>
    </row>
    <row r="32" spans="1:15" ht="13.8" x14ac:dyDescent="0.25">
      <c r="A32" s="37">
        <v>2015</v>
      </c>
      <c r="B32" s="40" t="s">
        <v>136</v>
      </c>
      <c r="C32" s="140">
        <v>1197921.1100000001</v>
      </c>
      <c r="D32" s="140">
        <v>1177068.0122499999</v>
      </c>
      <c r="E32" s="140">
        <v>1344528.4140600001</v>
      </c>
      <c r="F32" s="140">
        <v>1440711.2873800001</v>
      </c>
      <c r="G32" s="140">
        <v>1378997.01284</v>
      </c>
      <c r="H32" s="140">
        <v>1426429.9844899999</v>
      </c>
      <c r="I32" s="140"/>
      <c r="J32" s="140"/>
      <c r="K32" s="140"/>
      <c r="L32" s="140"/>
      <c r="M32" s="140"/>
      <c r="N32" s="140"/>
      <c r="O32" s="139">
        <f t="shared" si="0"/>
        <v>7965655.8210200006</v>
      </c>
    </row>
    <row r="33" spans="1:15" ht="13.8" x14ac:dyDescent="0.25">
      <c r="A33" s="39">
        <v>2014</v>
      </c>
      <c r="B33" s="40" t="s">
        <v>136</v>
      </c>
      <c r="C33" s="138">
        <v>1394170.43386</v>
      </c>
      <c r="D33" s="138">
        <v>1444414.4739900001</v>
      </c>
      <c r="E33" s="138">
        <v>1460149.29752</v>
      </c>
      <c r="F33" s="140">
        <v>1481200.8717799999</v>
      </c>
      <c r="G33" s="140">
        <v>1586058.04687</v>
      </c>
      <c r="H33" s="140">
        <v>1519002.1371299999</v>
      </c>
      <c r="I33" s="140">
        <v>1570477.1852200001</v>
      </c>
      <c r="J33" s="140">
        <v>1427899.1423800001</v>
      </c>
      <c r="K33" s="140">
        <v>1504219.5519600001</v>
      </c>
      <c r="L33" s="140">
        <v>1493813.3428700001</v>
      </c>
      <c r="M33" s="140">
        <v>1492215.11708</v>
      </c>
      <c r="N33" s="140">
        <v>1409458.0280899999</v>
      </c>
      <c r="O33" s="139">
        <f t="shared" si="0"/>
        <v>17783077.628749996</v>
      </c>
    </row>
    <row r="34" spans="1:15" ht="13.8" x14ac:dyDescent="0.25">
      <c r="A34" s="37">
        <v>2015</v>
      </c>
      <c r="B34" s="40" t="s">
        <v>93</v>
      </c>
      <c r="C34" s="138">
        <v>1383634.10363</v>
      </c>
      <c r="D34" s="138">
        <v>1264370.56021</v>
      </c>
      <c r="E34" s="138">
        <v>1326046.3743199999</v>
      </c>
      <c r="F34" s="138">
        <v>1386352.5094699999</v>
      </c>
      <c r="G34" s="138">
        <v>1347906.6638499999</v>
      </c>
      <c r="H34" s="138">
        <v>1463535.52938</v>
      </c>
      <c r="I34" s="138"/>
      <c r="J34" s="138"/>
      <c r="K34" s="138"/>
      <c r="L34" s="138"/>
      <c r="M34" s="138"/>
      <c r="N34" s="138"/>
      <c r="O34" s="139">
        <f t="shared" ref="O34:O65" si="1">SUM(C34:N34)</f>
        <v>8171845.7408600003</v>
      </c>
    </row>
    <row r="35" spans="1:15" ht="13.8" x14ac:dyDescent="0.25">
      <c r="A35" s="39">
        <v>2014</v>
      </c>
      <c r="B35" s="40" t="s">
        <v>93</v>
      </c>
      <c r="C35" s="138">
        <v>1586676.90065</v>
      </c>
      <c r="D35" s="138">
        <v>1485368.2324099999</v>
      </c>
      <c r="E35" s="138">
        <v>1599277.86237</v>
      </c>
      <c r="F35" s="138">
        <v>1543764.97386</v>
      </c>
      <c r="G35" s="138">
        <v>1612659.3118</v>
      </c>
      <c r="H35" s="138">
        <v>1595085.0032800001</v>
      </c>
      <c r="I35" s="138">
        <v>1719903.31642</v>
      </c>
      <c r="J35" s="138">
        <v>1552535.55479</v>
      </c>
      <c r="K35" s="138">
        <v>1664645.7252</v>
      </c>
      <c r="L35" s="138">
        <v>1499606.82596</v>
      </c>
      <c r="M35" s="138">
        <v>1504798.5305900001</v>
      </c>
      <c r="N35" s="138">
        <v>1368074.83852</v>
      </c>
      <c r="O35" s="139">
        <f t="shared" si="1"/>
        <v>18732397.075850002</v>
      </c>
    </row>
    <row r="36" spans="1:15" ht="13.8" x14ac:dyDescent="0.25">
      <c r="A36" s="37">
        <v>2015</v>
      </c>
      <c r="B36" s="40" t="s">
        <v>94</v>
      </c>
      <c r="C36" s="138">
        <v>1728194.0253900001</v>
      </c>
      <c r="D36" s="138">
        <v>1703427.1325399999</v>
      </c>
      <c r="E36" s="138">
        <v>1770989.0088200001</v>
      </c>
      <c r="F36" s="138">
        <v>1836153.3406100001</v>
      </c>
      <c r="G36" s="138">
        <v>1481191.2652499999</v>
      </c>
      <c r="H36" s="138">
        <v>1975600.9141299999</v>
      </c>
      <c r="I36" s="138"/>
      <c r="J36" s="138"/>
      <c r="K36" s="138"/>
      <c r="L36" s="138"/>
      <c r="M36" s="138"/>
      <c r="N36" s="138"/>
      <c r="O36" s="139">
        <f t="shared" si="1"/>
        <v>10495555.68674</v>
      </c>
    </row>
    <row r="37" spans="1:15" ht="13.8" x14ac:dyDescent="0.25">
      <c r="A37" s="39">
        <v>2014</v>
      </c>
      <c r="B37" s="40" t="s">
        <v>94</v>
      </c>
      <c r="C37" s="138">
        <v>1585958.4298</v>
      </c>
      <c r="D37" s="138">
        <v>1832639.83987</v>
      </c>
      <c r="E37" s="138">
        <v>2126496.68334</v>
      </c>
      <c r="F37" s="138">
        <v>2085969.69022</v>
      </c>
      <c r="G37" s="138">
        <v>2040798.1582899999</v>
      </c>
      <c r="H37" s="138">
        <v>2029799.52143</v>
      </c>
      <c r="I37" s="138">
        <v>1988612.2893000001</v>
      </c>
      <c r="J37" s="138">
        <v>1266790.6583400001</v>
      </c>
      <c r="K37" s="138">
        <v>1958581.5900099999</v>
      </c>
      <c r="L37" s="138">
        <v>1712962.1933899999</v>
      </c>
      <c r="M37" s="138">
        <v>1839274.63827</v>
      </c>
      <c r="N37" s="138">
        <v>1802373.6949199999</v>
      </c>
      <c r="O37" s="139">
        <f t="shared" si="1"/>
        <v>22270257.387180004</v>
      </c>
    </row>
    <row r="38" spans="1:15" ht="13.8" x14ac:dyDescent="0.25">
      <c r="A38" s="37">
        <v>2015</v>
      </c>
      <c r="B38" s="40" t="s">
        <v>95</v>
      </c>
      <c r="C38" s="138">
        <v>43975.630740000001</v>
      </c>
      <c r="D38" s="138">
        <v>77870.873619999998</v>
      </c>
      <c r="E38" s="138">
        <v>46982.886599999998</v>
      </c>
      <c r="F38" s="138">
        <v>103764.36032000001</v>
      </c>
      <c r="G38" s="138">
        <v>117021.53039</v>
      </c>
      <c r="H38" s="138">
        <v>53595.19154</v>
      </c>
      <c r="I38" s="138"/>
      <c r="J38" s="138"/>
      <c r="K38" s="138"/>
      <c r="L38" s="138"/>
      <c r="M38" s="138"/>
      <c r="N38" s="138"/>
      <c r="O38" s="139">
        <f t="shared" si="1"/>
        <v>443210.47320999997</v>
      </c>
    </row>
    <row r="39" spans="1:15" ht="13.8" x14ac:dyDescent="0.25">
      <c r="A39" s="39">
        <v>2014</v>
      </c>
      <c r="B39" s="40" t="s">
        <v>95</v>
      </c>
      <c r="C39" s="138">
        <v>54471.323920000003</v>
      </c>
      <c r="D39" s="138">
        <v>89236.716050000003</v>
      </c>
      <c r="E39" s="138">
        <v>97135.555219999995</v>
      </c>
      <c r="F39" s="138">
        <v>76354.087700000004</v>
      </c>
      <c r="G39" s="138">
        <v>131933.46765999999</v>
      </c>
      <c r="H39" s="138">
        <v>113595.98203</v>
      </c>
      <c r="I39" s="138">
        <v>122443.44491999999</v>
      </c>
      <c r="J39" s="138">
        <v>109595.07594</v>
      </c>
      <c r="K39" s="138">
        <v>82221.244529999996</v>
      </c>
      <c r="L39" s="138">
        <v>175946.58945</v>
      </c>
      <c r="M39" s="138">
        <v>63880.740189999997</v>
      </c>
      <c r="N39" s="138">
        <v>164063.21474</v>
      </c>
      <c r="O39" s="139">
        <f t="shared" si="1"/>
        <v>1280877.4423500001</v>
      </c>
    </row>
    <row r="40" spans="1:15" ht="13.8" x14ac:dyDescent="0.25">
      <c r="A40" s="37">
        <v>2015</v>
      </c>
      <c r="B40" s="40" t="s">
        <v>135</v>
      </c>
      <c r="C40" s="138">
        <v>732043.50739000004</v>
      </c>
      <c r="D40" s="138">
        <v>830885.28148999996</v>
      </c>
      <c r="E40" s="138">
        <v>838891.70638999995</v>
      </c>
      <c r="F40" s="138">
        <v>881956.96305000002</v>
      </c>
      <c r="G40" s="138">
        <v>828443.28044</v>
      </c>
      <c r="H40" s="138">
        <v>967741.25486999995</v>
      </c>
      <c r="I40" s="138"/>
      <c r="J40" s="138"/>
      <c r="K40" s="138"/>
      <c r="L40" s="138"/>
      <c r="M40" s="138"/>
      <c r="N40" s="138"/>
      <c r="O40" s="139">
        <f t="shared" si="1"/>
        <v>5079961.9936299995</v>
      </c>
    </row>
    <row r="41" spans="1:15" ht="13.8" x14ac:dyDescent="0.25">
      <c r="A41" s="39">
        <v>2014</v>
      </c>
      <c r="B41" s="40" t="s">
        <v>135</v>
      </c>
      <c r="C41" s="138">
        <v>902952.54943999997</v>
      </c>
      <c r="D41" s="138">
        <v>921008.47631000006</v>
      </c>
      <c r="E41" s="138">
        <v>1056527.4245199999</v>
      </c>
      <c r="F41" s="138">
        <v>1079057.3352000001</v>
      </c>
      <c r="G41" s="138">
        <v>1064518.9659500001</v>
      </c>
      <c r="H41" s="138">
        <v>970317.53755000001</v>
      </c>
      <c r="I41" s="138">
        <v>982463.58187999995</v>
      </c>
      <c r="J41" s="138">
        <v>852237.63415000006</v>
      </c>
      <c r="K41" s="138">
        <v>1086149.1598700001</v>
      </c>
      <c r="L41" s="138">
        <v>1046471.5705800001</v>
      </c>
      <c r="M41" s="138">
        <v>1003325.23497</v>
      </c>
      <c r="N41" s="138">
        <v>1145704.2970400001</v>
      </c>
      <c r="O41" s="139">
        <f t="shared" si="1"/>
        <v>12110733.767460002</v>
      </c>
    </row>
    <row r="42" spans="1:15" ht="13.8" x14ac:dyDescent="0.25">
      <c r="A42" s="37">
        <v>2015</v>
      </c>
      <c r="B42" s="40" t="s">
        <v>96</v>
      </c>
      <c r="C42" s="138">
        <v>465881.56780000002</v>
      </c>
      <c r="D42" s="138">
        <v>432452.34376999998</v>
      </c>
      <c r="E42" s="138">
        <v>450538.74197999999</v>
      </c>
      <c r="F42" s="138">
        <v>493598.40544</v>
      </c>
      <c r="G42" s="138">
        <v>412527.32089999999</v>
      </c>
      <c r="H42" s="138">
        <v>471011.07657999999</v>
      </c>
      <c r="I42" s="138"/>
      <c r="J42" s="138"/>
      <c r="K42" s="138"/>
      <c r="L42" s="138"/>
      <c r="M42" s="138"/>
      <c r="N42" s="138"/>
      <c r="O42" s="139">
        <f t="shared" si="1"/>
        <v>2726009.4564700001</v>
      </c>
    </row>
    <row r="43" spans="1:15" ht="13.8" x14ac:dyDescent="0.25">
      <c r="A43" s="39">
        <v>2014</v>
      </c>
      <c r="B43" s="40" t="s">
        <v>96</v>
      </c>
      <c r="C43" s="138">
        <v>477187.05618000001</v>
      </c>
      <c r="D43" s="138">
        <v>471698.59989999997</v>
      </c>
      <c r="E43" s="138">
        <v>503717.45244000002</v>
      </c>
      <c r="F43" s="138">
        <v>525178.23048000003</v>
      </c>
      <c r="G43" s="138">
        <v>544227.77720999997</v>
      </c>
      <c r="H43" s="138">
        <v>500272.27208000002</v>
      </c>
      <c r="I43" s="138">
        <v>513988.46567000001</v>
      </c>
      <c r="J43" s="138">
        <v>456769.85275000002</v>
      </c>
      <c r="K43" s="138">
        <v>531264.33183000004</v>
      </c>
      <c r="L43" s="138">
        <v>495882.46275000001</v>
      </c>
      <c r="M43" s="138">
        <v>471220.12821</v>
      </c>
      <c r="N43" s="138">
        <v>554512.98097000003</v>
      </c>
      <c r="O43" s="139">
        <f t="shared" si="1"/>
        <v>6045919.6104699997</v>
      </c>
    </row>
    <row r="44" spans="1:15" ht="13.8" x14ac:dyDescent="0.25">
      <c r="A44" s="37">
        <v>2015</v>
      </c>
      <c r="B44" s="40" t="s">
        <v>97</v>
      </c>
      <c r="C44" s="138">
        <v>487529.49171999999</v>
      </c>
      <c r="D44" s="138">
        <v>473459.34188999998</v>
      </c>
      <c r="E44" s="138">
        <v>531796.25343000004</v>
      </c>
      <c r="F44" s="138">
        <v>573811.98600999999</v>
      </c>
      <c r="G44" s="138">
        <v>519319.11826999998</v>
      </c>
      <c r="H44" s="138">
        <v>544273.64358999999</v>
      </c>
      <c r="I44" s="138"/>
      <c r="J44" s="138"/>
      <c r="K44" s="138"/>
      <c r="L44" s="138"/>
      <c r="M44" s="138"/>
      <c r="N44" s="138"/>
      <c r="O44" s="139">
        <f t="shared" si="1"/>
        <v>3130189.8349100002</v>
      </c>
    </row>
    <row r="45" spans="1:15" ht="13.8" x14ac:dyDescent="0.25">
      <c r="A45" s="39">
        <v>2014</v>
      </c>
      <c r="B45" s="40" t="s">
        <v>97</v>
      </c>
      <c r="C45" s="138">
        <v>591640.93646</v>
      </c>
      <c r="D45" s="138">
        <v>567770.65286999999</v>
      </c>
      <c r="E45" s="138">
        <v>599424.32551</v>
      </c>
      <c r="F45" s="138">
        <v>648813.57973999996</v>
      </c>
      <c r="G45" s="138">
        <v>650683.92787999997</v>
      </c>
      <c r="H45" s="138">
        <v>592567.68821000005</v>
      </c>
      <c r="I45" s="138">
        <v>585661.92006999999</v>
      </c>
      <c r="J45" s="138">
        <v>540784.97158999997</v>
      </c>
      <c r="K45" s="138">
        <v>609442.44853000005</v>
      </c>
      <c r="L45" s="138">
        <v>562790.09157000005</v>
      </c>
      <c r="M45" s="138">
        <v>566799.05356000003</v>
      </c>
      <c r="N45" s="138">
        <v>587619.20197000005</v>
      </c>
      <c r="O45" s="139">
        <f t="shared" si="1"/>
        <v>7103998.7979599992</v>
      </c>
    </row>
    <row r="46" spans="1:15" ht="13.8" x14ac:dyDescent="0.25">
      <c r="A46" s="37">
        <v>2015</v>
      </c>
      <c r="B46" s="40" t="s">
        <v>98</v>
      </c>
      <c r="C46" s="138">
        <v>851998.84106000001</v>
      </c>
      <c r="D46" s="138">
        <v>938350.87034000002</v>
      </c>
      <c r="E46" s="138">
        <v>955055.78931000002</v>
      </c>
      <c r="F46" s="138">
        <v>975118.06597</v>
      </c>
      <c r="G46" s="138">
        <v>793751.98025000002</v>
      </c>
      <c r="H46" s="138">
        <v>832256.03433000005</v>
      </c>
      <c r="I46" s="138"/>
      <c r="J46" s="138"/>
      <c r="K46" s="138"/>
      <c r="L46" s="138"/>
      <c r="M46" s="138"/>
      <c r="N46" s="138"/>
      <c r="O46" s="139">
        <f t="shared" si="1"/>
        <v>5346531.5812600004</v>
      </c>
    </row>
    <row r="47" spans="1:15" ht="13.8" x14ac:dyDescent="0.25">
      <c r="A47" s="39">
        <v>2014</v>
      </c>
      <c r="B47" s="40" t="s">
        <v>98</v>
      </c>
      <c r="C47" s="138">
        <v>1105473.24608</v>
      </c>
      <c r="D47" s="138">
        <v>1189080.6092699999</v>
      </c>
      <c r="E47" s="138">
        <v>1173025.9663199999</v>
      </c>
      <c r="F47" s="138">
        <v>1200628.00716</v>
      </c>
      <c r="G47" s="138">
        <v>1272871.9844800001</v>
      </c>
      <c r="H47" s="138">
        <v>1063909.97597</v>
      </c>
      <c r="I47" s="138">
        <v>1042741.5051299999</v>
      </c>
      <c r="J47" s="138">
        <v>955689.37344</v>
      </c>
      <c r="K47" s="138">
        <v>1084771.4235100001</v>
      </c>
      <c r="L47" s="138">
        <v>1041217.60412</v>
      </c>
      <c r="M47" s="138">
        <v>892262.93495000002</v>
      </c>
      <c r="N47" s="138">
        <v>1182518.4947599999</v>
      </c>
      <c r="O47" s="139">
        <f t="shared" si="1"/>
        <v>13204191.125189997</v>
      </c>
    </row>
    <row r="48" spans="1:15" ht="13.8" x14ac:dyDescent="0.25">
      <c r="A48" s="37">
        <v>2015</v>
      </c>
      <c r="B48" s="40" t="s">
        <v>134</v>
      </c>
      <c r="C48" s="138">
        <v>201074.21447000001</v>
      </c>
      <c r="D48" s="138">
        <v>214653.99252</v>
      </c>
      <c r="E48" s="138">
        <v>255476.25394</v>
      </c>
      <c r="F48" s="138">
        <v>264312.03749000002</v>
      </c>
      <c r="G48" s="138">
        <v>243369.51389999999</v>
      </c>
      <c r="H48" s="138">
        <v>238881.50141</v>
      </c>
      <c r="I48" s="138"/>
      <c r="J48" s="138"/>
      <c r="K48" s="138"/>
      <c r="L48" s="138"/>
      <c r="M48" s="138"/>
      <c r="N48" s="138"/>
      <c r="O48" s="139">
        <f t="shared" si="1"/>
        <v>1417767.51373</v>
      </c>
    </row>
    <row r="49" spans="1:15" ht="13.8" x14ac:dyDescent="0.25">
      <c r="A49" s="39">
        <v>2014</v>
      </c>
      <c r="B49" s="40" t="s">
        <v>134</v>
      </c>
      <c r="C49" s="138">
        <v>243550.06326</v>
      </c>
      <c r="D49" s="138">
        <v>245731.55110000001</v>
      </c>
      <c r="E49" s="138">
        <v>271914.17346000002</v>
      </c>
      <c r="F49" s="138">
        <v>308165.53119000001</v>
      </c>
      <c r="G49" s="138">
        <v>289417.06945000001</v>
      </c>
      <c r="H49" s="138">
        <v>278037.88287999999</v>
      </c>
      <c r="I49" s="138">
        <v>265000.48866999999</v>
      </c>
      <c r="J49" s="138">
        <v>245319.79096000001</v>
      </c>
      <c r="K49" s="138">
        <v>259601.06393999999</v>
      </c>
      <c r="L49" s="138">
        <v>245621.88080000001</v>
      </c>
      <c r="M49" s="138">
        <v>250740.23084</v>
      </c>
      <c r="N49" s="138">
        <v>253370.11129999999</v>
      </c>
      <c r="O49" s="139">
        <f t="shared" si="1"/>
        <v>3156469.8378499993</v>
      </c>
    </row>
    <row r="50" spans="1:15" ht="13.8" x14ac:dyDescent="0.25">
      <c r="A50" s="37">
        <v>2015</v>
      </c>
      <c r="B50" s="40" t="s">
        <v>99</v>
      </c>
      <c r="C50" s="138">
        <v>287153.27849</v>
      </c>
      <c r="D50" s="138">
        <v>143833.61949000001</v>
      </c>
      <c r="E50" s="138">
        <v>159566.42128000001</v>
      </c>
      <c r="F50" s="138">
        <v>249043.75786000001</v>
      </c>
      <c r="G50" s="138">
        <v>345953.84736999997</v>
      </c>
      <c r="H50" s="138">
        <v>233620.45905</v>
      </c>
      <c r="I50" s="138"/>
      <c r="J50" s="138"/>
      <c r="K50" s="138"/>
      <c r="L50" s="138"/>
      <c r="M50" s="138"/>
      <c r="N50" s="138"/>
      <c r="O50" s="139">
        <f t="shared" si="1"/>
        <v>1419171.3835400001</v>
      </c>
    </row>
    <row r="51" spans="1:15" ht="13.8" x14ac:dyDescent="0.25">
      <c r="A51" s="39">
        <v>2014</v>
      </c>
      <c r="B51" s="40" t="s">
        <v>99</v>
      </c>
      <c r="C51" s="138">
        <v>194226.73190000001</v>
      </c>
      <c r="D51" s="138">
        <v>181236.58134</v>
      </c>
      <c r="E51" s="138">
        <v>211983.93565</v>
      </c>
      <c r="F51" s="138">
        <v>207718.04477000001</v>
      </c>
      <c r="G51" s="138">
        <v>202629.9241</v>
      </c>
      <c r="H51" s="138">
        <v>147771.88811999999</v>
      </c>
      <c r="I51" s="138">
        <v>122982.57956</v>
      </c>
      <c r="J51" s="138">
        <v>196394.12959999999</v>
      </c>
      <c r="K51" s="138">
        <v>403316.90872000001</v>
      </c>
      <c r="L51" s="138">
        <v>328914.59093000001</v>
      </c>
      <c r="M51" s="138">
        <v>519737.42723999999</v>
      </c>
      <c r="N51" s="138">
        <v>389224.96304</v>
      </c>
      <c r="O51" s="139">
        <f t="shared" si="1"/>
        <v>3106137.7049700003</v>
      </c>
    </row>
    <row r="52" spans="1:15" ht="13.8" x14ac:dyDescent="0.25">
      <c r="A52" s="37">
        <v>2015</v>
      </c>
      <c r="B52" s="40" t="s">
        <v>100</v>
      </c>
      <c r="C52" s="138">
        <v>99415.228080000001</v>
      </c>
      <c r="D52" s="138">
        <v>97020.904750000002</v>
      </c>
      <c r="E52" s="138">
        <v>136126.69362000001</v>
      </c>
      <c r="F52" s="138">
        <v>128042.47478</v>
      </c>
      <c r="G52" s="138">
        <v>110325.70848</v>
      </c>
      <c r="H52" s="138">
        <v>159977.55592000001</v>
      </c>
      <c r="I52" s="138"/>
      <c r="J52" s="138"/>
      <c r="K52" s="138"/>
      <c r="L52" s="138"/>
      <c r="M52" s="138"/>
      <c r="N52" s="138"/>
      <c r="O52" s="139">
        <f t="shared" si="1"/>
        <v>730908.56563000008</v>
      </c>
    </row>
    <row r="53" spans="1:15" ht="13.8" x14ac:dyDescent="0.25">
      <c r="A53" s="39">
        <v>2014</v>
      </c>
      <c r="B53" s="40" t="s">
        <v>100</v>
      </c>
      <c r="C53" s="138">
        <v>106122.3558</v>
      </c>
      <c r="D53" s="138">
        <v>107443.26114</v>
      </c>
      <c r="E53" s="138">
        <v>107438.48701</v>
      </c>
      <c r="F53" s="138">
        <v>133668.08908999999</v>
      </c>
      <c r="G53" s="138">
        <v>142827.79947</v>
      </c>
      <c r="H53" s="138">
        <v>180261.73568000001</v>
      </c>
      <c r="I53" s="138">
        <v>174457.04647999999</v>
      </c>
      <c r="J53" s="138">
        <v>98979.868499999997</v>
      </c>
      <c r="K53" s="138">
        <v>154855.01276000001</v>
      </c>
      <c r="L53" s="138">
        <v>118892.01910999999</v>
      </c>
      <c r="M53" s="138">
        <v>147785.28448</v>
      </c>
      <c r="N53" s="138">
        <v>175131.80995</v>
      </c>
      <c r="O53" s="139">
        <f t="shared" si="1"/>
        <v>1647862.7694699999</v>
      </c>
    </row>
    <row r="54" spans="1:15" ht="13.8" x14ac:dyDescent="0.25">
      <c r="A54" s="37">
        <v>2015</v>
      </c>
      <c r="B54" s="40" t="s">
        <v>116</v>
      </c>
      <c r="C54" s="138">
        <v>274747.01341999997</v>
      </c>
      <c r="D54" s="138">
        <v>295517.68037999998</v>
      </c>
      <c r="E54" s="138">
        <v>315286.21461999998</v>
      </c>
      <c r="F54" s="138">
        <v>327712.51204</v>
      </c>
      <c r="G54" s="138">
        <v>296212.23677000002</v>
      </c>
      <c r="H54" s="138">
        <v>322511.62484</v>
      </c>
      <c r="I54" s="138"/>
      <c r="J54" s="138"/>
      <c r="K54" s="138"/>
      <c r="L54" s="138"/>
      <c r="M54" s="138"/>
      <c r="N54" s="138"/>
      <c r="O54" s="139">
        <f t="shared" si="1"/>
        <v>1831987.28207</v>
      </c>
    </row>
    <row r="55" spans="1:15" ht="13.8" x14ac:dyDescent="0.25">
      <c r="A55" s="39">
        <v>2014</v>
      </c>
      <c r="B55" s="40" t="s">
        <v>116</v>
      </c>
      <c r="C55" s="138">
        <v>329794.63932000002</v>
      </c>
      <c r="D55" s="138">
        <v>355763.90454999998</v>
      </c>
      <c r="E55" s="138">
        <v>399128.70760000002</v>
      </c>
      <c r="F55" s="138">
        <v>393690.34301999997</v>
      </c>
      <c r="G55" s="138">
        <v>411021.45890999999</v>
      </c>
      <c r="H55" s="138">
        <v>376015.99783000001</v>
      </c>
      <c r="I55" s="138">
        <v>389898.46036000003</v>
      </c>
      <c r="J55" s="138">
        <v>328196.93328</v>
      </c>
      <c r="K55" s="138">
        <v>381069.14622</v>
      </c>
      <c r="L55" s="138">
        <v>350459.74690000003</v>
      </c>
      <c r="M55" s="138">
        <v>351254.24349999998</v>
      </c>
      <c r="N55" s="138">
        <v>357697.40938999999</v>
      </c>
      <c r="O55" s="139">
        <f t="shared" si="1"/>
        <v>4423990.9908800004</v>
      </c>
    </row>
    <row r="56" spans="1:15" ht="13.8" x14ac:dyDescent="0.25">
      <c r="A56" s="37">
        <v>2015</v>
      </c>
      <c r="B56" s="40" t="s">
        <v>101</v>
      </c>
      <c r="C56" s="138">
        <v>5774.0317800000003</v>
      </c>
      <c r="D56" s="138">
        <v>5484.3786399999999</v>
      </c>
      <c r="E56" s="138">
        <v>10630.06632</v>
      </c>
      <c r="F56" s="138">
        <v>11615.032149999999</v>
      </c>
      <c r="G56" s="138">
        <v>9886.9209100000007</v>
      </c>
      <c r="H56" s="138">
        <v>10191.772800000001</v>
      </c>
      <c r="I56" s="138"/>
      <c r="J56" s="138"/>
      <c r="K56" s="138"/>
      <c r="L56" s="138"/>
      <c r="M56" s="138"/>
      <c r="N56" s="138"/>
      <c r="O56" s="139">
        <f t="shared" si="1"/>
        <v>53582.202599999997</v>
      </c>
    </row>
    <row r="57" spans="1:15" ht="13.8" x14ac:dyDescent="0.25">
      <c r="A57" s="39">
        <v>2014</v>
      </c>
      <c r="B57" s="40" t="s">
        <v>101</v>
      </c>
      <c r="C57" s="138">
        <v>6960.5618599999998</v>
      </c>
      <c r="D57" s="138">
        <v>8786.9983599999996</v>
      </c>
      <c r="E57" s="138">
        <v>11183.54664</v>
      </c>
      <c r="F57" s="138">
        <v>12030.72193</v>
      </c>
      <c r="G57" s="138">
        <v>10637.996150000001</v>
      </c>
      <c r="H57" s="138">
        <v>11474.96531</v>
      </c>
      <c r="I57" s="138">
        <v>8117.7994600000002</v>
      </c>
      <c r="J57" s="138">
        <v>7803.66489</v>
      </c>
      <c r="K57" s="138">
        <v>8988.0646699999998</v>
      </c>
      <c r="L57" s="138">
        <v>9312.2113100000006</v>
      </c>
      <c r="M57" s="138">
        <v>6667.6035700000002</v>
      </c>
      <c r="N57" s="138">
        <v>8101.68667</v>
      </c>
      <c r="O57" s="139">
        <f t="shared" si="1"/>
        <v>110065.82082000001</v>
      </c>
    </row>
    <row r="58" spans="1:15" ht="13.8" x14ac:dyDescent="0.25">
      <c r="A58" s="37">
        <v>2015</v>
      </c>
      <c r="B58" s="38" t="s">
        <v>31</v>
      </c>
      <c r="C58" s="141">
        <v>277262.18219000002</v>
      </c>
      <c r="D58" s="141">
        <v>282012.55158000003</v>
      </c>
      <c r="E58" s="141">
        <v>275647.37667000003</v>
      </c>
      <c r="F58" s="141">
        <v>350189.53843999997</v>
      </c>
      <c r="G58" s="141">
        <v>405528.51191</v>
      </c>
      <c r="H58" s="141">
        <v>395515.68528999999</v>
      </c>
      <c r="I58" s="141"/>
      <c r="J58" s="141"/>
      <c r="K58" s="141"/>
      <c r="L58" s="141"/>
      <c r="M58" s="141"/>
      <c r="N58" s="141"/>
      <c r="O58" s="139">
        <f t="shared" si="1"/>
        <v>1986155.84608</v>
      </c>
    </row>
    <row r="59" spans="1:15" ht="13.8" x14ac:dyDescent="0.25">
      <c r="A59" s="39">
        <v>2014</v>
      </c>
      <c r="B59" s="38" t="s">
        <v>31</v>
      </c>
      <c r="C59" s="141">
        <v>400471.49515999999</v>
      </c>
      <c r="D59" s="141">
        <v>327055.84641</v>
      </c>
      <c r="E59" s="141">
        <v>363215.16344999999</v>
      </c>
      <c r="F59" s="141">
        <v>412230.92872999999</v>
      </c>
      <c r="G59" s="141">
        <v>465271.46278</v>
      </c>
      <c r="H59" s="141">
        <v>404052.15821000002</v>
      </c>
      <c r="I59" s="141">
        <v>404536.06842000003</v>
      </c>
      <c r="J59" s="141">
        <v>381295.27629000001</v>
      </c>
      <c r="K59" s="141">
        <v>387297.02367999998</v>
      </c>
      <c r="L59" s="141">
        <v>341645.56133</v>
      </c>
      <c r="M59" s="141">
        <v>392037.30781999999</v>
      </c>
      <c r="N59" s="141">
        <v>366506.55362999998</v>
      </c>
      <c r="O59" s="139">
        <f t="shared" si="1"/>
        <v>4645614.8459099997</v>
      </c>
    </row>
    <row r="60" spans="1:15" ht="13.8" x14ac:dyDescent="0.25">
      <c r="A60" s="37">
        <v>2015</v>
      </c>
      <c r="B60" s="40" t="s">
        <v>102</v>
      </c>
      <c r="C60" s="138">
        <v>277262.18219000002</v>
      </c>
      <c r="D60" s="138">
        <v>282012.55158000003</v>
      </c>
      <c r="E60" s="138">
        <v>275647.37667000003</v>
      </c>
      <c r="F60" s="138">
        <v>350189.53843999997</v>
      </c>
      <c r="G60" s="138">
        <v>405528.51191</v>
      </c>
      <c r="H60" s="138">
        <v>395515.68528999999</v>
      </c>
      <c r="I60" s="138"/>
      <c r="J60" s="138"/>
      <c r="K60" s="138"/>
      <c r="L60" s="138"/>
      <c r="M60" s="138"/>
      <c r="N60" s="138"/>
      <c r="O60" s="139">
        <f t="shared" si="1"/>
        <v>1986155.84608</v>
      </c>
    </row>
    <row r="61" spans="1:15" ht="14.4" thickBot="1" x14ac:dyDescent="0.3">
      <c r="A61" s="39">
        <v>2014</v>
      </c>
      <c r="B61" s="40" t="s">
        <v>102</v>
      </c>
      <c r="C61" s="138">
        <v>400471.49515999999</v>
      </c>
      <c r="D61" s="138">
        <v>327055.84641</v>
      </c>
      <c r="E61" s="138">
        <v>363215.16344999999</v>
      </c>
      <c r="F61" s="138">
        <v>412230.92872999999</v>
      </c>
      <c r="G61" s="138">
        <v>465271.46278</v>
      </c>
      <c r="H61" s="138">
        <v>404052.15821000002</v>
      </c>
      <c r="I61" s="138">
        <v>404536.06842000003</v>
      </c>
      <c r="J61" s="138">
        <v>381295.27629000001</v>
      </c>
      <c r="K61" s="138">
        <v>387297.02367999998</v>
      </c>
      <c r="L61" s="138">
        <v>341645.56133</v>
      </c>
      <c r="M61" s="138">
        <v>392037.30781999999</v>
      </c>
      <c r="N61" s="138">
        <v>366506.55362999998</v>
      </c>
      <c r="O61" s="139">
        <f t="shared" si="1"/>
        <v>4645614.8459099997</v>
      </c>
    </row>
    <row r="62" spans="1:15" s="43" customFormat="1" ht="15" customHeight="1" thickBot="1" x14ac:dyDescent="0.25">
      <c r="A62" s="41">
        <v>2002</v>
      </c>
      <c r="B62" s="42" t="s">
        <v>40</v>
      </c>
      <c r="C62" s="142">
        <v>2607319.6610000003</v>
      </c>
      <c r="D62" s="142">
        <v>2383772.9540000013</v>
      </c>
      <c r="E62" s="142">
        <v>2918943.5210000011</v>
      </c>
      <c r="F62" s="142">
        <v>2742857.9220000007</v>
      </c>
      <c r="G62" s="142">
        <v>3000325.2429999989</v>
      </c>
      <c r="H62" s="142">
        <v>2770693.8810000005</v>
      </c>
      <c r="I62" s="142">
        <v>3103851.8620000011</v>
      </c>
      <c r="J62" s="142">
        <v>2975888.9740000009</v>
      </c>
      <c r="K62" s="142">
        <v>3218206.861000001</v>
      </c>
      <c r="L62" s="142">
        <v>3501128.02</v>
      </c>
      <c r="M62" s="142">
        <v>3593604.8959999993</v>
      </c>
      <c r="N62" s="142">
        <v>3242495.2339999988</v>
      </c>
      <c r="O62" s="143">
        <f t="shared" si="1"/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42">
        <v>3533705.5820000004</v>
      </c>
      <c r="D63" s="142">
        <v>2923460.39</v>
      </c>
      <c r="E63" s="142">
        <v>3908255.9910000004</v>
      </c>
      <c r="F63" s="142">
        <v>3662183.4490000019</v>
      </c>
      <c r="G63" s="142">
        <v>3860471.3</v>
      </c>
      <c r="H63" s="142">
        <v>3796113.5220000003</v>
      </c>
      <c r="I63" s="142">
        <v>4236114.2640000004</v>
      </c>
      <c r="J63" s="142">
        <v>3828726.17</v>
      </c>
      <c r="K63" s="142">
        <v>4114677.5230000005</v>
      </c>
      <c r="L63" s="142">
        <v>4824388.2590000024</v>
      </c>
      <c r="M63" s="142">
        <v>3969697.458000001</v>
      </c>
      <c r="N63" s="142">
        <v>4595042.3939999985</v>
      </c>
      <c r="O63" s="143">
        <f t="shared" si="1"/>
        <v>47252836.302000016</v>
      </c>
    </row>
    <row r="64" spans="1:15" s="43" customFormat="1" ht="15" customHeight="1" thickBot="1" x14ac:dyDescent="0.25">
      <c r="A64" s="41">
        <v>2004</v>
      </c>
      <c r="B64" s="42" t="s">
        <v>40</v>
      </c>
      <c r="C64" s="142">
        <v>4619660.84</v>
      </c>
      <c r="D64" s="142">
        <v>3664503.0430000005</v>
      </c>
      <c r="E64" s="142">
        <v>5218042.1769999983</v>
      </c>
      <c r="F64" s="142">
        <v>5072462.9939999972</v>
      </c>
      <c r="G64" s="142">
        <v>5170061.6049999986</v>
      </c>
      <c r="H64" s="142">
        <v>5284383.2859999994</v>
      </c>
      <c r="I64" s="142">
        <v>5632138.7980000004</v>
      </c>
      <c r="J64" s="142">
        <v>4707491.2839999991</v>
      </c>
      <c r="K64" s="142">
        <v>5656283.5209999988</v>
      </c>
      <c r="L64" s="142">
        <v>5867342.1210000003</v>
      </c>
      <c r="M64" s="142">
        <v>5733908.9759999998</v>
      </c>
      <c r="N64" s="142">
        <v>6540874.1749999989</v>
      </c>
      <c r="O64" s="143">
        <f t="shared" si="1"/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42">
        <v>4997279.7240000004</v>
      </c>
      <c r="D65" s="142">
        <v>5651741.2519999975</v>
      </c>
      <c r="E65" s="142">
        <v>6591859.2179999994</v>
      </c>
      <c r="F65" s="142">
        <v>6128131.8779999986</v>
      </c>
      <c r="G65" s="142">
        <v>5977226.2170000002</v>
      </c>
      <c r="H65" s="142">
        <v>6038534.3669999996</v>
      </c>
      <c r="I65" s="142">
        <v>5763466.3530000011</v>
      </c>
      <c r="J65" s="142">
        <v>5552867.2119999984</v>
      </c>
      <c r="K65" s="142">
        <v>6814268.9409999987</v>
      </c>
      <c r="L65" s="142">
        <v>6772178.5690000001</v>
      </c>
      <c r="M65" s="142">
        <v>5942575.7820000006</v>
      </c>
      <c r="N65" s="142">
        <v>7246278.6300000018</v>
      </c>
      <c r="O65" s="143">
        <f t="shared" si="1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42">
        <v>5133048.8809999982</v>
      </c>
      <c r="D66" s="142">
        <v>6058251.2790000001</v>
      </c>
      <c r="E66" s="142">
        <v>7411101.6589999972</v>
      </c>
      <c r="F66" s="142">
        <v>6456090.2610000009</v>
      </c>
      <c r="G66" s="142">
        <v>7041543.2469999986</v>
      </c>
      <c r="H66" s="142">
        <v>7815434.6219999995</v>
      </c>
      <c r="I66" s="142">
        <v>7067411.4789999994</v>
      </c>
      <c r="J66" s="142">
        <v>6811202.4100000011</v>
      </c>
      <c r="K66" s="142">
        <v>7606551.0949999997</v>
      </c>
      <c r="L66" s="142">
        <v>6888812.5490000006</v>
      </c>
      <c r="M66" s="142">
        <v>8641474.5560000036</v>
      </c>
      <c r="N66" s="142">
        <v>8603753.4799999986</v>
      </c>
      <c r="O66" s="143">
        <f t="shared" ref="O66:O74" si="2">SUM(C66:N66)</f>
        <v>85534675.518000007</v>
      </c>
    </row>
    <row r="67" spans="1:15" s="43" customFormat="1" ht="15" customHeight="1" thickBot="1" x14ac:dyDescent="0.25">
      <c r="A67" s="41">
        <v>2007</v>
      </c>
      <c r="B67" s="42" t="s">
        <v>40</v>
      </c>
      <c r="C67" s="142">
        <v>6564559.7930000005</v>
      </c>
      <c r="D67" s="142">
        <v>7656951.608</v>
      </c>
      <c r="E67" s="142">
        <v>8957851.6210000049</v>
      </c>
      <c r="F67" s="142">
        <v>8313312.004999998</v>
      </c>
      <c r="G67" s="142">
        <v>9147620.0420000013</v>
      </c>
      <c r="H67" s="142">
        <v>8980247.4370000008</v>
      </c>
      <c r="I67" s="142">
        <v>8937741.5910000019</v>
      </c>
      <c r="J67" s="142">
        <v>8736689.092000002</v>
      </c>
      <c r="K67" s="142">
        <v>9038743.8959999997</v>
      </c>
      <c r="L67" s="142">
        <v>9895216.6219999995</v>
      </c>
      <c r="M67" s="142">
        <v>11318798.219999997</v>
      </c>
      <c r="N67" s="142">
        <v>9724017.9770000037</v>
      </c>
      <c r="O67" s="143">
        <f t="shared" si="2"/>
        <v>107271749.904</v>
      </c>
    </row>
    <row r="68" spans="1:15" s="43" customFormat="1" ht="15" customHeight="1" thickBot="1" x14ac:dyDescent="0.25">
      <c r="A68" s="41">
        <v>2008</v>
      </c>
      <c r="B68" s="42" t="s">
        <v>40</v>
      </c>
      <c r="C68" s="142">
        <v>10632207.040999999</v>
      </c>
      <c r="D68" s="142">
        <v>11077899.120000005</v>
      </c>
      <c r="E68" s="142">
        <v>11428587.234000001</v>
      </c>
      <c r="F68" s="142">
        <v>11363963.502999999</v>
      </c>
      <c r="G68" s="142">
        <v>12477968.699999999</v>
      </c>
      <c r="H68" s="142">
        <v>11770634.384000003</v>
      </c>
      <c r="I68" s="142">
        <v>12595426.862999996</v>
      </c>
      <c r="J68" s="142">
        <v>11046830.085999999</v>
      </c>
      <c r="K68" s="142">
        <v>12793148.033999996</v>
      </c>
      <c r="L68" s="142">
        <v>9722708.7899999991</v>
      </c>
      <c r="M68" s="142">
        <v>9395872.8970000036</v>
      </c>
      <c r="N68" s="142">
        <v>7721948.9740000013</v>
      </c>
      <c r="O68" s="143">
        <f t="shared" si="2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42">
        <v>7884493.5240000021</v>
      </c>
      <c r="D69" s="142">
        <v>8435115.8340000007</v>
      </c>
      <c r="E69" s="142">
        <v>8155485.0810000002</v>
      </c>
      <c r="F69" s="142">
        <v>7561696.282999998</v>
      </c>
      <c r="G69" s="142">
        <v>7346407.5280000027</v>
      </c>
      <c r="H69" s="142">
        <v>8329692.782999998</v>
      </c>
      <c r="I69" s="142">
        <v>9055733.6709999945</v>
      </c>
      <c r="J69" s="142">
        <v>7839908.8419999983</v>
      </c>
      <c r="K69" s="142">
        <v>8480708.3870000001</v>
      </c>
      <c r="L69" s="142">
        <v>10095768.030000005</v>
      </c>
      <c r="M69" s="142">
        <v>8903010.773</v>
      </c>
      <c r="N69" s="142">
        <v>10054591.867000001</v>
      </c>
      <c r="O69" s="143">
        <f t="shared" si="2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42">
        <v>7828748.0580000002</v>
      </c>
      <c r="D70" s="142">
        <v>8263237.8140000002</v>
      </c>
      <c r="E70" s="142">
        <v>9886488.1710000001</v>
      </c>
      <c r="F70" s="142">
        <v>9396006.6539999992</v>
      </c>
      <c r="G70" s="142">
        <v>9799958.1170000006</v>
      </c>
      <c r="H70" s="142">
        <v>9542907.6439999994</v>
      </c>
      <c r="I70" s="142">
        <v>9564682.5449999999</v>
      </c>
      <c r="J70" s="142">
        <v>8523451.9729999993</v>
      </c>
      <c r="K70" s="142">
        <v>8909230.5209999997</v>
      </c>
      <c r="L70" s="142">
        <v>10963586.27</v>
      </c>
      <c r="M70" s="142">
        <v>9382369.7180000003</v>
      </c>
      <c r="N70" s="142">
        <v>11822551.698999999</v>
      </c>
      <c r="O70" s="143">
        <f t="shared" si="2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42">
        <v>9551084.6390000004</v>
      </c>
      <c r="D71" s="142">
        <v>10059126.307</v>
      </c>
      <c r="E71" s="142">
        <v>11811085.16</v>
      </c>
      <c r="F71" s="142">
        <v>11873269.447000001</v>
      </c>
      <c r="G71" s="142">
        <v>10943364.372</v>
      </c>
      <c r="H71" s="142">
        <v>11349953.558</v>
      </c>
      <c r="I71" s="142">
        <v>11860004.271</v>
      </c>
      <c r="J71" s="142">
        <v>11245124.657</v>
      </c>
      <c r="K71" s="142">
        <v>10750626.098999999</v>
      </c>
      <c r="L71" s="142">
        <v>11907219.297</v>
      </c>
      <c r="M71" s="142">
        <v>11078524.743000001</v>
      </c>
      <c r="N71" s="142">
        <v>12477486.279999999</v>
      </c>
      <c r="O71" s="143">
        <f t="shared" si="2"/>
        <v>134906868.83000001</v>
      </c>
    </row>
    <row r="72" spans="1:15" ht="13.8" thickBot="1" x14ac:dyDescent="0.3">
      <c r="A72" s="41">
        <v>2012</v>
      </c>
      <c r="B72" s="42" t="s">
        <v>40</v>
      </c>
      <c r="C72" s="142">
        <v>10348187.165999999</v>
      </c>
      <c r="D72" s="142">
        <v>11748000.124</v>
      </c>
      <c r="E72" s="142">
        <v>13208572.977</v>
      </c>
      <c r="F72" s="142">
        <v>12630226.718</v>
      </c>
      <c r="G72" s="142">
        <v>13131530.960999999</v>
      </c>
      <c r="H72" s="142">
        <v>13231198.687999999</v>
      </c>
      <c r="I72" s="142">
        <v>12830675.307</v>
      </c>
      <c r="J72" s="142">
        <v>12831394.572000001</v>
      </c>
      <c r="K72" s="142">
        <v>12952651.721999999</v>
      </c>
      <c r="L72" s="142">
        <v>13190769.654999999</v>
      </c>
      <c r="M72" s="142">
        <v>13753052.493000001</v>
      </c>
      <c r="N72" s="142">
        <v>12605476.173</v>
      </c>
      <c r="O72" s="143">
        <f t="shared" si="2"/>
        <v>152461736.55599999</v>
      </c>
    </row>
    <row r="73" spans="1:15" ht="13.8" thickBot="1" x14ac:dyDescent="0.3">
      <c r="A73" s="41">
        <v>2013</v>
      </c>
      <c r="B73" s="42" t="s">
        <v>40</v>
      </c>
      <c r="C73" s="142">
        <v>11481521.079</v>
      </c>
      <c r="D73" s="142">
        <v>12385690.909</v>
      </c>
      <c r="E73" s="142">
        <v>13122058.141000001</v>
      </c>
      <c r="F73" s="142">
        <v>12468202.903000001</v>
      </c>
      <c r="G73" s="142">
        <v>13277209.017000001</v>
      </c>
      <c r="H73" s="142">
        <v>12399973.961999999</v>
      </c>
      <c r="I73" s="142">
        <v>13059519.685000001</v>
      </c>
      <c r="J73" s="142">
        <v>11118300.903000001</v>
      </c>
      <c r="K73" s="142">
        <v>13060371.039000001</v>
      </c>
      <c r="L73" s="142">
        <v>12053704.638</v>
      </c>
      <c r="M73" s="142">
        <v>14201227.351</v>
      </c>
      <c r="N73" s="142">
        <v>13174857.460000001</v>
      </c>
      <c r="O73" s="143">
        <f t="shared" si="2"/>
        <v>151802637.08700001</v>
      </c>
    </row>
    <row r="74" spans="1:15" ht="13.8" thickBot="1" x14ac:dyDescent="0.3">
      <c r="A74" s="41">
        <v>2014</v>
      </c>
      <c r="B74" s="42" t="s">
        <v>40</v>
      </c>
      <c r="C74" s="142">
        <v>12399804.467</v>
      </c>
      <c r="D74" s="142">
        <v>13053327.140000001</v>
      </c>
      <c r="E74" s="142">
        <v>14680470.048</v>
      </c>
      <c r="F74" s="142">
        <v>13371850.511</v>
      </c>
      <c r="G74" s="142">
        <v>13681954.115</v>
      </c>
      <c r="H74" s="142">
        <v>12881227.67</v>
      </c>
      <c r="I74" s="142">
        <v>13345129.83</v>
      </c>
      <c r="J74" s="142">
        <v>11387579.125</v>
      </c>
      <c r="K74" s="142">
        <v>13583528.901000001</v>
      </c>
      <c r="L74" s="142">
        <v>12891802.427999999</v>
      </c>
      <c r="M74" s="142">
        <v>13067729.982000001</v>
      </c>
      <c r="N74" s="142">
        <v>13270008.159</v>
      </c>
      <c r="O74" s="143">
        <f t="shared" si="2"/>
        <v>157614412.37600002</v>
      </c>
    </row>
    <row r="75" spans="1:15" ht="13.8" thickBot="1" x14ac:dyDescent="0.3">
      <c r="A75" s="41">
        <v>2015</v>
      </c>
      <c r="B75" s="42" t="s">
        <v>40</v>
      </c>
      <c r="C75" s="142">
        <v>12305671.095000001</v>
      </c>
      <c r="D75" s="142">
        <v>12237648.028000001</v>
      </c>
      <c r="E75" s="142">
        <v>12531780.780999999</v>
      </c>
      <c r="F75" s="142">
        <v>13368923.221000001</v>
      </c>
      <c r="G75" s="142">
        <v>11113390.075999999</v>
      </c>
      <c r="H75" s="142">
        <v>11703831.714100001</v>
      </c>
      <c r="I75" s="142"/>
      <c r="J75" s="142"/>
      <c r="K75" s="142"/>
      <c r="L75" s="142"/>
      <c r="M75" s="142"/>
      <c r="N75" s="142"/>
      <c r="O75" s="143">
        <f>SUM(C75:N75)</f>
        <v>73261244.915099993</v>
      </c>
    </row>
    <row r="76" spans="1:15" x14ac:dyDescent="0.25">
      <c r="B76" s="44" t="s">
        <v>103</v>
      </c>
    </row>
    <row r="78" spans="1:15" x14ac:dyDescent="0.25">
      <c r="C78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workbookViewId="0">
      <selection activeCell="G92" sqref="G92"/>
    </sheetView>
  </sheetViews>
  <sheetFormatPr defaultColWidth="9.109375" defaultRowHeight="13.2" x14ac:dyDescent="0.25"/>
  <cols>
    <col min="1" max="1" width="29.109375" customWidth="1"/>
    <col min="2" max="3" width="14.88671875" style="65" bestFit="1" customWidth="1"/>
    <col min="4" max="4" width="9.33203125" bestFit="1" customWidth="1"/>
  </cols>
  <sheetData>
    <row r="2" spans="1:4" ht="24.6" customHeight="1" x14ac:dyDescent="0.35">
      <c r="A2" s="153" t="s">
        <v>104</v>
      </c>
      <c r="B2" s="153"/>
      <c r="C2" s="153"/>
      <c r="D2" s="153"/>
    </row>
    <row r="3" spans="1:4" ht="15.6" x14ac:dyDescent="0.3">
      <c r="A3" s="152" t="s">
        <v>105</v>
      </c>
      <c r="B3" s="152"/>
      <c r="C3" s="152"/>
      <c r="D3" s="152"/>
    </row>
    <row r="5" spans="1:4" x14ac:dyDescent="0.25">
      <c r="A5" s="59" t="s">
        <v>106</v>
      </c>
      <c r="B5" s="60" t="s">
        <v>211</v>
      </c>
      <c r="C5" s="60" t="s">
        <v>212</v>
      </c>
      <c r="D5" s="61" t="s">
        <v>107</v>
      </c>
    </row>
    <row r="6" spans="1:4" x14ac:dyDescent="0.25">
      <c r="A6" s="62" t="s">
        <v>219</v>
      </c>
      <c r="B6" s="144">
        <v>8109.44902</v>
      </c>
      <c r="C6" s="144">
        <v>21240.87959</v>
      </c>
      <c r="D6" s="145">
        <v>1.6192753092860557</v>
      </c>
    </row>
    <row r="7" spans="1:4" x14ac:dyDescent="0.25">
      <c r="A7" s="62" t="s">
        <v>220</v>
      </c>
      <c r="B7" s="144">
        <v>4178.6200200000003</v>
      </c>
      <c r="C7" s="144">
        <v>10723.86659</v>
      </c>
      <c r="D7" s="145">
        <v>1.5663655797063833</v>
      </c>
    </row>
    <row r="8" spans="1:4" x14ac:dyDescent="0.25">
      <c r="A8" s="62" t="s">
        <v>221</v>
      </c>
      <c r="B8" s="144">
        <v>4545.2078600000004</v>
      </c>
      <c r="C8" s="144">
        <v>11255.987300000001</v>
      </c>
      <c r="D8" s="145">
        <v>1.4764516050097651</v>
      </c>
    </row>
    <row r="9" spans="1:4" x14ac:dyDescent="0.25">
      <c r="A9" s="62" t="s">
        <v>200</v>
      </c>
      <c r="B9" s="144">
        <v>18049.869490000001</v>
      </c>
      <c r="C9" s="144">
        <v>35231.809079999999</v>
      </c>
      <c r="D9" s="145">
        <v>0.95191489331926449</v>
      </c>
    </row>
    <row r="10" spans="1:4" x14ac:dyDescent="0.25">
      <c r="A10" s="62" t="s">
        <v>222</v>
      </c>
      <c r="B10" s="144">
        <v>7669.65164</v>
      </c>
      <c r="C10" s="144">
        <v>13811.2212</v>
      </c>
      <c r="D10" s="145">
        <v>0.80076251807441934</v>
      </c>
    </row>
    <row r="11" spans="1:4" x14ac:dyDescent="0.25">
      <c r="A11" s="62" t="s">
        <v>142</v>
      </c>
      <c r="B11" s="144">
        <v>240694.13988</v>
      </c>
      <c r="C11" s="144">
        <v>385515.1961</v>
      </c>
      <c r="D11" s="145">
        <v>0.60168085642717228</v>
      </c>
    </row>
    <row r="12" spans="1:4" x14ac:dyDescent="0.25">
      <c r="A12" s="62" t="s">
        <v>223</v>
      </c>
      <c r="B12" s="144">
        <v>19000.886350000001</v>
      </c>
      <c r="C12" s="144">
        <v>29788.58553</v>
      </c>
      <c r="D12" s="145">
        <v>0.56774715564782052</v>
      </c>
    </row>
    <row r="13" spans="1:4" x14ac:dyDescent="0.25">
      <c r="A13" s="62" t="s">
        <v>224</v>
      </c>
      <c r="B13" s="144">
        <v>13414.99555</v>
      </c>
      <c r="C13" s="144">
        <v>20217.033340000002</v>
      </c>
      <c r="D13" s="145">
        <v>0.50704733852856199</v>
      </c>
    </row>
    <row r="14" spans="1:4" x14ac:dyDescent="0.25">
      <c r="A14" s="62" t="s">
        <v>201</v>
      </c>
      <c r="B14" s="144">
        <v>11550.6631</v>
      </c>
      <c r="C14" s="144">
        <v>17156.534810000001</v>
      </c>
      <c r="D14" s="145">
        <v>0.48532899466178714</v>
      </c>
    </row>
    <row r="15" spans="1:4" x14ac:dyDescent="0.25">
      <c r="A15" s="62" t="s">
        <v>225</v>
      </c>
      <c r="B15" s="144">
        <v>46116.541839999998</v>
      </c>
      <c r="C15" s="144">
        <v>66979.205470000001</v>
      </c>
      <c r="D15" s="145">
        <v>0.45239002747392482</v>
      </c>
    </row>
    <row r="16" spans="1:4" x14ac:dyDescent="0.25">
      <c r="A16" s="64" t="s">
        <v>108</v>
      </c>
      <c r="D16" s="116"/>
    </row>
    <row r="17" spans="1:4" x14ac:dyDescent="0.25">
      <c r="A17" s="66"/>
    </row>
    <row r="18" spans="1:4" ht="19.2" x14ac:dyDescent="0.35">
      <c r="A18" s="153" t="s">
        <v>109</v>
      </c>
      <c r="B18" s="153"/>
      <c r="C18" s="153"/>
      <c r="D18" s="153"/>
    </row>
    <row r="19" spans="1:4" ht="15.6" x14ac:dyDescent="0.3">
      <c r="A19" s="152" t="s">
        <v>110</v>
      </c>
      <c r="B19" s="152"/>
      <c r="C19" s="152"/>
      <c r="D19" s="152"/>
    </row>
    <row r="20" spans="1:4" x14ac:dyDescent="0.25">
      <c r="A20" s="31"/>
    </row>
    <row r="21" spans="1:4" x14ac:dyDescent="0.25">
      <c r="A21" s="59" t="s">
        <v>106</v>
      </c>
      <c r="B21" s="60" t="s">
        <v>211</v>
      </c>
      <c r="C21" s="60" t="s">
        <v>212</v>
      </c>
      <c r="D21" s="61" t="s">
        <v>107</v>
      </c>
    </row>
    <row r="22" spans="1:4" x14ac:dyDescent="0.25">
      <c r="A22" s="62" t="s">
        <v>66</v>
      </c>
      <c r="B22" s="144">
        <v>1232091.33632</v>
      </c>
      <c r="C22" s="144">
        <v>1125188.71759</v>
      </c>
      <c r="D22" s="145">
        <v>-8.6765173635012988E-2</v>
      </c>
    </row>
    <row r="23" spans="1:4" x14ac:dyDescent="0.25">
      <c r="A23" s="62" t="s">
        <v>68</v>
      </c>
      <c r="B23" s="144">
        <v>827936.79110999999</v>
      </c>
      <c r="C23" s="144">
        <v>813193.68091</v>
      </c>
      <c r="D23" s="145">
        <v>-1.780704802384029E-2</v>
      </c>
    </row>
    <row r="24" spans="1:4" x14ac:dyDescent="0.25">
      <c r="A24" s="62" t="s">
        <v>67</v>
      </c>
      <c r="B24" s="144">
        <v>724657.83148000005</v>
      </c>
      <c r="C24" s="144">
        <v>674257.95626000001</v>
      </c>
      <c r="D24" s="145">
        <v>-6.9549893798934323E-2</v>
      </c>
    </row>
    <row r="25" spans="1:4" x14ac:dyDescent="0.25">
      <c r="A25" s="62" t="s">
        <v>70</v>
      </c>
      <c r="B25" s="144">
        <v>625465.62060999998</v>
      </c>
      <c r="C25" s="144">
        <v>590056.85338999995</v>
      </c>
      <c r="D25" s="145">
        <v>-5.6611852119812449E-2</v>
      </c>
    </row>
    <row r="26" spans="1:4" x14ac:dyDescent="0.25">
      <c r="A26" s="62" t="s">
        <v>71</v>
      </c>
      <c r="B26" s="144">
        <v>671103.23288999998</v>
      </c>
      <c r="C26" s="144">
        <v>563293.56928000005</v>
      </c>
      <c r="D26" s="145">
        <v>-0.16064542431979453</v>
      </c>
    </row>
    <row r="27" spans="1:4" x14ac:dyDescent="0.25">
      <c r="A27" s="62" t="s">
        <v>72</v>
      </c>
      <c r="B27" s="144">
        <v>516442.93073000002</v>
      </c>
      <c r="C27" s="144">
        <v>536352.44397999998</v>
      </c>
      <c r="D27" s="145">
        <v>3.8551235897173686E-2</v>
      </c>
    </row>
    <row r="28" spans="1:4" x14ac:dyDescent="0.25">
      <c r="A28" s="62" t="s">
        <v>73</v>
      </c>
      <c r="B28" s="144">
        <v>377417.11615000002</v>
      </c>
      <c r="C28" s="144">
        <v>414616.22463000001</v>
      </c>
      <c r="D28" s="145">
        <v>9.8562325046264318E-2</v>
      </c>
    </row>
    <row r="29" spans="1:4" x14ac:dyDescent="0.25">
      <c r="A29" s="62" t="s">
        <v>142</v>
      </c>
      <c r="B29" s="144">
        <v>240694.13988</v>
      </c>
      <c r="C29" s="144">
        <v>385515.1961</v>
      </c>
      <c r="D29" s="145">
        <v>0.60168085642717228</v>
      </c>
    </row>
    <row r="30" spans="1:4" x14ac:dyDescent="0.25">
      <c r="A30" s="62" t="s">
        <v>154</v>
      </c>
      <c r="B30" s="144">
        <v>294129.56874000002</v>
      </c>
      <c r="C30" s="144">
        <v>332188.81686000002</v>
      </c>
      <c r="D30" s="145">
        <v>0.12939619869923044</v>
      </c>
    </row>
    <row r="31" spans="1:4" x14ac:dyDescent="0.25">
      <c r="A31" s="62" t="s">
        <v>69</v>
      </c>
      <c r="B31" s="144">
        <v>502612.27201999997</v>
      </c>
      <c r="C31" s="144">
        <v>328490.43371999997</v>
      </c>
      <c r="D31" s="145">
        <v>-0.34643371838137554</v>
      </c>
    </row>
    <row r="33" spans="1:4" ht="19.2" x14ac:dyDescent="0.35">
      <c r="A33" s="153" t="s">
        <v>111</v>
      </c>
      <c r="B33" s="153"/>
      <c r="C33" s="153"/>
      <c r="D33" s="153"/>
    </row>
    <row r="34" spans="1:4" ht="15.6" x14ac:dyDescent="0.3">
      <c r="A34" s="152" t="s">
        <v>112</v>
      </c>
      <c r="B34" s="152"/>
      <c r="C34" s="152"/>
      <c r="D34" s="152"/>
    </row>
    <row r="36" spans="1:4" x14ac:dyDescent="0.25">
      <c r="A36" s="59" t="s">
        <v>113</v>
      </c>
      <c r="B36" s="60" t="s">
        <v>211</v>
      </c>
      <c r="C36" s="60" t="s">
        <v>212</v>
      </c>
      <c r="D36" s="61" t="s">
        <v>107</v>
      </c>
    </row>
    <row r="37" spans="1:4" x14ac:dyDescent="0.25">
      <c r="A37" s="62" t="s">
        <v>94</v>
      </c>
      <c r="B37" s="144">
        <v>2029745.6474299999</v>
      </c>
      <c r="C37" s="144">
        <v>1975600.9141299999</v>
      </c>
      <c r="D37" s="145">
        <f>(C37-B37)/B37</f>
        <v>-2.6675624785083944E-2</v>
      </c>
    </row>
    <row r="38" spans="1:4" x14ac:dyDescent="0.25">
      <c r="A38" s="62" t="s">
        <v>179</v>
      </c>
      <c r="B38" s="144">
        <v>1595127.19154</v>
      </c>
      <c r="C38" s="144">
        <v>1463535.52938</v>
      </c>
      <c r="D38" s="145">
        <f t="shared" ref="D38:D46" si="0">(C38-B38)/B38</f>
        <v>-8.2496030948451315E-2</v>
      </c>
    </row>
    <row r="39" spans="1:4" x14ac:dyDescent="0.25">
      <c r="A39" s="62" t="s">
        <v>130</v>
      </c>
      <c r="B39" s="144">
        <v>1518868.8541600001</v>
      </c>
      <c r="C39" s="144">
        <v>1426429.9844899999</v>
      </c>
      <c r="D39" s="145">
        <f t="shared" si="0"/>
        <v>-6.086033657008711E-2</v>
      </c>
    </row>
    <row r="40" spans="1:4" x14ac:dyDescent="0.25">
      <c r="A40" s="62" t="s">
        <v>192</v>
      </c>
      <c r="B40" s="144">
        <v>970317.53755000001</v>
      </c>
      <c r="C40" s="144">
        <v>967741.25486999995</v>
      </c>
      <c r="D40" s="145">
        <f t="shared" si="0"/>
        <v>-2.6550923592549283E-3</v>
      </c>
    </row>
    <row r="41" spans="1:4" x14ac:dyDescent="0.25">
      <c r="A41" s="62" t="s">
        <v>98</v>
      </c>
      <c r="B41" s="144">
        <v>1063909.97597</v>
      </c>
      <c r="C41" s="144">
        <v>832256.03433000005</v>
      </c>
      <c r="D41" s="145">
        <f t="shared" si="0"/>
        <v>-0.21773829259265459</v>
      </c>
    </row>
    <row r="42" spans="1:4" x14ac:dyDescent="0.25">
      <c r="A42" s="62" t="s">
        <v>90</v>
      </c>
      <c r="B42" s="144">
        <v>706505.02492999996</v>
      </c>
      <c r="C42" s="144">
        <v>681077.53735999996</v>
      </c>
      <c r="D42" s="145">
        <f t="shared" si="0"/>
        <v>-3.5990526143135831E-2</v>
      </c>
    </row>
    <row r="43" spans="1:4" x14ac:dyDescent="0.25">
      <c r="A43" s="64" t="s">
        <v>132</v>
      </c>
      <c r="B43" s="144">
        <v>592567.68821000005</v>
      </c>
      <c r="C43" s="144">
        <v>544273.64358999999</v>
      </c>
      <c r="D43" s="145">
        <f t="shared" si="0"/>
        <v>-8.1499625411376009E-2</v>
      </c>
    </row>
    <row r="44" spans="1:4" x14ac:dyDescent="0.25">
      <c r="A44" s="62" t="s">
        <v>131</v>
      </c>
      <c r="B44" s="144">
        <v>495849.45386000001</v>
      </c>
      <c r="C44" s="144">
        <v>481441.67606999999</v>
      </c>
      <c r="D44" s="145">
        <f t="shared" si="0"/>
        <v>-2.9056758412943553E-2</v>
      </c>
    </row>
    <row r="45" spans="1:4" x14ac:dyDescent="0.25">
      <c r="A45" s="62" t="s">
        <v>96</v>
      </c>
      <c r="B45" s="144">
        <v>500272.27208000002</v>
      </c>
      <c r="C45" s="144">
        <v>471011.07657999999</v>
      </c>
      <c r="D45" s="145">
        <f t="shared" si="0"/>
        <v>-5.8490540317854729E-2</v>
      </c>
    </row>
    <row r="46" spans="1:4" x14ac:dyDescent="0.25">
      <c r="A46" s="62" t="s">
        <v>102</v>
      </c>
      <c r="B46" s="144">
        <v>404037.65432999999</v>
      </c>
      <c r="C46" s="144">
        <v>395515.68528999999</v>
      </c>
      <c r="D46" s="145">
        <f t="shared" si="0"/>
        <v>-2.1092016916422426E-2</v>
      </c>
    </row>
    <row r="48" spans="1:4" ht="19.2" x14ac:dyDescent="0.35">
      <c r="A48" s="153" t="s">
        <v>114</v>
      </c>
      <c r="B48" s="153"/>
      <c r="C48" s="153"/>
      <c r="D48" s="153"/>
    </row>
    <row r="49" spans="1:4" ht="15.6" x14ac:dyDescent="0.3">
      <c r="A49" s="152" t="s">
        <v>115</v>
      </c>
      <c r="B49" s="152"/>
      <c r="C49" s="152"/>
      <c r="D49" s="152"/>
    </row>
    <row r="51" spans="1:4" x14ac:dyDescent="0.25">
      <c r="A51" s="59" t="s">
        <v>113</v>
      </c>
      <c r="B51" s="60" t="s">
        <v>211</v>
      </c>
      <c r="C51" s="60" t="s">
        <v>212</v>
      </c>
      <c r="D51" s="61" t="s">
        <v>107</v>
      </c>
    </row>
    <row r="52" spans="1:4" x14ac:dyDescent="0.25">
      <c r="A52" s="62" t="s">
        <v>99</v>
      </c>
      <c r="B52" s="144">
        <v>147653.79143000001</v>
      </c>
      <c r="C52" s="144">
        <v>233620.45905</v>
      </c>
      <c r="D52" s="145">
        <v>0.58221781362624359</v>
      </c>
    </row>
    <row r="53" spans="1:4" x14ac:dyDescent="0.25">
      <c r="A53" s="62" t="s">
        <v>180</v>
      </c>
      <c r="B53" s="144">
        <v>138260.34286999999</v>
      </c>
      <c r="C53" s="144">
        <v>209630.51877</v>
      </c>
      <c r="D53" s="145">
        <v>0.51620135187358951</v>
      </c>
    </row>
    <row r="54" spans="1:4" x14ac:dyDescent="0.25">
      <c r="A54" s="62" t="s">
        <v>204</v>
      </c>
      <c r="B54" s="144">
        <v>167816.56338000001</v>
      </c>
      <c r="C54" s="144">
        <v>181705.18565999999</v>
      </c>
      <c r="D54" s="145">
        <v>8.2760735890836365E-2</v>
      </c>
    </row>
    <row r="55" spans="1:4" x14ac:dyDescent="0.25">
      <c r="A55" s="62" t="s">
        <v>202</v>
      </c>
      <c r="B55" s="144">
        <v>108378.79994</v>
      </c>
      <c r="C55" s="144">
        <v>110853.71687</v>
      </c>
      <c r="D55" s="145">
        <v>2.2835803047922241E-2</v>
      </c>
    </row>
    <row r="56" spans="1:4" x14ac:dyDescent="0.25">
      <c r="A56" s="62" t="s">
        <v>192</v>
      </c>
      <c r="B56" s="144">
        <v>970317.53755000001</v>
      </c>
      <c r="C56" s="144">
        <v>967741.25486999995</v>
      </c>
      <c r="D56" s="145">
        <v>-2.6550923592549283E-3</v>
      </c>
    </row>
    <row r="57" spans="1:4" x14ac:dyDescent="0.25">
      <c r="A57" s="62" t="s">
        <v>102</v>
      </c>
      <c r="B57" s="144">
        <v>404037.65432999999</v>
      </c>
      <c r="C57" s="144">
        <v>395515.68528999999</v>
      </c>
      <c r="D57" s="145">
        <v>-2.1092016916422426E-2</v>
      </c>
    </row>
    <row r="58" spans="1:4" x14ac:dyDescent="0.25">
      <c r="A58" s="62" t="s">
        <v>94</v>
      </c>
      <c r="B58" s="144">
        <v>2029745.6474299999</v>
      </c>
      <c r="C58" s="144">
        <v>1975600.9141299999</v>
      </c>
      <c r="D58" s="145">
        <v>-2.6675624785083944E-2</v>
      </c>
    </row>
    <row r="59" spans="1:4" x14ac:dyDescent="0.25">
      <c r="A59" s="62" t="s">
        <v>226</v>
      </c>
      <c r="B59" s="144">
        <v>495849.45386000001</v>
      </c>
      <c r="C59" s="144">
        <v>481441.67606999999</v>
      </c>
      <c r="D59" s="145">
        <v>-2.9056758412943553E-2</v>
      </c>
    </row>
    <row r="60" spans="1:4" x14ac:dyDescent="0.25">
      <c r="A60" s="62" t="s">
        <v>203</v>
      </c>
      <c r="B60" s="144">
        <v>200165.09778000001</v>
      </c>
      <c r="C60" s="144">
        <v>193672.27531</v>
      </c>
      <c r="D60" s="145">
        <v>-3.2437335689442855E-2</v>
      </c>
    </row>
    <row r="61" spans="1:4" x14ac:dyDescent="0.25">
      <c r="A61" s="62" t="s">
        <v>90</v>
      </c>
      <c r="B61" s="144">
        <v>706505.02492999996</v>
      </c>
      <c r="C61" s="144">
        <v>681077.53735999996</v>
      </c>
      <c r="D61" s="145">
        <v>-3.5990526143135831E-2</v>
      </c>
    </row>
    <row r="63" spans="1:4" ht="19.2" x14ac:dyDescent="0.35">
      <c r="A63" s="153" t="s">
        <v>117</v>
      </c>
      <c r="B63" s="153"/>
      <c r="C63" s="153"/>
      <c r="D63" s="153"/>
    </row>
    <row r="64" spans="1:4" ht="15.6" x14ac:dyDescent="0.3">
      <c r="A64" s="152" t="s">
        <v>118</v>
      </c>
      <c r="B64" s="152"/>
      <c r="C64" s="152"/>
      <c r="D64" s="152"/>
    </row>
    <row r="66" spans="1:4" x14ac:dyDescent="0.25">
      <c r="A66" s="59" t="s">
        <v>119</v>
      </c>
      <c r="B66" s="60" t="s">
        <v>211</v>
      </c>
      <c r="C66" s="60" t="s">
        <v>212</v>
      </c>
      <c r="D66" s="61" t="s">
        <v>107</v>
      </c>
    </row>
    <row r="67" spans="1:4" x14ac:dyDescent="0.25">
      <c r="A67" s="62" t="s">
        <v>120</v>
      </c>
      <c r="B67" s="63">
        <v>5592175.0401999997</v>
      </c>
      <c r="C67" s="63">
        <v>5256865.06121</v>
      </c>
      <c r="D67" s="145">
        <v>-5.996056571541216E-2</v>
      </c>
    </row>
    <row r="68" spans="1:4" x14ac:dyDescent="0.25">
      <c r="A68" s="62" t="s">
        <v>121</v>
      </c>
      <c r="B68" s="63">
        <v>1145801.93294</v>
      </c>
      <c r="C68" s="63">
        <v>1129942.68399</v>
      </c>
      <c r="D68" s="145">
        <v>-1.3841178387006955E-2</v>
      </c>
    </row>
    <row r="69" spans="1:4" x14ac:dyDescent="0.25">
      <c r="A69" s="62" t="s">
        <v>122</v>
      </c>
      <c r="B69" s="63">
        <v>1060911.9567799999</v>
      </c>
      <c r="C69" s="63">
        <v>994443.58811000001</v>
      </c>
      <c r="D69" s="145">
        <v>-6.2652106280091019E-2</v>
      </c>
    </row>
    <row r="70" spans="1:4" x14ac:dyDescent="0.25">
      <c r="A70" s="62" t="s">
        <v>123</v>
      </c>
      <c r="B70" s="63">
        <v>812294.79879000003</v>
      </c>
      <c r="C70" s="63">
        <v>705499.19204999995</v>
      </c>
      <c r="D70" s="145">
        <v>-0.13147395120476402</v>
      </c>
    </row>
    <row r="71" spans="1:4" x14ac:dyDescent="0.25">
      <c r="A71" s="62" t="s">
        <v>124</v>
      </c>
      <c r="B71" s="63">
        <v>646275.09485999995</v>
      </c>
      <c r="C71" s="63">
        <v>570828.88728000002</v>
      </c>
      <c r="D71" s="145">
        <v>-0.11674008201777224</v>
      </c>
    </row>
    <row r="72" spans="1:4" x14ac:dyDescent="0.25">
      <c r="A72" s="62" t="s">
        <v>125</v>
      </c>
      <c r="B72" s="63">
        <v>513805.83127000002</v>
      </c>
      <c r="C72" s="63">
        <v>536595.32143000001</v>
      </c>
      <c r="D72" s="145">
        <v>4.4354284776546897E-2</v>
      </c>
    </row>
    <row r="73" spans="1:4" x14ac:dyDescent="0.25">
      <c r="A73" s="62" t="s">
        <v>126</v>
      </c>
      <c r="B73" s="63">
        <v>334178.04664000002</v>
      </c>
      <c r="C73" s="63">
        <v>346334.01250000001</v>
      </c>
      <c r="D73" s="145">
        <v>3.6375716424889078E-2</v>
      </c>
    </row>
    <row r="74" spans="1:4" x14ac:dyDescent="0.25">
      <c r="A74" s="62" t="s">
        <v>127</v>
      </c>
      <c r="B74" s="63">
        <v>251041.60524999999</v>
      </c>
      <c r="C74" s="63">
        <v>206863.61543999999</v>
      </c>
      <c r="D74" s="145">
        <v>-0.17597875764857904</v>
      </c>
    </row>
    <row r="75" spans="1:4" x14ac:dyDescent="0.25">
      <c r="A75" s="62" t="s">
        <v>181</v>
      </c>
      <c r="B75" s="63">
        <v>211815.71638</v>
      </c>
      <c r="C75" s="63">
        <v>166608.50242</v>
      </c>
      <c r="D75" s="145">
        <v>-0.21342709942683241</v>
      </c>
    </row>
    <row r="76" spans="1:4" x14ac:dyDescent="0.25">
      <c r="A76" s="62" t="s">
        <v>227</v>
      </c>
      <c r="B76" s="63">
        <v>144246.71431000001</v>
      </c>
      <c r="C76" s="63">
        <v>137768.3242</v>
      </c>
      <c r="D76" s="145">
        <v>-4.4911872973947442E-2</v>
      </c>
    </row>
    <row r="78" spans="1:4" ht="19.2" x14ac:dyDescent="0.35">
      <c r="A78" s="153" t="s">
        <v>128</v>
      </c>
      <c r="B78" s="153"/>
      <c r="C78" s="153"/>
      <c r="D78" s="153"/>
    </row>
    <row r="79" spans="1:4" ht="15.6" x14ac:dyDescent="0.3">
      <c r="A79" s="152" t="s">
        <v>129</v>
      </c>
      <c r="B79" s="152"/>
      <c r="C79" s="152"/>
      <c r="D79" s="152"/>
    </row>
    <row r="81" spans="1:4" x14ac:dyDescent="0.25">
      <c r="A81" s="59" t="s">
        <v>119</v>
      </c>
      <c r="B81" s="60" t="s">
        <v>211</v>
      </c>
      <c r="C81" s="60" t="s">
        <v>212</v>
      </c>
      <c r="D81" s="61" t="s">
        <v>107</v>
      </c>
    </row>
    <row r="82" spans="1:4" x14ac:dyDescent="0.25">
      <c r="A82" s="62" t="s">
        <v>228</v>
      </c>
      <c r="B82" s="63">
        <v>38.348999999999997</v>
      </c>
      <c r="C82" s="63">
        <v>409.06587999999999</v>
      </c>
      <c r="D82" s="146">
        <v>9.6669243005032737</v>
      </c>
    </row>
    <row r="83" spans="1:4" x14ac:dyDescent="0.25">
      <c r="A83" s="62" t="s">
        <v>205</v>
      </c>
      <c r="B83" s="63">
        <v>95.651259999999994</v>
      </c>
      <c r="C83" s="63">
        <v>926.13741000000005</v>
      </c>
      <c r="D83" s="146">
        <v>8.6824381612955239</v>
      </c>
    </row>
    <row r="84" spans="1:4" x14ac:dyDescent="0.25">
      <c r="A84" s="62" t="s">
        <v>229</v>
      </c>
      <c r="B84" s="63">
        <v>47.687539999999998</v>
      </c>
      <c r="C84" s="63">
        <v>414.76191</v>
      </c>
      <c r="D84" s="146">
        <v>7.6974901620003884</v>
      </c>
    </row>
    <row r="85" spans="1:4" x14ac:dyDescent="0.25">
      <c r="A85" s="62" t="s">
        <v>206</v>
      </c>
      <c r="B85" s="63">
        <v>4436.8453799999997</v>
      </c>
      <c r="C85" s="63">
        <v>8240.0915399999994</v>
      </c>
      <c r="D85" s="146">
        <v>0.85719601073860274</v>
      </c>
    </row>
    <row r="86" spans="1:4" x14ac:dyDescent="0.25">
      <c r="A86" s="62" t="s">
        <v>193</v>
      </c>
      <c r="B86" s="63">
        <v>3920.1423199999999</v>
      </c>
      <c r="C86" s="63">
        <v>6368.9338900000002</v>
      </c>
      <c r="D86" s="146">
        <v>0.62466904772987941</v>
      </c>
    </row>
    <row r="87" spans="1:4" x14ac:dyDescent="0.25">
      <c r="A87" s="62" t="s">
        <v>230</v>
      </c>
      <c r="B87" s="63">
        <v>14596.59101</v>
      </c>
      <c r="C87" s="63">
        <v>22438.112809999999</v>
      </c>
      <c r="D87" s="146">
        <v>0.53721597012808253</v>
      </c>
    </row>
    <row r="88" spans="1:4" x14ac:dyDescent="0.25">
      <c r="A88" s="62" t="s">
        <v>231</v>
      </c>
      <c r="B88" s="63">
        <v>21771.310150000001</v>
      </c>
      <c r="C88" s="63">
        <v>31722.70537</v>
      </c>
      <c r="D88" s="146">
        <v>0.45708756852191545</v>
      </c>
    </row>
    <row r="89" spans="1:4" x14ac:dyDescent="0.25">
      <c r="A89" s="62" t="s">
        <v>232</v>
      </c>
      <c r="B89" s="63">
        <v>80866.066949999993</v>
      </c>
      <c r="C89" s="63">
        <v>117203.06816</v>
      </c>
      <c r="D89" s="146">
        <v>0.44934794754476437</v>
      </c>
    </row>
    <row r="90" spans="1:4" x14ac:dyDescent="0.25">
      <c r="A90" s="62" t="s">
        <v>233</v>
      </c>
      <c r="B90" s="63">
        <v>2118.6507499999998</v>
      </c>
      <c r="C90" s="63">
        <v>2980.8614600000001</v>
      </c>
      <c r="D90" s="146">
        <v>0.40696217156131109</v>
      </c>
    </row>
    <row r="91" spans="1:4" x14ac:dyDescent="0.25">
      <c r="A91" s="62" t="s">
        <v>194</v>
      </c>
      <c r="B91" s="63">
        <v>589.49095</v>
      </c>
      <c r="C91" s="63">
        <v>803.92533000000003</v>
      </c>
      <c r="D91" s="146">
        <v>0.36376195427597324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topLeftCell="A25" zoomScale="80" zoomScaleNormal="80" workbookViewId="0">
      <selection activeCell="K9" sqref="K9:K46"/>
    </sheetView>
  </sheetViews>
  <sheetFormatPr defaultColWidth="9.109375" defaultRowHeight="13.2" x14ac:dyDescent="0.25"/>
  <cols>
    <col min="1" max="1" width="44.6640625" style="19" customWidth="1"/>
    <col min="2" max="2" width="16" style="21" customWidth="1"/>
    <col min="3" max="3" width="16" style="19" customWidth="1"/>
    <col min="4" max="4" width="10.33203125" style="19" customWidth="1"/>
    <col min="5" max="5" width="13.88671875" style="19" bestFit="1" customWidth="1"/>
    <col min="6" max="7" width="14.88671875" style="19" bestFit="1" customWidth="1"/>
    <col min="8" max="8" width="9.5546875" style="19" bestFit="1" customWidth="1"/>
    <col min="9" max="9" width="13.88671875" style="19" bestFit="1" customWidth="1"/>
    <col min="10" max="11" width="14.109375" style="19" bestFit="1" customWidth="1"/>
    <col min="12" max="12" width="9.5546875" style="19" bestFit="1" customWidth="1"/>
    <col min="13" max="13" width="9.44140625" style="19" bestFit="1" customWidth="1"/>
    <col min="14" max="16384" width="9.109375" style="19"/>
  </cols>
  <sheetData>
    <row r="1" spans="1:13" ht="24.6" x14ac:dyDescent="0.4">
      <c r="B1" s="151" t="s">
        <v>213</v>
      </c>
      <c r="C1" s="151"/>
      <c r="D1" s="151"/>
      <c r="E1" s="151"/>
      <c r="F1" s="151"/>
      <c r="G1" s="151"/>
      <c r="H1" s="151"/>
      <c r="I1" s="151"/>
      <c r="J1" s="151"/>
    </row>
    <row r="2" spans="1:13" x14ac:dyDescent="0.25">
      <c r="D2" s="20"/>
    </row>
    <row r="3" spans="1:13" x14ac:dyDescent="0.25">
      <c r="D3" s="20"/>
    </row>
    <row r="4" spans="1:13" x14ac:dyDescent="0.25">
      <c r="B4" s="22"/>
      <c r="C4" s="20"/>
      <c r="D4" s="20"/>
      <c r="E4" s="20"/>
      <c r="F4" s="20"/>
      <c r="G4" s="20"/>
      <c r="H4" s="20"/>
      <c r="I4" s="20"/>
    </row>
    <row r="5" spans="1:13" ht="24.6" x14ac:dyDescent="0.25">
      <c r="A5" s="154" t="s">
        <v>196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7.399999999999999" x14ac:dyDescent="0.25">
      <c r="A6" s="70"/>
      <c r="B6" s="147" t="s">
        <v>61</v>
      </c>
      <c r="C6" s="147"/>
      <c r="D6" s="147"/>
      <c r="E6" s="147"/>
      <c r="F6" s="147" t="s">
        <v>210</v>
      </c>
      <c r="G6" s="147"/>
      <c r="H6" s="147"/>
      <c r="I6" s="147"/>
      <c r="J6" s="147" t="s">
        <v>173</v>
      </c>
      <c r="K6" s="147"/>
      <c r="L6" s="147"/>
      <c r="M6" s="147"/>
    </row>
    <row r="7" spans="1:13" ht="28.2" x14ac:dyDescent="0.3">
      <c r="A7" s="71" t="s">
        <v>1</v>
      </c>
      <c r="B7" s="5">
        <v>2014</v>
      </c>
      <c r="C7" s="6">
        <v>2015</v>
      </c>
      <c r="D7" s="7" t="s">
        <v>182</v>
      </c>
      <c r="E7" s="7" t="s">
        <v>183</v>
      </c>
      <c r="F7" s="5">
        <v>2014</v>
      </c>
      <c r="G7" s="6">
        <v>2015</v>
      </c>
      <c r="H7" s="7" t="s">
        <v>182</v>
      </c>
      <c r="I7" s="7" t="s">
        <v>183</v>
      </c>
      <c r="J7" s="5" t="s">
        <v>174</v>
      </c>
      <c r="K7" s="6" t="s">
        <v>185</v>
      </c>
      <c r="L7" s="7" t="s">
        <v>182</v>
      </c>
      <c r="M7" s="7" t="s">
        <v>183</v>
      </c>
    </row>
    <row r="8" spans="1:13" ht="16.8" x14ac:dyDescent="0.3">
      <c r="A8" s="72" t="s">
        <v>2</v>
      </c>
      <c r="B8" s="73">
        <f>'SEKTÖR (U S D)'!B8*2.1157</f>
        <v>3532205.1813983181</v>
      </c>
      <c r="C8" s="73">
        <f>'SEKTÖR (U S D)'!C8*2.7012</f>
        <v>4370373.5198558997</v>
      </c>
      <c r="D8" s="74">
        <f t="shared" ref="D8:D43" si="0">(C8-B8)/B8*100</f>
        <v>23.729321922509897</v>
      </c>
      <c r="E8" s="74">
        <f t="shared" ref="E8:E43" si="1">C8/C$46*100</f>
        <v>13.824000680057761</v>
      </c>
      <c r="F8" s="73">
        <f>'SEKTÖR (U S D)'!F8*2.1642</f>
        <v>23669844.855692971</v>
      </c>
      <c r="G8" s="73">
        <f>'SEKTÖR (U S D)'!G8*2.5613</f>
        <v>25998533.479851019</v>
      </c>
      <c r="H8" s="74">
        <f t="shared" ref="H8:H43" si="2">(G8-F8)/F8*100</f>
        <v>9.8382082280440493</v>
      </c>
      <c r="I8" s="74">
        <f t="shared" ref="I8:I46" si="3">G8/G$46*100</f>
        <v>13.855241731263373</v>
      </c>
      <c r="J8" s="73">
        <f>'SEKTÖR (U S D)'!J8*2.0809</f>
        <v>46064644.303037375</v>
      </c>
      <c r="K8" s="73">
        <f>'SEKTÖR (U S D)'!K8*2.3856</f>
        <v>51747301.461325005</v>
      </c>
      <c r="L8" s="74">
        <f t="shared" ref="L8:L43" si="4">(K8-J8)/J8*100</f>
        <v>12.33626622818171</v>
      </c>
      <c r="M8" s="74">
        <f t="shared" ref="M8:M46" si="5">K8/K$46*100</f>
        <v>14.383630335645092</v>
      </c>
    </row>
    <row r="9" spans="1:13" s="23" customFormat="1" ht="15.6" x14ac:dyDescent="0.3">
      <c r="A9" s="75" t="s">
        <v>3</v>
      </c>
      <c r="B9" s="76">
        <f>'SEKTÖR (U S D)'!B9*2.1157</f>
        <v>2384982.0863917097</v>
      </c>
      <c r="C9" s="76">
        <f>'SEKTÖR (U S D)'!C9*2.7012</f>
        <v>3111102.66841128</v>
      </c>
      <c r="D9" s="77">
        <f t="shared" si="0"/>
        <v>30.445536097008326</v>
      </c>
      <c r="E9" s="77">
        <f t="shared" si="1"/>
        <v>9.8407802464593708</v>
      </c>
      <c r="F9" s="76">
        <f>'SEKTÖR (U S D)'!F9*2.1642</f>
        <v>16294252.670949917</v>
      </c>
      <c r="G9" s="76">
        <f>'SEKTÖR (U S D)'!G9*2.5613</f>
        <v>18482699.728595115</v>
      </c>
      <c r="H9" s="77">
        <f t="shared" si="2"/>
        <v>13.430791223379357</v>
      </c>
      <c r="I9" s="77">
        <f t="shared" si="3"/>
        <v>9.8498737547833706</v>
      </c>
      <c r="J9" s="76">
        <f>'SEKTÖR (U S D)'!J9*2.0809</f>
        <v>31851170.998164136</v>
      </c>
      <c r="K9" s="76">
        <f>'SEKTÖR (U S D)'!K9*2.3856</f>
        <v>36671345.829588957</v>
      </c>
      <c r="L9" s="77">
        <f t="shared" si="4"/>
        <v>15.133430515639912</v>
      </c>
      <c r="M9" s="77">
        <f t="shared" si="5"/>
        <v>10.193132152362132</v>
      </c>
    </row>
    <row r="10" spans="1:13" ht="13.8" x14ac:dyDescent="0.25">
      <c r="A10" s="14" t="s">
        <v>4</v>
      </c>
      <c r="B10" s="78">
        <f>'SEKTÖR (U S D)'!B10*2.1157</f>
        <v>1049068.689531602</v>
      </c>
      <c r="C10" s="78">
        <f>'SEKTÖR (U S D)'!C10*2.7012</f>
        <v>1300470.255400284</v>
      </c>
      <c r="D10" s="79">
        <f t="shared" si="0"/>
        <v>23.964261671076098</v>
      </c>
      <c r="E10" s="79">
        <f t="shared" si="1"/>
        <v>4.113538948872538</v>
      </c>
      <c r="F10" s="78">
        <f>'SEKTÖR (U S D)'!F10*2.1642</f>
        <v>7397315.8128050584</v>
      </c>
      <c r="G10" s="78">
        <f>'SEKTÖR (U S D)'!G10*2.5613</f>
        <v>7846088.8169600377</v>
      </c>
      <c r="H10" s="79">
        <f t="shared" si="2"/>
        <v>6.0667006183261059</v>
      </c>
      <c r="I10" s="79">
        <f t="shared" si="3"/>
        <v>4.1813688179063604</v>
      </c>
      <c r="J10" s="78">
        <f>'SEKTÖR (U S D)'!J10*2.0809</f>
        <v>14257404.547929216</v>
      </c>
      <c r="K10" s="78">
        <f>'SEKTÖR (U S D)'!K10*2.3856</f>
        <v>15173659.77736157</v>
      </c>
      <c r="L10" s="79">
        <f t="shared" si="4"/>
        <v>6.4265219265692588</v>
      </c>
      <c r="M10" s="79">
        <f t="shared" si="5"/>
        <v>4.2176559339917166</v>
      </c>
    </row>
    <row r="11" spans="1:13" ht="13.8" x14ac:dyDescent="0.25">
      <c r="A11" s="14" t="s">
        <v>5</v>
      </c>
      <c r="B11" s="78">
        <f>'SEKTÖR (U S D)'!B11*2.1157</f>
        <v>355049.50314306602</v>
      </c>
      <c r="C11" s="78">
        <f>'SEKTÖR (U S D)'!C11*2.7012</f>
        <v>490822.04750479199</v>
      </c>
      <c r="D11" s="79">
        <f t="shared" si="0"/>
        <v>38.24045468584049</v>
      </c>
      <c r="E11" s="79">
        <f t="shared" si="1"/>
        <v>1.5525273269359607</v>
      </c>
      <c r="F11" s="78">
        <f>'SEKTÖR (U S D)'!F11*2.1642</f>
        <v>2478888.0614650203</v>
      </c>
      <c r="G11" s="78">
        <f>'SEKTÖR (U S D)'!G11*2.5613</f>
        <v>2548990.0225275708</v>
      </c>
      <c r="H11" s="79">
        <f t="shared" si="2"/>
        <v>2.8279599289820436</v>
      </c>
      <c r="I11" s="79">
        <f t="shared" si="3"/>
        <v>1.3584178876885</v>
      </c>
      <c r="J11" s="78">
        <f>'SEKTÖR (U S D)'!J11*2.0809</f>
        <v>4993660.7938171476</v>
      </c>
      <c r="K11" s="78">
        <f>'SEKTÖR (U S D)'!K11*2.3856</f>
        <v>5353565.0354558397</v>
      </c>
      <c r="L11" s="79">
        <f t="shared" si="4"/>
        <v>7.2072224465927688</v>
      </c>
      <c r="M11" s="79">
        <f t="shared" si="5"/>
        <v>1.4880718080609998</v>
      </c>
    </row>
    <row r="12" spans="1:13" ht="13.8" x14ac:dyDescent="0.25">
      <c r="A12" s="14" t="s">
        <v>6</v>
      </c>
      <c r="B12" s="78">
        <f>'SEKTÖR (U S D)'!B12*2.1157</f>
        <v>229297.027033058</v>
      </c>
      <c r="C12" s="78">
        <f>'SEKTÖR (U S D)'!C12*2.7012</f>
        <v>299438.06000924401</v>
      </c>
      <c r="D12" s="79">
        <f t="shared" si="0"/>
        <v>30.58959546216607</v>
      </c>
      <c r="E12" s="79">
        <f t="shared" si="1"/>
        <v>0.94715747438892839</v>
      </c>
      <c r="F12" s="78">
        <f>'SEKTÖR (U S D)'!F12*2.1642</f>
        <v>1476377.1769572182</v>
      </c>
      <c r="G12" s="78">
        <f>'SEKTÖR (U S D)'!G12*2.5613</f>
        <v>1560018.9972396051</v>
      </c>
      <c r="H12" s="79">
        <f t="shared" si="2"/>
        <v>5.6653422707854952</v>
      </c>
      <c r="I12" s="79">
        <f t="shared" si="3"/>
        <v>0.83137152058477093</v>
      </c>
      <c r="J12" s="78">
        <f>'SEKTÖR (U S D)'!J12*2.0809</f>
        <v>2941665.9388993206</v>
      </c>
      <c r="K12" s="78">
        <f>'SEKTÖR (U S D)'!K12*2.3856</f>
        <v>3202955.0598205444</v>
      </c>
      <c r="L12" s="79">
        <f t="shared" si="4"/>
        <v>8.8823519171925458</v>
      </c>
      <c r="M12" s="79">
        <f t="shared" si="5"/>
        <v>0.89029031971019201</v>
      </c>
    </row>
    <row r="13" spans="1:13" ht="13.8" x14ac:dyDescent="0.25">
      <c r="A13" s="14" t="s">
        <v>7</v>
      </c>
      <c r="B13" s="78">
        <f>'SEKTÖR (U S D)'!B13*2.1157</f>
        <v>216189.16075683199</v>
      </c>
      <c r="C13" s="78">
        <f>'SEKTÖR (U S D)'!C13*2.7012</f>
        <v>250712.77901227199</v>
      </c>
      <c r="D13" s="79">
        <f t="shared" si="0"/>
        <v>15.969171689542714</v>
      </c>
      <c r="E13" s="79">
        <f t="shared" si="1"/>
        <v>0.79303373311649916</v>
      </c>
      <c r="F13" s="78">
        <f>'SEKTÖR (U S D)'!F13*2.1642</f>
        <v>1416913.4491011121</v>
      </c>
      <c r="G13" s="78">
        <f>'SEKTÖR (U S D)'!G13*2.5613</f>
        <v>1486304.7249956431</v>
      </c>
      <c r="H13" s="79">
        <f t="shared" si="2"/>
        <v>4.8973545941393093</v>
      </c>
      <c r="I13" s="79">
        <f t="shared" si="3"/>
        <v>0.7920874178189059</v>
      </c>
      <c r="J13" s="78">
        <f>'SEKTÖR (U S D)'!J13*2.0809</f>
        <v>3020878.2222002614</v>
      </c>
      <c r="K13" s="78">
        <f>'SEKTÖR (U S D)'!K13*2.3856</f>
        <v>3302684.3069572798</v>
      </c>
      <c r="L13" s="79">
        <f t="shared" si="4"/>
        <v>9.3286145295775764</v>
      </c>
      <c r="M13" s="79">
        <f t="shared" si="5"/>
        <v>0.91801096569477714</v>
      </c>
    </row>
    <row r="14" spans="1:13" ht="13.8" x14ac:dyDescent="0.25">
      <c r="A14" s="14" t="s">
        <v>8</v>
      </c>
      <c r="B14" s="78">
        <f>'SEKTÖR (U S D)'!B14*2.1157</f>
        <v>292517.40741005895</v>
      </c>
      <c r="C14" s="78">
        <f>'SEKTÖR (U S D)'!C14*2.7012</f>
        <v>566253.957301524</v>
      </c>
      <c r="D14" s="79">
        <f t="shared" si="0"/>
        <v>93.579576106297708</v>
      </c>
      <c r="E14" s="79">
        <f t="shared" si="1"/>
        <v>1.7911272469634969</v>
      </c>
      <c r="F14" s="78">
        <f>'SEKTÖR (U S D)'!F14*2.1642</f>
        <v>1990405.642698732</v>
      </c>
      <c r="G14" s="78">
        <f>'SEKTÖR (U S D)'!G14*2.5613</f>
        <v>3472278.69413005</v>
      </c>
      <c r="H14" s="79">
        <f t="shared" si="2"/>
        <v>74.450806390504923</v>
      </c>
      <c r="I14" s="79">
        <f t="shared" si="3"/>
        <v>1.8504605539682559</v>
      </c>
      <c r="J14" s="78">
        <f>'SEKTÖR (U S D)'!J14*2.0809</f>
        <v>3946902.716059329</v>
      </c>
      <c r="K14" s="78">
        <f>'SEKTÖR (U S D)'!K14*2.3856</f>
        <v>6560451.023045809</v>
      </c>
      <c r="L14" s="79">
        <f t="shared" si="4"/>
        <v>66.217702715406716</v>
      </c>
      <c r="M14" s="79">
        <f t="shared" si="5"/>
        <v>1.8235366808667473</v>
      </c>
    </row>
    <row r="15" spans="1:13" ht="13.8" x14ac:dyDescent="0.25">
      <c r="A15" s="14" t="s">
        <v>9</v>
      </c>
      <c r="B15" s="78">
        <f>'SEKTÖR (U S D)'!B15*2.1157</f>
        <v>40776.142226641998</v>
      </c>
      <c r="C15" s="78">
        <f>'SEKTÖR (U S D)'!C15*2.7012</f>
        <v>48391.480044899996</v>
      </c>
      <c r="D15" s="79">
        <f t="shared" si="0"/>
        <v>18.675964430206317</v>
      </c>
      <c r="E15" s="79">
        <f t="shared" si="1"/>
        <v>0.15306788996647502</v>
      </c>
      <c r="F15" s="78">
        <f>'SEKTÖR (U S D)'!F15*2.1642</f>
        <v>280394.947006314</v>
      </c>
      <c r="G15" s="78">
        <f>'SEKTÖR (U S D)'!G15*2.5613</f>
        <v>277348.74824941903</v>
      </c>
      <c r="H15" s="79">
        <f t="shared" si="2"/>
        <v>-1.0863957390881136</v>
      </c>
      <c r="I15" s="79">
        <f t="shared" si="3"/>
        <v>0.14780579657837803</v>
      </c>
      <c r="J15" s="78">
        <f>'SEKTÖR (U S D)'!J15*2.0809</f>
        <v>618476.681529433</v>
      </c>
      <c r="K15" s="78">
        <f>'SEKTÖR (U S D)'!K15*2.3856</f>
        <v>493249.61397700803</v>
      </c>
      <c r="L15" s="79">
        <f t="shared" si="4"/>
        <v>-20.247661923607296</v>
      </c>
      <c r="M15" s="79">
        <f t="shared" si="5"/>
        <v>0.13710319012378624</v>
      </c>
    </row>
    <row r="16" spans="1:13" ht="13.8" x14ac:dyDescent="0.25">
      <c r="A16" s="14" t="s">
        <v>10</v>
      </c>
      <c r="B16" s="78">
        <f>'SEKTÖR (U S D)'!B16*2.1157</f>
        <v>193977.09406596699</v>
      </c>
      <c r="C16" s="78">
        <f>'SEKTÖR (U S D)'!C16*2.7012</f>
        <v>148393.67740520401</v>
      </c>
      <c r="D16" s="79">
        <f t="shared" si="0"/>
        <v>-23.499381140982109</v>
      </c>
      <c r="E16" s="79">
        <f t="shared" si="1"/>
        <v>0.46938649249216818</v>
      </c>
      <c r="F16" s="78">
        <f>'SEKTÖR (U S D)'!F16*2.1642</f>
        <v>1141378.9914411181</v>
      </c>
      <c r="G16" s="78">
        <f>'SEKTÖR (U S D)'!G16*2.5613</f>
        <v>1174640.594012067</v>
      </c>
      <c r="H16" s="79">
        <f t="shared" si="2"/>
        <v>2.9141593476284693</v>
      </c>
      <c r="I16" s="79">
        <f t="shared" si="3"/>
        <v>0.6259941311691728</v>
      </c>
      <c r="J16" s="78">
        <f>'SEKTÖR (U S D)'!J16*2.0809</f>
        <v>1897181.0422112583</v>
      </c>
      <c r="K16" s="78">
        <f>'SEKTÖR (U S D)'!K16*2.3856</f>
        <v>2401778.6943571684</v>
      </c>
      <c r="L16" s="79">
        <f t="shared" si="4"/>
        <v>26.597232468535349</v>
      </c>
      <c r="M16" s="79">
        <f t="shared" si="5"/>
        <v>0.66759610476463405</v>
      </c>
    </row>
    <row r="17" spans="1:13" ht="13.8" x14ac:dyDescent="0.25">
      <c r="A17" s="11" t="s">
        <v>11</v>
      </c>
      <c r="B17" s="78">
        <f>'SEKTÖR (U S D)'!B17*2.1157</f>
        <v>8107.0622244839997</v>
      </c>
      <c r="C17" s="78">
        <f>'SEKTÖR (U S D)'!C17*2.7012</f>
        <v>6620.4117330600002</v>
      </c>
      <c r="D17" s="79">
        <f t="shared" si="0"/>
        <v>-18.337721486017362</v>
      </c>
      <c r="E17" s="79">
        <f t="shared" si="1"/>
        <v>2.0941133723302769E-2</v>
      </c>
      <c r="F17" s="78">
        <f>'SEKTÖR (U S D)'!F17*2.1642</f>
        <v>112578.589475346</v>
      </c>
      <c r="G17" s="78">
        <f>'SEKTÖR (U S D)'!G17*2.5613</f>
        <v>117029.13048072401</v>
      </c>
      <c r="H17" s="79">
        <f t="shared" si="2"/>
        <v>3.9532747977382034</v>
      </c>
      <c r="I17" s="79">
        <f t="shared" si="3"/>
        <v>6.2367629069025689E-2</v>
      </c>
      <c r="J17" s="78">
        <f>'SEKTÖR (U S D)'!J17*2.0809</f>
        <v>175001.05551817303</v>
      </c>
      <c r="K17" s="78">
        <f>'SEKTÖR (U S D)'!K17*2.3856</f>
        <v>183002.31861374402</v>
      </c>
      <c r="L17" s="79">
        <f t="shared" si="4"/>
        <v>4.5721227634196167</v>
      </c>
      <c r="M17" s="79">
        <f t="shared" si="5"/>
        <v>5.086714914928122E-2</v>
      </c>
    </row>
    <row r="18" spans="1:13" s="23" customFormat="1" ht="15.6" x14ac:dyDescent="0.3">
      <c r="A18" s="75" t="s">
        <v>12</v>
      </c>
      <c r="B18" s="76">
        <f>'SEKTÖR (U S D)'!B18*2.1157</f>
        <v>334460.42512744898</v>
      </c>
      <c r="C18" s="76">
        <f>'SEKTÖR (U S D)'!C18*2.7012</f>
        <v>298830.617394684</v>
      </c>
      <c r="D18" s="77">
        <f t="shared" si="0"/>
        <v>-10.652921857402992</v>
      </c>
      <c r="E18" s="77">
        <f t="shared" si="1"/>
        <v>0.94523606261974624</v>
      </c>
      <c r="F18" s="76">
        <f>'SEKTÖR (U S D)'!F18*2.1642</f>
        <v>2461307.0476540145</v>
      </c>
      <c r="G18" s="76">
        <f>'SEKTÖR (U S D)'!G18*2.5613</f>
        <v>2353788.353583856</v>
      </c>
      <c r="H18" s="77">
        <f t="shared" si="2"/>
        <v>-4.3683576241590645</v>
      </c>
      <c r="I18" s="77">
        <f t="shared" si="3"/>
        <v>1.2543902389114154</v>
      </c>
      <c r="J18" s="76">
        <f>'SEKTÖR (U S D)'!J18*2.0809</f>
        <v>4541907.8268371578</v>
      </c>
      <c r="K18" s="76">
        <f>'SEKTÖR (U S D)'!K18*2.3856</f>
        <v>4906064.2815381121</v>
      </c>
      <c r="L18" s="77">
        <f t="shared" si="4"/>
        <v>8.0176980375786577</v>
      </c>
      <c r="M18" s="77">
        <f t="shared" si="5"/>
        <v>1.3636849272477898</v>
      </c>
    </row>
    <row r="19" spans="1:13" ht="13.8" x14ac:dyDescent="0.25">
      <c r="A19" s="14" t="s">
        <v>13</v>
      </c>
      <c r="B19" s="78">
        <f>'SEKTÖR (U S D)'!B19*2.1157</f>
        <v>334460.42512744898</v>
      </c>
      <c r="C19" s="78">
        <f>'SEKTÖR (U S D)'!C19*2.7012</f>
        <v>298830.617394684</v>
      </c>
      <c r="D19" s="79">
        <f t="shared" si="0"/>
        <v>-10.652921857402992</v>
      </c>
      <c r="E19" s="79">
        <f t="shared" si="1"/>
        <v>0.94523606261974624</v>
      </c>
      <c r="F19" s="78">
        <f>'SEKTÖR (U S D)'!F19*2.1642</f>
        <v>2461307.0476540145</v>
      </c>
      <c r="G19" s="78">
        <f>'SEKTÖR (U S D)'!G19*2.5613</f>
        <v>2353788.353583856</v>
      </c>
      <c r="H19" s="79">
        <f t="shared" si="2"/>
        <v>-4.3683576241590645</v>
      </c>
      <c r="I19" s="79">
        <f t="shared" si="3"/>
        <v>1.2543902389114154</v>
      </c>
      <c r="J19" s="78">
        <f>'SEKTÖR (U S D)'!J19*2.0809</f>
        <v>4541907.8268371578</v>
      </c>
      <c r="K19" s="78">
        <f>'SEKTÖR (U S D)'!K19*2.3856</f>
        <v>4906064.2815381121</v>
      </c>
      <c r="L19" s="79">
        <f t="shared" si="4"/>
        <v>8.0176980375786577</v>
      </c>
      <c r="M19" s="79">
        <f t="shared" si="5"/>
        <v>1.3636849272477898</v>
      </c>
    </row>
    <row r="20" spans="1:13" s="23" customFormat="1" ht="15.6" x14ac:dyDescent="0.3">
      <c r="A20" s="75" t="s">
        <v>189</v>
      </c>
      <c r="B20" s="76">
        <f>'SEKTÖR (U S D)'!B20*2.1157</f>
        <v>812762.66987915896</v>
      </c>
      <c r="C20" s="76">
        <f>'SEKTÖR (U S D)'!C20*2.7012</f>
        <v>960440.23404993606</v>
      </c>
      <c r="D20" s="77">
        <f t="shared" si="0"/>
        <v>18.169826155122713</v>
      </c>
      <c r="E20" s="77">
        <f t="shared" si="1"/>
        <v>3.0379843709786445</v>
      </c>
      <c r="F20" s="76">
        <f>'SEKTÖR (U S D)'!F20*2.1642</f>
        <v>4914285.1370890383</v>
      </c>
      <c r="G20" s="76">
        <f>'SEKTÖR (U S D)'!G20*2.5613</f>
        <v>5162045.3976720441</v>
      </c>
      <c r="H20" s="77">
        <f t="shared" si="2"/>
        <v>5.0416338016919768</v>
      </c>
      <c r="I20" s="77">
        <f t="shared" si="3"/>
        <v>2.7509777375685882</v>
      </c>
      <c r="J20" s="76">
        <f>'SEKTÖR (U S D)'!J20*2.0809</f>
        <v>9671565.478036087</v>
      </c>
      <c r="K20" s="76">
        <f>'SEKTÖR (U S D)'!K20*2.3856</f>
        <v>10169891.350197937</v>
      </c>
      <c r="L20" s="77">
        <f t="shared" si="4"/>
        <v>5.1524840864029455</v>
      </c>
      <c r="M20" s="77">
        <f t="shared" si="5"/>
        <v>2.8268132560351709</v>
      </c>
    </row>
    <row r="21" spans="1:13" ht="13.8" x14ac:dyDescent="0.25">
      <c r="A21" s="14" t="s">
        <v>187</v>
      </c>
      <c r="B21" s="78">
        <f>'SEKTÖR (U S D)'!B21*2.1157</f>
        <v>812762.66987915896</v>
      </c>
      <c r="C21" s="78">
        <f>'SEKTÖR (U S D)'!C21*2.7012</f>
        <v>960440.23404993606</v>
      </c>
      <c r="D21" s="79">
        <f t="shared" si="0"/>
        <v>18.169826155122713</v>
      </c>
      <c r="E21" s="79">
        <f t="shared" si="1"/>
        <v>3.0379843709786445</v>
      </c>
      <c r="F21" s="78">
        <f>'SEKTÖR (U S D)'!F21*2.1642</f>
        <v>4914285.1370890383</v>
      </c>
      <c r="G21" s="78">
        <f>'SEKTÖR (U S D)'!G21*2.5613</f>
        <v>5162045.3976720441</v>
      </c>
      <c r="H21" s="79">
        <f t="shared" si="2"/>
        <v>5.0416338016919768</v>
      </c>
      <c r="I21" s="79">
        <f t="shared" si="3"/>
        <v>2.7509777375685882</v>
      </c>
      <c r="J21" s="78">
        <f>'SEKTÖR (U S D)'!J21*2.0809</f>
        <v>9671565.478036087</v>
      </c>
      <c r="K21" s="78">
        <f>'SEKTÖR (U S D)'!K21*2.3856</f>
        <v>10169891.350197937</v>
      </c>
      <c r="L21" s="79">
        <f t="shared" si="4"/>
        <v>5.1524840864029455</v>
      </c>
      <c r="M21" s="79">
        <f t="shared" si="5"/>
        <v>2.8268132560351709</v>
      </c>
    </row>
    <row r="22" spans="1:13" ht="16.8" x14ac:dyDescent="0.3">
      <c r="A22" s="72" t="s">
        <v>14</v>
      </c>
      <c r="B22" s="73">
        <f>'SEKTÖR (U S D)'!B22*2.1157</f>
        <v>22075080.025854617</v>
      </c>
      <c r="C22" s="73">
        <f>'SEKTÖR (U S D)'!C22*2.7012</f>
        <v>26175649.737165678</v>
      </c>
      <c r="D22" s="80">
        <f t="shared" si="0"/>
        <v>18.575559891553826</v>
      </c>
      <c r="E22" s="80">
        <f t="shared" si="1"/>
        <v>82.796630110339635</v>
      </c>
      <c r="F22" s="73">
        <f>'SEKTÖR (U S D)'!F22*2.1642</f>
        <v>135647062.45695785</v>
      </c>
      <c r="G22" s="73">
        <f>'SEKTÖR (U S D)'!G22*2.5613</f>
        <v>139750022.0860343</v>
      </c>
      <c r="H22" s="80">
        <f t="shared" si="2"/>
        <v>3.0247316490015113</v>
      </c>
      <c r="I22" s="80">
        <f t="shared" si="3"/>
        <v>74.476136873336301</v>
      </c>
      <c r="J22" s="73">
        <f>'SEKTÖR (U S D)'!J22*2.0809</f>
        <v>256092426.80387411</v>
      </c>
      <c r="K22" s="73">
        <f>'SEKTÖR (U S D)'!K22*2.3856</f>
        <v>276551902.98521155</v>
      </c>
      <c r="L22" s="80">
        <f t="shared" si="4"/>
        <v>7.9890984816220811</v>
      </c>
      <c r="M22" s="80">
        <f t="shared" si="5"/>
        <v>76.87010199230231</v>
      </c>
    </row>
    <row r="23" spans="1:13" s="23" customFormat="1" ht="15.6" x14ac:dyDescent="0.3">
      <c r="A23" s="75" t="s">
        <v>15</v>
      </c>
      <c r="B23" s="76">
        <f>'SEKTÖR (U S D)'!B23*2.1157</f>
        <v>2234363.7919476475</v>
      </c>
      <c r="C23" s="76">
        <f>'SEKTÖR (U S D)'!C23*2.7012</f>
        <v>2676218.5194031559</v>
      </c>
      <c r="D23" s="77">
        <f t="shared" si="0"/>
        <v>19.775415670800548</v>
      </c>
      <c r="E23" s="77">
        <f t="shared" si="1"/>
        <v>8.465191010362938</v>
      </c>
      <c r="F23" s="76">
        <f>'SEKTÖR (U S D)'!F23*2.1642</f>
        <v>14169060.291738752</v>
      </c>
      <c r="G23" s="76">
        <f>'SEKTÖR (U S D)'!G23*2.5613</f>
        <v>14726879.503922734</v>
      </c>
      <c r="H23" s="77">
        <f t="shared" si="2"/>
        <v>3.936882197538659</v>
      </c>
      <c r="I23" s="77">
        <f t="shared" si="3"/>
        <v>7.848307122098749</v>
      </c>
      <c r="J23" s="76">
        <f>'SEKTÖR (U S D)'!J23*2.0809</f>
        <v>27058354.609244078</v>
      </c>
      <c r="K23" s="76">
        <f>'SEKTÖR (U S D)'!K23*2.3856</f>
        <v>29331734.909118436</v>
      </c>
      <c r="L23" s="77">
        <f t="shared" si="4"/>
        <v>8.4017684471386591</v>
      </c>
      <c r="M23" s="77">
        <f t="shared" si="5"/>
        <v>8.1530209329121082</v>
      </c>
    </row>
    <row r="24" spans="1:13" ht="13.8" x14ac:dyDescent="0.25">
      <c r="A24" s="14" t="s">
        <v>16</v>
      </c>
      <c r="B24" s="78">
        <f>'SEKTÖR (U S D)'!B24*2.1157</f>
        <v>1494752.6812444008</v>
      </c>
      <c r="C24" s="78">
        <f>'SEKTÖR (U S D)'!C24*2.7012</f>
        <v>1839726.6439168318</v>
      </c>
      <c r="D24" s="79">
        <f t="shared" si="0"/>
        <v>23.078999422515555</v>
      </c>
      <c r="E24" s="79">
        <f t="shared" si="1"/>
        <v>5.8192697400073072</v>
      </c>
      <c r="F24" s="78">
        <f>'SEKTÖR (U S D)'!F24*2.1642</f>
        <v>9780627.7156209666</v>
      </c>
      <c r="G24" s="78">
        <f>'SEKTÖR (U S D)'!G24*2.5613</f>
        <v>10237283.259158123</v>
      </c>
      <c r="H24" s="79">
        <f t="shared" si="2"/>
        <v>4.6689799143240762</v>
      </c>
      <c r="I24" s="79">
        <f t="shared" si="3"/>
        <v>5.4556936581433808</v>
      </c>
      <c r="J24" s="78">
        <f>'SEKTÖR (U S D)'!J24*2.0809</f>
        <v>18202549.460233338</v>
      </c>
      <c r="K24" s="78">
        <f>'SEKTÖR (U S D)'!K24*2.3856</f>
        <v>19949576.805061344</v>
      </c>
      <c r="L24" s="79">
        <f t="shared" si="4"/>
        <v>9.597706896194369</v>
      </c>
      <c r="M24" s="79">
        <f t="shared" si="5"/>
        <v>5.5451652552553163</v>
      </c>
    </row>
    <row r="25" spans="1:13" ht="13.8" x14ac:dyDescent="0.25">
      <c r="A25" s="14" t="s">
        <v>17</v>
      </c>
      <c r="B25" s="78">
        <f>'SEKTÖR (U S D)'!B25*2.1157</f>
        <v>316121.81333010102</v>
      </c>
      <c r="C25" s="78">
        <f>'SEKTÖR (U S D)'!C25*2.7012</f>
        <v>313344.32541895198</v>
      </c>
      <c r="D25" s="79">
        <f t="shared" si="0"/>
        <v>-0.87861317822086948</v>
      </c>
      <c r="E25" s="79">
        <f t="shared" si="1"/>
        <v>0.99114461224052453</v>
      </c>
      <c r="F25" s="78">
        <f>'SEKTÖR (U S D)'!F25*2.1642</f>
        <v>1910444.3416600681</v>
      </c>
      <c r="G25" s="78">
        <f>'SEKTÖR (U S D)'!G25*2.5613</f>
        <v>1928707.4716991971</v>
      </c>
      <c r="H25" s="79">
        <f t="shared" si="2"/>
        <v>0.95596242407456444</v>
      </c>
      <c r="I25" s="79">
        <f t="shared" si="3"/>
        <v>1.0278544468670283</v>
      </c>
      <c r="J25" s="78">
        <f>'SEKTÖR (U S D)'!J25*2.0809</f>
        <v>4119203.2837897837</v>
      </c>
      <c r="K25" s="78">
        <f>'SEKTÖR (U S D)'!K25*2.3856</f>
        <v>4111240.6624292643</v>
      </c>
      <c r="L25" s="79">
        <f t="shared" si="4"/>
        <v>-0.19330488960946832</v>
      </c>
      <c r="M25" s="79">
        <f t="shared" si="5"/>
        <v>1.1427565155924371</v>
      </c>
    </row>
    <row r="26" spans="1:13" ht="13.8" x14ac:dyDescent="0.25">
      <c r="A26" s="14" t="s">
        <v>18</v>
      </c>
      <c r="B26" s="78">
        <f>'SEKTÖR (U S D)'!B26*2.1157</f>
        <v>423489.29737314599</v>
      </c>
      <c r="C26" s="78">
        <f>'SEKTÖR (U S D)'!C26*2.7012</f>
        <v>523147.55006737198</v>
      </c>
      <c r="D26" s="79">
        <f t="shared" si="0"/>
        <v>23.532649659010119</v>
      </c>
      <c r="E26" s="79">
        <f t="shared" si="1"/>
        <v>1.6547766581151067</v>
      </c>
      <c r="F26" s="78">
        <f>'SEKTÖR (U S D)'!F26*2.1642</f>
        <v>2477988.2344577163</v>
      </c>
      <c r="G26" s="78">
        <f>'SEKTÖR (U S D)'!G26*2.5613</f>
        <v>2560888.7730654129</v>
      </c>
      <c r="H26" s="79">
        <f t="shared" si="2"/>
        <v>3.3454774907693832</v>
      </c>
      <c r="I26" s="79">
        <f t="shared" si="3"/>
        <v>1.3647590170883397</v>
      </c>
      <c r="J26" s="78">
        <f>'SEKTÖR (U S D)'!J26*2.0809</f>
        <v>4736601.8652209546</v>
      </c>
      <c r="K26" s="78">
        <f>'SEKTÖR (U S D)'!K26*2.3856</f>
        <v>5270917.4416278237</v>
      </c>
      <c r="L26" s="79">
        <f t="shared" si="4"/>
        <v>11.280567622331588</v>
      </c>
      <c r="M26" s="79">
        <f t="shared" si="5"/>
        <v>1.4650991620643541</v>
      </c>
    </row>
    <row r="27" spans="1:13" s="23" customFormat="1" ht="15.6" x14ac:dyDescent="0.3">
      <c r="A27" s="75" t="s">
        <v>19</v>
      </c>
      <c r="B27" s="76">
        <f>'SEKTÖR (U S D)'!B27*2.1157</f>
        <v>3213470.8347463119</v>
      </c>
      <c r="C27" s="76">
        <f>'SEKTÖR (U S D)'!C27*2.7012</f>
        <v>3853072.6741043879</v>
      </c>
      <c r="D27" s="77">
        <f t="shared" si="0"/>
        <v>19.903769856637567</v>
      </c>
      <c r="E27" s="77">
        <f t="shared" si="1"/>
        <v>12.187717828952817</v>
      </c>
      <c r="F27" s="76">
        <f>'SEKTÖR (U S D)'!F27*2.1642</f>
        <v>19228582.295086309</v>
      </c>
      <c r="G27" s="76">
        <f>'SEKTÖR (U S D)'!G27*2.5613</f>
        <v>20402434.254378527</v>
      </c>
      <c r="H27" s="77">
        <f t="shared" si="2"/>
        <v>6.1047244215824765</v>
      </c>
      <c r="I27" s="77">
        <f t="shared" si="3"/>
        <v>10.872946303671378</v>
      </c>
      <c r="J27" s="76">
        <f>'SEKTÖR (U S D)'!J27*2.0809</f>
        <v>37039384.517590575</v>
      </c>
      <c r="K27" s="76">
        <f>'SEKTÖR (U S D)'!K27*2.3856</f>
        <v>40226731.369193047</v>
      </c>
      <c r="L27" s="77">
        <f t="shared" si="4"/>
        <v>8.6052910789831092</v>
      </c>
      <c r="M27" s="77">
        <f t="shared" si="5"/>
        <v>11.181383710573026</v>
      </c>
    </row>
    <row r="28" spans="1:13" ht="13.8" x14ac:dyDescent="0.25">
      <c r="A28" s="14" t="s">
        <v>20</v>
      </c>
      <c r="B28" s="78">
        <f>'SEKTÖR (U S D)'!B28*2.1157</f>
        <v>3213470.8347463119</v>
      </c>
      <c r="C28" s="78">
        <f>'SEKTÖR (U S D)'!C28*2.7012</f>
        <v>3853072.6741043879</v>
      </c>
      <c r="D28" s="79">
        <f t="shared" si="0"/>
        <v>19.903769856637567</v>
      </c>
      <c r="E28" s="79">
        <f t="shared" si="1"/>
        <v>12.187717828952817</v>
      </c>
      <c r="F28" s="78">
        <f>'SEKTÖR (U S D)'!F28*2.1642</f>
        <v>19228582.295086309</v>
      </c>
      <c r="G28" s="78">
        <f>'SEKTÖR (U S D)'!G28*2.5613</f>
        <v>20402434.254378527</v>
      </c>
      <c r="H28" s="79">
        <f t="shared" si="2"/>
        <v>6.1047244215824765</v>
      </c>
      <c r="I28" s="79">
        <f t="shared" si="3"/>
        <v>10.872946303671378</v>
      </c>
      <c r="J28" s="78">
        <f>'SEKTÖR (U S D)'!J28*2.0809</f>
        <v>37039384.517590575</v>
      </c>
      <c r="K28" s="78">
        <f>'SEKTÖR (U S D)'!K28*2.3856</f>
        <v>40226731.369193047</v>
      </c>
      <c r="L28" s="79">
        <f t="shared" si="4"/>
        <v>8.6052910789831092</v>
      </c>
      <c r="M28" s="79">
        <f t="shared" si="5"/>
        <v>11.181383710573026</v>
      </c>
    </row>
    <row r="29" spans="1:13" s="23" customFormat="1" ht="15.6" x14ac:dyDescent="0.3">
      <c r="A29" s="75" t="s">
        <v>21</v>
      </c>
      <c r="B29" s="76">
        <f>'SEKTÖR (U S D)'!B29*2.1157</f>
        <v>16627245.399160657</v>
      </c>
      <c r="C29" s="76">
        <f>'SEKTÖR (U S D)'!C29*2.7012</f>
        <v>19646358.54365813</v>
      </c>
      <c r="D29" s="77">
        <f t="shared" si="0"/>
        <v>18.157626666470428</v>
      </c>
      <c r="E29" s="77">
        <f t="shared" si="1"/>
        <v>62.143721271023878</v>
      </c>
      <c r="F29" s="76">
        <f>'SEKTÖR (U S D)'!F29*2.1642</f>
        <v>102249419.87013277</v>
      </c>
      <c r="G29" s="76">
        <f>'SEKTÖR (U S D)'!G29*2.5613</f>
        <v>104620708.32773304</v>
      </c>
      <c r="H29" s="77">
        <f t="shared" si="2"/>
        <v>2.3191216738559932</v>
      </c>
      <c r="I29" s="77">
        <f t="shared" si="3"/>
        <v>55.754883447566172</v>
      </c>
      <c r="J29" s="76">
        <f>'SEKTÖR (U S D)'!J29*2.0809</f>
        <v>191994687.67703941</v>
      </c>
      <c r="K29" s="76">
        <f>'SEKTÖR (U S D)'!K29*2.3856</f>
        <v>206993436.70690003</v>
      </c>
      <c r="L29" s="77">
        <f t="shared" si="4"/>
        <v>7.8120645999802383</v>
      </c>
      <c r="M29" s="77">
        <f t="shared" si="5"/>
        <v>57.535697348817159</v>
      </c>
    </row>
    <row r="30" spans="1:13" ht="13.8" x14ac:dyDescent="0.25">
      <c r="A30" s="14" t="s">
        <v>22</v>
      </c>
      <c r="B30" s="78">
        <f>'SEKTÖR (U S D)'!B30*2.1157</f>
        <v>3374810.5991411777</v>
      </c>
      <c r="C30" s="78">
        <f>'SEKTÖR (U S D)'!C30*2.7012</f>
        <v>3953302.1719612558</v>
      </c>
      <c r="D30" s="79">
        <f t="shared" si="0"/>
        <v>17.141453003830577</v>
      </c>
      <c r="E30" s="79">
        <f t="shared" si="1"/>
        <v>12.504755409434241</v>
      </c>
      <c r="F30" s="78">
        <f>'SEKTÖR (U S D)'!F30*2.1642</f>
        <v>20392943.95497169</v>
      </c>
      <c r="G30" s="78">
        <f>'SEKTÖR (U S D)'!G30*2.5613</f>
        <v>20930548.496064719</v>
      </c>
      <c r="H30" s="79">
        <f t="shared" si="2"/>
        <v>2.6362282085415334</v>
      </c>
      <c r="I30" s="79">
        <f t="shared" si="3"/>
        <v>11.154391043081617</v>
      </c>
      <c r="J30" s="78">
        <f>'SEKTÖR (U S D)'!J30*2.0809</f>
        <v>38220539.789092995</v>
      </c>
      <c r="K30" s="78">
        <f>'SEKTÖR (U S D)'!K30*2.3856</f>
        <v>41695575.495564818</v>
      </c>
      <c r="L30" s="79">
        <f t="shared" si="4"/>
        <v>9.0920633922169127</v>
      </c>
      <c r="M30" s="79">
        <f t="shared" si="5"/>
        <v>11.589662216655228</v>
      </c>
    </row>
    <row r="31" spans="1:13" ht="13.8" x14ac:dyDescent="0.25">
      <c r="A31" s="14" t="s">
        <v>23</v>
      </c>
      <c r="B31" s="78">
        <f>'SEKTÖR (U S D)'!B31*2.1157</f>
        <v>4294332.8662676504</v>
      </c>
      <c r="C31" s="78">
        <f>'SEKTÖR (U S D)'!C31*2.7012</f>
        <v>5336493.1892479556</v>
      </c>
      <c r="D31" s="79">
        <f t="shared" si="0"/>
        <v>24.268270658908701</v>
      </c>
      <c r="E31" s="79">
        <f t="shared" si="1"/>
        <v>16.879949766792414</v>
      </c>
      <c r="F31" s="78">
        <f>'SEKTÖR (U S D)'!F31*2.1642</f>
        <v>25324510.18872004</v>
      </c>
      <c r="G31" s="78">
        <f>'SEKTÖR (U S D)'!G31*2.5613</f>
        <v>26882266.780447163</v>
      </c>
      <c r="H31" s="79">
        <f t="shared" si="2"/>
        <v>6.1511815238226148</v>
      </c>
      <c r="I31" s="79">
        <f t="shared" si="3"/>
        <v>14.326204392107927</v>
      </c>
      <c r="J31" s="78">
        <f>'SEKTÖR (U S D)'!J31*2.0809</f>
        <v>46741237.789678067</v>
      </c>
      <c r="K31" s="78">
        <f>'SEKTÖR (U S D)'!K31*2.3856</f>
        <v>50250164.175754368</v>
      </c>
      <c r="L31" s="79">
        <f t="shared" si="4"/>
        <v>7.5071319289092138</v>
      </c>
      <c r="M31" s="79">
        <f t="shared" si="5"/>
        <v>13.967487490139352</v>
      </c>
    </row>
    <row r="32" spans="1:13" ht="13.8" x14ac:dyDescent="0.25">
      <c r="A32" s="14" t="s">
        <v>24</v>
      </c>
      <c r="B32" s="78">
        <f>'SEKTÖR (U S D)'!B32*2.1157</f>
        <v>240335.01918087099</v>
      </c>
      <c r="C32" s="78">
        <f>'SEKTÖR (U S D)'!C32*2.7012</f>
        <v>144771.33138784801</v>
      </c>
      <c r="D32" s="79">
        <f t="shared" si="0"/>
        <v>-39.762697969996537</v>
      </c>
      <c r="E32" s="79">
        <f t="shared" si="1"/>
        <v>0.45792858996282443</v>
      </c>
      <c r="F32" s="78">
        <f>'SEKTÖR (U S D)'!F32*2.1642</f>
        <v>1217854.0603296361</v>
      </c>
      <c r="G32" s="78">
        <f>'SEKTÖR (U S D)'!G32*2.5613</f>
        <v>1135194.9850327731</v>
      </c>
      <c r="H32" s="79">
        <f t="shared" si="2"/>
        <v>-6.7872726289133265</v>
      </c>
      <c r="I32" s="79">
        <f t="shared" si="3"/>
        <v>0.60497262054940759</v>
      </c>
      <c r="J32" s="78">
        <f>'SEKTÖR (U S D)'!J32*2.0809</f>
        <v>2425684.5500238542</v>
      </c>
      <c r="K32" s="78">
        <f>'SEKTÖR (U S D)'!K32*2.3856</f>
        <v>2749071.8838770879</v>
      </c>
      <c r="L32" s="79">
        <f t="shared" si="4"/>
        <v>13.331796743729656</v>
      </c>
      <c r="M32" s="79">
        <f t="shared" si="5"/>
        <v>0.76412938698564181</v>
      </c>
    </row>
    <row r="33" spans="1:13" ht="13.8" x14ac:dyDescent="0.25">
      <c r="A33" s="14" t="s">
        <v>175</v>
      </c>
      <c r="B33" s="78">
        <f>'SEKTÖR (U S D)'!B33*2.1157</f>
        <v>2052900.8141945349</v>
      </c>
      <c r="C33" s="78">
        <f>'SEKTÖR (U S D)'!C33*2.7012</f>
        <v>2614062.6776548438</v>
      </c>
      <c r="D33" s="79">
        <f t="shared" si="0"/>
        <v>27.33506945782392</v>
      </c>
      <c r="E33" s="79">
        <f t="shared" si="1"/>
        <v>8.2685848405025286</v>
      </c>
      <c r="F33" s="78">
        <f>'SEKTÖR (U S D)'!F33*2.1642</f>
        <v>12972753.345955674</v>
      </c>
      <c r="G33" s="78">
        <f>'SEKTÖR (U S D)'!G33*2.5613</f>
        <v>13011306.65428452</v>
      </c>
      <c r="H33" s="79">
        <f t="shared" si="2"/>
        <v>0.29718678294970957</v>
      </c>
      <c r="I33" s="79">
        <f t="shared" si="3"/>
        <v>6.9340372246158228</v>
      </c>
      <c r="J33" s="78">
        <f>'SEKTÖR (U S D)'!J33*2.0809</f>
        <v>25485044.459814273</v>
      </c>
      <c r="K33" s="78">
        <f>'SEKTÖR (U S D)'!K33*2.3856</f>
        <v>26699146.128955107</v>
      </c>
      <c r="L33" s="79">
        <f t="shared" si="4"/>
        <v>4.7639770495800908</v>
      </c>
      <c r="M33" s="79">
        <f t="shared" si="5"/>
        <v>7.4212690778335073</v>
      </c>
    </row>
    <row r="34" spans="1:13" ht="13.8" x14ac:dyDescent="0.25">
      <c r="A34" s="14" t="s">
        <v>25</v>
      </c>
      <c r="B34" s="78">
        <f>'SEKTÖR (U S D)'!B34*2.1157</f>
        <v>1058426.046039656</v>
      </c>
      <c r="C34" s="78">
        <f>'SEKTÖR (U S D)'!C34*2.7012</f>
        <v>1272295.120057896</v>
      </c>
      <c r="D34" s="79">
        <f t="shared" si="0"/>
        <v>20.206331355740932</v>
      </c>
      <c r="E34" s="79">
        <f t="shared" si="1"/>
        <v>4.0244177128124381</v>
      </c>
      <c r="F34" s="78">
        <f>'SEKTÖR (U S D)'!F34*2.1642</f>
        <v>6540332.3972720159</v>
      </c>
      <c r="G34" s="78">
        <f>'SEKTÖR (U S D)'!G34*2.5613</f>
        <v>6982128.0208566114</v>
      </c>
      <c r="H34" s="79">
        <f t="shared" si="2"/>
        <v>6.7549414425613783</v>
      </c>
      <c r="I34" s="79">
        <f t="shared" si="3"/>
        <v>3.7209433986947413</v>
      </c>
      <c r="J34" s="78">
        <f>'SEKTÖR (U S D)'!J34*2.0809</f>
        <v>12389416.716133876</v>
      </c>
      <c r="K34" s="78">
        <f>'SEKTÖR (U S D)'!K34*2.3856</f>
        <v>13705470.534737185</v>
      </c>
      <c r="L34" s="79">
        <f t="shared" si="4"/>
        <v>10.622403368590415</v>
      </c>
      <c r="M34" s="79">
        <f t="shared" si="5"/>
        <v>3.8095594587685007</v>
      </c>
    </row>
    <row r="35" spans="1:13" ht="13.8" x14ac:dyDescent="0.25">
      <c r="A35" s="14" t="s">
        <v>26</v>
      </c>
      <c r="B35" s="78">
        <f>'SEKTÖR (U S D)'!B35*2.1157</f>
        <v>1253695.457945897</v>
      </c>
      <c r="C35" s="78">
        <f>'SEKTÖR (U S D)'!C35*2.7012</f>
        <v>1470191.9660653081</v>
      </c>
      <c r="D35" s="79">
        <f t="shared" si="0"/>
        <v>17.268668140038354</v>
      </c>
      <c r="E35" s="79">
        <f t="shared" si="1"/>
        <v>4.6503884957120087</v>
      </c>
      <c r="F35" s="78">
        <f>'SEKTÖR (U S D)'!F35*2.1642</f>
        <v>7901214.4779723966</v>
      </c>
      <c r="G35" s="78">
        <f>'SEKTÖR (U S D)'!G35*2.5613</f>
        <v>8017355.2241549836</v>
      </c>
      <c r="H35" s="79">
        <f t="shared" si="2"/>
        <v>1.4699100563131524</v>
      </c>
      <c r="I35" s="79">
        <f t="shared" si="3"/>
        <v>4.272640791918664</v>
      </c>
      <c r="J35" s="78">
        <f>'SEKTÖR (U S D)'!J35*2.0809</f>
        <v>14761323.926457295</v>
      </c>
      <c r="K35" s="78">
        <f>'SEKTÖR (U S D)'!K35*2.3856</f>
        <v>15702563.158214018</v>
      </c>
      <c r="L35" s="79">
        <f t="shared" si="4"/>
        <v>6.3763876224523663</v>
      </c>
      <c r="M35" s="79">
        <f t="shared" si="5"/>
        <v>4.3646694109967017</v>
      </c>
    </row>
    <row r="36" spans="1:13" ht="13.8" x14ac:dyDescent="0.25">
      <c r="A36" s="14" t="s">
        <v>27</v>
      </c>
      <c r="B36" s="78">
        <f>'SEKTÖR (U S D)'!B36*2.1157</f>
        <v>2250914.3361597289</v>
      </c>
      <c r="C36" s="78">
        <f>'SEKTÖR (U S D)'!C36*2.7012</f>
        <v>2248089.999932196</v>
      </c>
      <c r="D36" s="79">
        <f t="shared" si="0"/>
        <v>-0.12547506505074399</v>
      </c>
      <c r="E36" s="79">
        <f t="shared" si="1"/>
        <v>7.1109706176597971</v>
      </c>
      <c r="F36" s="78">
        <f>'SEKTÖR (U S D)'!F36*2.1642</f>
        <v>15160198.901959777</v>
      </c>
      <c r="G36" s="78">
        <f>'SEKTÖR (U S D)'!G36*2.5613</f>
        <v>13694071.339081239</v>
      </c>
      <c r="H36" s="79">
        <f t="shared" si="2"/>
        <v>-9.6708992564009826</v>
      </c>
      <c r="I36" s="79">
        <f t="shared" si="3"/>
        <v>7.2978988924579653</v>
      </c>
      <c r="J36" s="78">
        <f>'SEKTÖR (U S D)'!J36*2.0809</f>
        <v>27895219.034360811</v>
      </c>
      <c r="K36" s="78">
        <f>'SEKTÖR (U S D)'!K36*2.3856</f>
        <v>27543007.503539812</v>
      </c>
      <c r="L36" s="79">
        <f t="shared" si="4"/>
        <v>-1.262623284610713</v>
      </c>
      <c r="M36" s="79">
        <f t="shared" si="5"/>
        <v>7.6558279770183715</v>
      </c>
    </row>
    <row r="37" spans="1:13" ht="13.8" x14ac:dyDescent="0.25">
      <c r="A37" s="14" t="s">
        <v>176</v>
      </c>
      <c r="B37" s="78">
        <f>'SEKTÖR (U S D)'!B37*2.1157</f>
        <v>588244.74880921596</v>
      </c>
      <c r="C37" s="78">
        <f>'SEKTÖR (U S D)'!C37*2.7012</f>
        <v>645266.71160869196</v>
      </c>
      <c r="D37" s="79">
        <f t="shared" si="0"/>
        <v>9.6935778712696674</v>
      </c>
      <c r="E37" s="79">
        <f t="shared" si="1"/>
        <v>2.0410537954182248</v>
      </c>
      <c r="F37" s="78">
        <f>'SEKTÖR (U S D)'!F37*2.1642</f>
        <v>3542397.7744340282</v>
      </c>
      <c r="G37" s="78">
        <f>'SEKTÖR (U S D)'!G37*2.5613</f>
        <v>3631327.9329166492</v>
      </c>
      <c r="H37" s="79">
        <f t="shared" si="2"/>
        <v>2.5104509472211771</v>
      </c>
      <c r="I37" s="79">
        <f t="shared" si="3"/>
        <v>1.9352217060643777</v>
      </c>
      <c r="J37" s="78">
        <f>'SEKTÖR (U S D)'!J37*2.0809</f>
        <v>6620175.9644886954</v>
      </c>
      <c r="K37" s="78">
        <f>'SEKTÖR (U S D)'!K37*2.3856</f>
        <v>7006974.9108596174</v>
      </c>
      <c r="L37" s="79">
        <f t="shared" si="4"/>
        <v>5.8427290822139977</v>
      </c>
      <c r="M37" s="79">
        <f t="shared" si="5"/>
        <v>1.9476520329136369</v>
      </c>
    </row>
    <row r="38" spans="1:13" ht="13.8" x14ac:dyDescent="0.25">
      <c r="A38" s="14" t="s">
        <v>28</v>
      </c>
      <c r="B38" s="78">
        <f>'SEKTÖR (U S D)'!B38*2.1157</f>
        <v>312391.12652845099</v>
      </c>
      <c r="C38" s="78">
        <f>'SEKTÖR (U S D)'!C38*2.7012</f>
        <v>631055.58398585999</v>
      </c>
      <c r="D38" s="79">
        <f t="shared" si="0"/>
        <v>102.008165532316</v>
      </c>
      <c r="E38" s="79">
        <f t="shared" si="1"/>
        <v>1.9961023428639146</v>
      </c>
      <c r="F38" s="78">
        <f>'SEKTÖR (U S D)'!F38*2.1642</f>
        <v>2478993.5214377223</v>
      </c>
      <c r="G38" s="78">
        <f>'SEKTÖR (U S D)'!G38*2.5613</f>
        <v>3634923.6646610023</v>
      </c>
      <c r="H38" s="79">
        <f t="shared" si="2"/>
        <v>46.629010250615117</v>
      </c>
      <c r="I38" s="79">
        <f t="shared" si="3"/>
        <v>1.9371379577082404</v>
      </c>
      <c r="J38" s="78">
        <f>'SEKTÖR (U S D)'!J38*2.0809</f>
        <v>4853229.1652010959</v>
      </c>
      <c r="K38" s="78">
        <f>'SEKTÖR (U S D)'!K38*2.3856</f>
        <v>8059360.4498826722</v>
      </c>
      <c r="L38" s="79">
        <f t="shared" si="4"/>
        <v>66.061815248090156</v>
      </c>
      <c r="M38" s="79">
        <f t="shared" si="5"/>
        <v>2.2401721090609783</v>
      </c>
    </row>
    <row r="39" spans="1:13" ht="13.8" x14ac:dyDescent="0.25">
      <c r="A39" s="14" t="s">
        <v>177</v>
      </c>
      <c r="B39" s="78">
        <f>'SEKTÖR (U S D)'!B39*2.1157</f>
        <v>381379.75417817599</v>
      </c>
      <c r="C39" s="78">
        <f>'SEKTÖR (U S D)'!C39*2.7012</f>
        <v>432131.37405110407</v>
      </c>
      <c r="D39" s="79">
        <f t="shared" si="0"/>
        <v>13.307371279393488</v>
      </c>
      <c r="E39" s="79">
        <f t="shared" si="1"/>
        <v>1.3668818881535152</v>
      </c>
      <c r="F39" s="78">
        <f>'SEKTÖR (U S D)'!F39*2.1642</f>
        <v>1683231.9321487981</v>
      </c>
      <c r="G39" s="78">
        <f>'SEKTÖR (U S D)'!G39*2.5613</f>
        <v>1872076.1091481191</v>
      </c>
      <c r="H39" s="79">
        <f t="shared" si="2"/>
        <v>11.219141782692079</v>
      </c>
      <c r="I39" s="79">
        <f t="shared" si="3"/>
        <v>0.99767423618998763</v>
      </c>
      <c r="J39" s="78">
        <f>'SEKTÖR (U S D)'!J39*2.0809</f>
        <v>3089617.0669905404</v>
      </c>
      <c r="K39" s="78">
        <f>'SEKTÖR (U S D)'!K39*2.3856</f>
        <v>3819316.3016114403</v>
      </c>
      <c r="L39" s="79">
        <f t="shared" si="4"/>
        <v>23.61778883270048</v>
      </c>
      <c r="M39" s="79">
        <f t="shared" si="5"/>
        <v>1.0616134999491718</v>
      </c>
    </row>
    <row r="40" spans="1:13" ht="13.8" x14ac:dyDescent="0.25">
      <c r="A40" s="11" t="s">
        <v>29</v>
      </c>
      <c r="B40" s="78">
        <f>'SEKTÖR (U S D)'!B40*2.1157</f>
        <v>795537.04660893104</v>
      </c>
      <c r="C40" s="78">
        <f>'SEKTÖR (U S D)'!C40*2.7012</f>
        <v>871168.40101780801</v>
      </c>
      <c r="D40" s="79">
        <f t="shared" si="0"/>
        <v>9.5069556762019314</v>
      </c>
      <c r="E40" s="79">
        <f t="shared" si="1"/>
        <v>2.7556071611270636</v>
      </c>
      <c r="F40" s="78">
        <f>'SEKTÖR (U S D)'!F40*2.1642</f>
        <v>4902811.2538719662</v>
      </c>
      <c r="G40" s="78">
        <f>'SEKTÖR (U S D)'!G40*2.5613</f>
        <v>4692269.0255658915</v>
      </c>
      <c r="H40" s="79">
        <f t="shared" si="2"/>
        <v>-4.2943164116260881</v>
      </c>
      <c r="I40" s="79">
        <f t="shared" si="3"/>
        <v>2.5006226473397075</v>
      </c>
      <c r="J40" s="78">
        <f>'SEKTÖR (U S D)'!J40*2.0809</f>
        <v>9291106.862316126</v>
      </c>
      <c r="K40" s="78">
        <f>'SEKTÖR (U S D)'!K40*2.3856</f>
        <v>9518435.9094182421</v>
      </c>
      <c r="L40" s="79">
        <f t="shared" si="4"/>
        <v>2.4467380525364715</v>
      </c>
      <c r="M40" s="79">
        <f t="shared" si="5"/>
        <v>2.6457353258686469</v>
      </c>
    </row>
    <row r="41" spans="1:13" ht="13.8" x14ac:dyDescent="0.25">
      <c r="A41" s="14" t="s">
        <v>30</v>
      </c>
      <c r="B41" s="78">
        <f>'SEKTÖR (U S D)'!B41*2.1157</f>
        <v>24277.584106366998</v>
      </c>
      <c r="C41" s="78">
        <f>'SEKTÖR (U S D)'!C41*2.7012</f>
        <v>27530.016687360003</v>
      </c>
      <c r="D41" s="79">
        <f t="shared" si="0"/>
        <v>13.396854344086186</v>
      </c>
      <c r="E41" s="79">
        <f t="shared" si="1"/>
        <v>8.7080650584898861E-2</v>
      </c>
      <c r="F41" s="78">
        <f>'SEKTÖR (U S D)'!F41*2.1642</f>
        <v>132178.06105905</v>
      </c>
      <c r="G41" s="78">
        <f>'SEKTÖR (U S D)'!G41*2.5613</f>
        <v>137240.09551938</v>
      </c>
      <c r="H41" s="79">
        <f t="shared" si="2"/>
        <v>3.8297085157487372</v>
      </c>
      <c r="I41" s="79">
        <f t="shared" si="3"/>
        <v>7.3138536837716345E-2</v>
      </c>
      <c r="J41" s="78">
        <f>'SEKTÖR (U S D)'!J41*2.0809</f>
        <v>222092.35248178503</v>
      </c>
      <c r="K41" s="78">
        <f>'SEKTÖR (U S D)'!K41*2.3856</f>
        <v>244350.25448568002</v>
      </c>
      <c r="L41" s="79">
        <f t="shared" si="4"/>
        <v>10.021912846242865</v>
      </c>
      <c r="M41" s="79">
        <f t="shared" si="5"/>
        <v>6.7919362627432978E-2</v>
      </c>
    </row>
    <row r="42" spans="1:13" ht="16.8" x14ac:dyDescent="0.3">
      <c r="A42" s="72" t="s">
        <v>31</v>
      </c>
      <c r="B42" s="73">
        <f>'SEKTÖR (U S D)'!B42*2.1157</f>
        <v>854822.46526598092</v>
      </c>
      <c r="C42" s="73">
        <f>'SEKTÖR (U S D)'!C42*2.7012</f>
        <v>1068366.969105348</v>
      </c>
      <c r="D42" s="80">
        <f t="shared" si="0"/>
        <v>24.981152521877391</v>
      </c>
      <c r="E42" s="80">
        <f t="shared" si="1"/>
        <v>3.3793692096026029</v>
      </c>
      <c r="F42" s="73">
        <f>'SEKTÖR (U S D)'!F42*2.1642</f>
        <v>5134817.8057158357</v>
      </c>
      <c r="G42" s="73">
        <f>'SEKTÖR (U S D)'!G42*2.5613</f>
        <v>5087140.9685647041</v>
      </c>
      <c r="H42" s="80">
        <f t="shared" si="2"/>
        <v>-0.92850104823699875</v>
      </c>
      <c r="I42" s="80">
        <f t="shared" si="3"/>
        <v>2.7110593716796512</v>
      </c>
      <c r="J42" s="73">
        <f>'SEKTÖR (U S D)'!J42*2.0809</f>
        <v>10205495.244421547</v>
      </c>
      <c r="K42" s="73">
        <f>'SEKTÖR (U S D)'!K42*2.3856</f>
        <v>10158749.028616272</v>
      </c>
      <c r="L42" s="80">
        <f t="shared" si="4"/>
        <v>-0.45804945948926323</v>
      </c>
      <c r="M42" s="80">
        <f t="shared" si="5"/>
        <v>2.823716147003672</v>
      </c>
    </row>
    <row r="43" spans="1:13" ht="13.8" x14ac:dyDescent="0.25">
      <c r="A43" s="14" t="s">
        <v>32</v>
      </c>
      <c r="B43" s="78">
        <f>'SEKTÖR (U S D)'!B43*2.1157</f>
        <v>854822.46526598092</v>
      </c>
      <c r="C43" s="78">
        <f>'SEKTÖR (U S D)'!C43*2.7012</f>
        <v>1068366.969105348</v>
      </c>
      <c r="D43" s="79">
        <f t="shared" si="0"/>
        <v>24.981152521877391</v>
      </c>
      <c r="E43" s="79">
        <f t="shared" si="1"/>
        <v>3.3793692096026029</v>
      </c>
      <c r="F43" s="78">
        <f>'SEKTÖR (U S D)'!F43*2.1642</f>
        <v>5134817.8057158357</v>
      </c>
      <c r="G43" s="78">
        <f>'SEKTÖR (U S D)'!G43*2.5613</f>
        <v>5087140.9685647041</v>
      </c>
      <c r="H43" s="79">
        <f t="shared" si="2"/>
        <v>-0.92850104823699875</v>
      </c>
      <c r="I43" s="79">
        <f t="shared" si="3"/>
        <v>2.7110593716796512</v>
      </c>
      <c r="J43" s="78">
        <f>'SEKTÖR (U S D)'!J43*2.0809</f>
        <v>10205495.244421547</v>
      </c>
      <c r="K43" s="78">
        <f>'SEKTÖR (U S D)'!K43*2.3856</f>
        <v>10158749.028616272</v>
      </c>
      <c r="L43" s="79">
        <f t="shared" si="4"/>
        <v>-0.45804945948926323</v>
      </c>
      <c r="M43" s="79">
        <f t="shared" si="5"/>
        <v>2.823716147003672</v>
      </c>
    </row>
    <row r="44" spans="1:13" ht="17.399999999999999" x14ac:dyDescent="0.3">
      <c r="A44" s="81" t="s">
        <v>33</v>
      </c>
      <c r="B44" s="82">
        <f>'SEKTÖR (U S D)'!B44*2.1157</f>
        <v>26462107.672518916</v>
      </c>
      <c r="C44" s="82">
        <f>'SEKTÖR (U S D)'!C44*2.7012</f>
        <v>31614390.226126924</v>
      </c>
      <c r="D44" s="83">
        <f>(C44-B44)/B44*100</f>
        <v>19.470416405865844</v>
      </c>
      <c r="E44" s="84">
        <f>C44/C$46*100</f>
        <v>100</v>
      </c>
      <c r="F44" s="82">
        <f>'SEKTÖR (U S D)'!F44*2.1642</f>
        <v>164451725.11836663</v>
      </c>
      <c r="G44" s="82">
        <f>'SEKTÖR (U S D)'!G44*2.5613</f>
        <v>170835696.53445002</v>
      </c>
      <c r="H44" s="83">
        <f>(G44-F44)/F44*100</f>
        <v>3.8819729081518819</v>
      </c>
      <c r="I44" s="83">
        <f t="shared" si="3"/>
        <v>91.042437976279317</v>
      </c>
      <c r="J44" s="82">
        <f>'SEKTÖR (U S D)'!J44*2.0809</f>
        <v>312362566.35133302</v>
      </c>
      <c r="K44" s="82">
        <f>'SEKTÖR (U S D)'!K44*2.3856</f>
        <v>338457953.47515285</v>
      </c>
      <c r="L44" s="83">
        <f>(K44-J44)/J44*100</f>
        <v>8.3541979529226857</v>
      </c>
      <c r="M44" s="83">
        <f t="shared" si="5"/>
        <v>94.077448474951069</v>
      </c>
    </row>
    <row r="45" spans="1:13" ht="13.8" x14ac:dyDescent="0.25">
      <c r="A45" s="85" t="s">
        <v>34</v>
      </c>
      <c r="B45" s="78">
        <f>'SEKTÖR (U S D)'!B45*2.1157</f>
        <v>0</v>
      </c>
      <c r="C45" s="78">
        <f>'SEKTÖR (U S D)'!C45*2.7012</f>
        <v>0</v>
      </c>
      <c r="D45" s="79"/>
      <c r="E45" s="79"/>
      <c r="F45" s="78">
        <f>'SEKTÖR (U S D)'!F45*2.1642</f>
        <v>8023980.7464777827</v>
      </c>
      <c r="G45" s="78">
        <f>'SEKTÖR (U S D)'!G45*2.5613</f>
        <v>16808330.066595588</v>
      </c>
      <c r="H45" s="79">
        <f>(G45-F45)/F45*100</f>
        <v>109.47620137266401</v>
      </c>
      <c r="I45" s="79">
        <f t="shared" si="3"/>
        <v>8.9575620237206781</v>
      </c>
      <c r="J45" s="78">
        <f>'SEKTÖR (U S D)'!J45*2.0809</f>
        <v>13012956.038126299</v>
      </c>
      <c r="K45" s="78">
        <f>'SEKTÖR (U S D)'!K45*2.3856</f>
        <v>21307281.404989723</v>
      </c>
      <c r="L45" s="79">
        <f>(K45-J45)/J45*100</f>
        <v>63.738979387635752</v>
      </c>
      <c r="M45" s="79">
        <f t="shared" si="5"/>
        <v>5.9225515250489229</v>
      </c>
    </row>
    <row r="46" spans="1:13" s="24" customFormat="1" ht="17.399999999999999" x14ac:dyDescent="0.3">
      <c r="A46" s="86" t="s">
        <v>35</v>
      </c>
      <c r="B46" s="87">
        <f>'SEKTÖR (U S D)'!B46*2.1157</f>
        <v>26462107.672518916</v>
      </c>
      <c r="C46" s="87">
        <f>'SEKTÖR (U S D)'!C46*2.7012</f>
        <v>31614390.226126924</v>
      </c>
      <c r="D46" s="88">
        <f>(C46-B46)/B46*100</f>
        <v>19.470416405865844</v>
      </c>
      <c r="E46" s="89">
        <f>C46/C$46*100</f>
        <v>100</v>
      </c>
      <c r="F46" s="87">
        <f>'SEKTÖR (U S D)'!F46*2.1642</f>
        <v>172475705.86484441</v>
      </c>
      <c r="G46" s="87">
        <f>'SEKTÖR (U S D)'!G46*2.5613</f>
        <v>187644026.60104561</v>
      </c>
      <c r="H46" s="88">
        <f>(G46-F46)/F46*100</f>
        <v>8.7944679861680992</v>
      </c>
      <c r="I46" s="89">
        <f t="shared" si="3"/>
        <v>100</v>
      </c>
      <c r="J46" s="87">
        <f>'SEKTÖR (U S D)'!J46*2.0809</f>
        <v>325375522.38945931</v>
      </c>
      <c r="K46" s="87">
        <f>'SEKTÖR (U S D)'!K46*2.3856</f>
        <v>359765234.88014257</v>
      </c>
      <c r="L46" s="88">
        <f>(K46-J46)/J46*100</f>
        <v>10.56923773433712</v>
      </c>
      <c r="M46" s="89">
        <f t="shared" si="5"/>
        <v>100</v>
      </c>
    </row>
    <row r="47" spans="1:13" s="24" customFormat="1" ht="17.399999999999999" x14ac:dyDescent="0.3">
      <c r="A47" s="25"/>
      <c r="B47" s="26"/>
      <c r="C47" s="26"/>
      <c r="D47" s="27"/>
      <c r="E47" s="28"/>
      <c r="F47" s="28"/>
      <c r="G47" s="28"/>
      <c r="H47" s="28"/>
      <c r="I47" s="28"/>
    </row>
    <row r="48" spans="1:13" x14ac:dyDescent="0.25">
      <c r="A48" s="1" t="s">
        <v>217</v>
      </c>
    </row>
    <row r="49" spans="1:1" x14ac:dyDescent="0.25">
      <c r="A49" s="1" t="s">
        <v>191</v>
      </c>
    </row>
    <row r="51" spans="1:1" x14ac:dyDescent="0.25">
      <c r="A51" s="29" t="s">
        <v>36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topLeftCell="A22" zoomScale="80" zoomScaleNormal="80" workbookViewId="0">
      <selection activeCell="D7" sqref="D7"/>
    </sheetView>
  </sheetViews>
  <sheetFormatPr defaultColWidth="9.109375" defaultRowHeight="13.2" x14ac:dyDescent="0.25"/>
  <cols>
    <col min="1" max="1" width="51" style="19" customWidth="1"/>
    <col min="2" max="2" width="14.44140625" style="19" customWidth="1"/>
    <col min="3" max="3" width="17.88671875" style="19" bestFit="1" customWidth="1"/>
    <col min="4" max="4" width="14.44140625" style="19" customWidth="1"/>
    <col min="5" max="5" width="17.88671875" style="19" bestFit="1" customWidth="1"/>
    <col min="6" max="6" width="19.88671875" style="19" bestFit="1" customWidth="1"/>
    <col min="7" max="7" width="19.88671875" style="19" customWidth="1"/>
    <col min="8" max="16384" width="9.109375" style="19"/>
  </cols>
  <sheetData>
    <row r="1" spans="1:7" x14ac:dyDescent="0.25">
      <c r="B1" s="20"/>
    </row>
    <row r="2" spans="1:7" x14ac:dyDescent="0.25">
      <c r="B2" s="20"/>
    </row>
    <row r="3" spans="1:7" x14ac:dyDescent="0.25">
      <c r="B3" s="20"/>
    </row>
    <row r="4" spans="1:7" x14ac:dyDescent="0.25">
      <c r="B4" s="20"/>
      <c r="C4" s="20"/>
    </row>
    <row r="5" spans="1:7" ht="24.6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70"/>
      <c r="B6" s="157" t="s">
        <v>214</v>
      </c>
      <c r="C6" s="157"/>
      <c r="D6" s="157" t="s">
        <v>215</v>
      </c>
      <c r="E6" s="157"/>
      <c r="F6" s="157" t="s">
        <v>184</v>
      </c>
      <c r="G6" s="157"/>
    </row>
    <row r="7" spans="1:7" ht="28.2" x14ac:dyDescent="0.3">
      <c r="A7" s="71" t="s">
        <v>1</v>
      </c>
      <c r="B7" s="90" t="s">
        <v>38</v>
      </c>
      <c r="C7" s="90" t="s">
        <v>39</v>
      </c>
      <c r="D7" s="90" t="s">
        <v>38</v>
      </c>
      <c r="E7" s="90" t="s">
        <v>39</v>
      </c>
      <c r="F7" s="90" t="s">
        <v>38</v>
      </c>
      <c r="G7" s="90" t="s">
        <v>39</v>
      </c>
    </row>
    <row r="8" spans="1:7" ht="16.8" x14ac:dyDescent="0.3">
      <c r="A8" s="72" t="s">
        <v>2</v>
      </c>
      <c r="B8" s="80">
        <f>'SEKTÖR (U S D)'!D8</f>
        <v>-3.0896911034154391</v>
      </c>
      <c r="C8" s="80">
        <f>'SEKTÖR (TL)'!D8</f>
        <v>23.729321922509897</v>
      </c>
      <c r="D8" s="80">
        <f>'SEKTÖR (U S D)'!H8</f>
        <v>-7.1909380989603182</v>
      </c>
      <c r="E8" s="80">
        <f>'SEKTÖR (TL)'!H8</f>
        <v>9.8382082280440493</v>
      </c>
      <c r="F8" s="80">
        <f>'SEKTÖR (U S D)'!L8</f>
        <v>-2.0118475879345499</v>
      </c>
      <c r="G8" s="80">
        <f>'SEKTÖR (TL)'!L8</f>
        <v>12.33626622818171</v>
      </c>
    </row>
    <row r="9" spans="1:7" s="23" customFormat="1" ht="15.6" x14ac:dyDescent="0.3">
      <c r="A9" s="75" t="s">
        <v>3</v>
      </c>
      <c r="B9" s="77">
        <f>'SEKTÖR (U S D)'!D9</f>
        <v>2.1707466016735082</v>
      </c>
      <c r="C9" s="77">
        <f>'SEKTÖR (TL)'!D9</f>
        <v>30.445536097008326</v>
      </c>
      <c r="D9" s="77">
        <f>'SEKTÖR (U S D)'!H9</f>
        <v>-4.1553436279867251</v>
      </c>
      <c r="E9" s="77">
        <f>'SEKTÖR (TL)'!H9</f>
        <v>13.430791223379357</v>
      </c>
      <c r="F9" s="77">
        <f>'SEKTÖR (U S D)'!L9</f>
        <v>0.42804978202343591</v>
      </c>
      <c r="G9" s="77">
        <f>'SEKTÖR (TL)'!L9</f>
        <v>15.133430515639912</v>
      </c>
    </row>
    <row r="10" spans="1:7" ht="13.8" x14ac:dyDescent="0.25">
      <c r="A10" s="14" t="s">
        <v>4</v>
      </c>
      <c r="B10" s="79">
        <f>'SEKTÖR (U S D)'!D10</f>
        <v>-2.9056758412943551</v>
      </c>
      <c r="C10" s="79">
        <f>'SEKTÖR (TL)'!D10</f>
        <v>23.964261671076098</v>
      </c>
      <c r="D10" s="79">
        <f>'SEKTÖR (U S D)'!H10</f>
        <v>-10.377716988177351</v>
      </c>
      <c r="E10" s="79">
        <f>'SEKTÖR (TL)'!H10</f>
        <v>6.0667006183261059</v>
      </c>
      <c r="F10" s="79">
        <f>'SEKTÖR (U S D)'!L10</f>
        <v>-7.1667716813388846</v>
      </c>
      <c r="G10" s="79">
        <f>'SEKTÖR (TL)'!L10</f>
        <v>6.4265219265692588</v>
      </c>
    </row>
    <row r="11" spans="1:7" ht="13.8" x14ac:dyDescent="0.25">
      <c r="A11" s="14" t="s">
        <v>5</v>
      </c>
      <c r="B11" s="79">
        <f>'SEKTÖR (U S D)'!D11</f>
        <v>8.2760735890836372</v>
      </c>
      <c r="C11" s="79">
        <f>'SEKTÖR (TL)'!D11</f>
        <v>38.24045468584049</v>
      </c>
      <c r="D11" s="79">
        <f>'SEKTÖR (U S D)'!H11</f>
        <v>-13.114328318313762</v>
      </c>
      <c r="E11" s="79">
        <f>'SEKTÖR (TL)'!H11</f>
        <v>2.8279599289820436</v>
      </c>
      <c r="F11" s="79">
        <f>'SEKTÖR (U S D)'!L11</f>
        <v>-6.4857858865212421</v>
      </c>
      <c r="G11" s="79">
        <f>'SEKTÖR (TL)'!L11</f>
        <v>7.2072224465927688</v>
      </c>
    </row>
    <row r="12" spans="1:7" ht="13.8" x14ac:dyDescent="0.25">
      <c r="A12" s="14" t="s">
        <v>6</v>
      </c>
      <c r="B12" s="79">
        <f>'SEKTÖR (U S D)'!D12</f>
        <v>2.2835803047922241</v>
      </c>
      <c r="C12" s="79">
        <f>'SEKTÖR (TL)'!D12</f>
        <v>30.58959546216607</v>
      </c>
      <c r="D12" s="79">
        <f>'SEKTÖR (U S D)'!H12</f>
        <v>-10.716849356797731</v>
      </c>
      <c r="E12" s="79">
        <f>'SEKTÖR (TL)'!H12</f>
        <v>5.6653422707854952</v>
      </c>
      <c r="F12" s="79">
        <f>'SEKTÖR (U S D)'!L12</f>
        <v>-5.0246117938942074</v>
      </c>
      <c r="G12" s="79">
        <f>'SEKTÖR (TL)'!L12</f>
        <v>8.8823519171925458</v>
      </c>
    </row>
    <row r="13" spans="1:7" ht="13.8" x14ac:dyDescent="0.25">
      <c r="A13" s="14" t="s">
        <v>7</v>
      </c>
      <c r="B13" s="79">
        <f>'SEKTÖR (U S D)'!D13</f>
        <v>-9.1677859678788973</v>
      </c>
      <c r="C13" s="79">
        <f>'SEKTÖR (TL)'!D13</f>
        <v>15.969171689542714</v>
      </c>
      <c r="D13" s="79">
        <f>'SEKTÖR (U S D)'!H13</f>
        <v>-11.365769409035918</v>
      </c>
      <c r="E13" s="79">
        <f>'SEKTÖR (TL)'!H13</f>
        <v>4.8973545941393093</v>
      </c>
      <c r="F13" s="79">
        <f>'SEKTÖR (U S D)'!L13</f>
        <v>-4.6353479315065433</v>
      </c>
      <c r="G13" s="79">
        <f>'SEKTÖR (TL)'!L13</f>
        <v>9.3286145295775764</v>
      </c>
    </row>
    <row r="14" spans="1:7" ht="13.8" x14ac:dyDescent="0.25">
      <c r="A14" s="14" t="s">
        <v>8</v>
      </c>
      <c r="B14" s="79">
        <f>'SEKTÖR (U S D)'!D14</f>
        <v>51.620135187358954</v>
      </c>
      <c r="C14" s="79">
        <f>'SEKTÖR (TL)'!D14</f>
        <v>93.579576106297708</v>
      </c>
      <c r="D14" s="79">
        <f>'SEKTÖR (U S D)'!H14</f>
        <v>47.40422253946462</v>
      </c>
      <c r="E14" s="79">
        <f>'SEKTÖR (TL)'!H14</f>
        <v>74.450806390504923</v>
      </c>
      <c r="F14" s="79">
        <f>'SEKTÖR (U S D)'!L14</f>
        <v>44.987599589407203</v>
      </c>
      <c r="G14" s="79">
        <f>'SEKTÖR (TL)'!L14</f>
        <v>66.217702715406716</v>
      </c>
    </row>
    <row r="15" spans="1:7" ht="13.8" x14ac:dyDescent="0.25">
      <c r="A15" s="14" t="s">
        <v>9</v>
      </c>
      <c r="B15" s="79">
        <f>'SEKTÖR (U S D)'!D15</f>
        <v>-7.0477054846040748</v>
      </c>
      <c r="C15" s="79">
        <f>'SEKTÖR (TL)'!D15</f>
        <v>18.675964430206317</v>
      </c>
      <c r="D15" s="79">
        <f>'SEKTÖR (U S D)'!H15</f>
        <v>-16.421808323325852</v>
      </c>
      <c r="E15" s="79">
        <f>'SEKTÖR (TL)'!H15</f>
        <v>-1.0863957390881136</v>
      </c>
      <c r="F15" s="79">
        <f>'SEKTÖR (U S D)'!L15</f>
        <v>-30.434003897063388</v>
      </c>
      <c r="G15" s="79">
        <f>'SEKTÖR (TL)'!L15</f>
        <v>-20.247661923607296</v>
      </c>
    </row>
    <row r="16" spans="1:7" ht="13.8" x14ac:dyDescent="0.25">
      <c r="A16" s="14" t="s">
        <v>10</v>
      </c>
      <c r="B16" s="79">
        <f>'SEKTÖR (U S D)'!D16</f>
        <v>-40.081312261208303</v>
      </c>
      <c r="C16" s="79">
        <f>'SEKTÖR (TL)'!D16</f>
        <v>-23.499381140982109</v>
      </c>
      <c r="D16" s="79">
        <f>'SEKTÖR (U S D)'!H16</f>
        <v>-13.04149312453147</v>
      </c>
      <c r="E16" s="79">
        <f>'SEKTÖR (TL)'!H16</f>
        <v>2.9141593476284693</v>
      </c>
      <c r="F16" s="79">
        <f>'SEKTÖR (U S D)'!L16</f>
        <v>10.427641282601947</v>
      </c>
      <c r="G16" s="79">
        <f>'SEKTÖR (TL)'!L16</f>
        <v>26.597232468535349</v>
      </c>
    </row>
    <row r="17" spans="1:7" ht="13.8" x14ac:dyDescent="0.25">
      <c r="A17" s="11" t="s">
        <v>11</v>
      </c>
      <c r="B17" s="79">
        <f>'SEKTÖR (U S D)'!D17</f>
        <v>-36.038470808517303</v>
      </c>
      <c r="C17" s="79">
        <f>'SEKTÖR (TL)'!D17</f>
        <v>-18.337721486017362</v>
      </c>
      <c r="D17" s="79">
        <f>'SEKTÖR (U S D)'!H17</f>
        <v>-12.163480530486465</v>
      </c>
      <c r="E17" s="79">
        <f>'SEKTÖR (TL)'!H17</f>
        <v>3.9532747977382034</v>
      </c>
      <c r="F17" s="79">
        <f>'SEKTÖR (U S D)'!L17</f>
        <v>-8.784318302146259</v>
      </c>
      <c r="G17" s="79">
        <f>'SEKTÖR (TL)'!L17</f>
        <v>4.5721227634196167</v>
      </c>
    </row>
    <row r="18" spans="1:7" s="23" customFormat="1" ht="15.6" x14ac:dyDescent="0.3">
      <c r="A18" s="75" t="s">
        <v>12</v>
      </c>
      <c r="B18" s="77">
        <f>'SEKTÖR (U S D)'!D18</f>
        <v>-30.01939388927422</v>
      </c>
      <c r="C18" s="77">
        <f>'SEKTÖR (TL)'!D18</f>
        <v>-10.652921857402992</v>
      </c>
      <c r="D18" s="77">
        <f>'SEKTÖR (U S D)'!H18</f>
        <v>-19.194939901692507</v>
      </c>
      <c r="E18" s="77">
        <f>'SEKTÖR (TL)'!H18</f>
        <v>-4.3683576241590645</v>
      </c>
      <c r="F18" s="77">
        <f>'SEKTÖR (U S D)'!L18</f>
        <v>-5.7788280321942294</v>
      </c>
      <c r="G18" s="77">
        <f>'SEKTÖR (TL)'!L18</f>
        <v>8.0176980375786577</v>
      </c>
    </row>
    <row r="19" spans="1:7" ht="13.8" x14ac:dyDescent="0.25">
      <c r="A19" s="14" t="s">
        <v>13</v>
      </c>
      <c r="B19" s="79">
        <f>'SEKTÖR (U S D)'!D19</f>
        <v>-30.01939388927422</v>
      </c>
      <c r="C19" s="79">
        <f>'SEKTÖR (TL)'!D19</f>
        <v>-10.652921857402992</v>
      </c>
      <c r="D19" s="79">
        <f>'SEKTÖR (U S D)'!H19</f>
        <v>-19.194939901692507</v>
      </c>
      <c r="E19" s="79">
        <f>'SEKTÖR (TL)'!H19</f>
        <v>-4.3683576241590645</v>
      </c>
      <c r="F19" s="79">
        <f>'SEKTÖR (U S D)'!L19</f>
        <v>-5.7788280321942294</v>
      </c>
      <c r="G19" s="79">
        <f>'SEKTÖR (TL)'!L19</f>
        <v>8.0176980375786577</v>
      </c>
    </row>
    <row r="20" spans="1:7" s="23" customFormat="1" ht="15.6" x14ac:dyDescent="0.3">
      <c r="A20" s="75" t="s">
        <v>189</v>
      </c>
      <c r="B20" s="77">
        <f>'SEKTÖR (U S D)'!D20</f>
        <v>-7.444135496670695</v>
      </c>
      <c r="C20" s="77">
        <f>'SEKTÖR (TL)'!D20</f>
        <v>18.169826155122713</v>
      </c>
      <c r="D20" s="77">
        <f>'SEKTÖR (U S D)'!H20</f>
        <v>-11.243859027204232</v>
      </c>
      <c r="E20" s="77">
        <f>'SEKTÖR (TL)'!H20</f>
        <v>5.0416338016919768</v>
      </c>
      <c r="F20" s="77">
        <f>'SEKTÖR (U S D)'!L20</f>
        <v>-8.2780834442505462</v>
      </c>
      <c r="G20" s="77">
        <f>'SEKTÖR (TL)'!L20</f>
        <v>5.1524840864029455</v>
      </c>
    </row>
    <row r="21" spans="1:7" ht="13.8" x14ac:dyDescent="0.25">
      <c r="A21" s="14" t="s">
        <v>187</v>
      </c>
      <c r="B21" s="79">
        <f>'SEKTÖR (U S D)'!D21</f>
        <v>-7.444135496670695</v>
      </c>
      <c r="C21" s="79">
        <f>'SEKTÖR (TL)'!D21</f>
        <v>18.169826155122713</v>
      </c>
      <c r="D21" s="79">
        <f>'SEKTÖR (U S D)'!H21</f>
        <v>-11.243859027204232</v>
      </c>
      <c r="E21" s="79">
        <f>'SEKTÖR (TL)'!H21</f>
        <v>5.0416338016919768</v>
      </c>
      <c r="F21" s="79">
        <f>'SEKTÖR (U S D)'!L21</f>
        <v>-8.2780834442505462</v>
      </c>
      <c r="G21" s="79">
        <f>'SEKTÖR (TL)'!L21</f>
        <v>5.1524840864029455</v>
      </c>
    </row>
    <row r="22" spans="1:7" ht="16.8" x14ac:dyDescent="0.3">
      <c r="A22" s="72" t="s">
        <v>14</v>
      </c>
      <c r="B22" s="80">
        <f>'SEKTÖR (U S D)'!D22</f>
        <v>-7.1263467856654801</v>
      </c>
      <c r="C22" s="80">
        <f>'SEKTÖR (TL)'!D22</f>
        <v>18.575559891553826</v>
      </c>
      <c r="D22" s="80">
        <f>'SEKTÖR (U S D)'!H22</f>
        <v>-12.948063782153946</v>
      </c>
      <c r="E22" s="80">
        <f>'SEKTÖR (TL)'!H22</f>
        <v>3.0247316490015113</v>
      </c>
      <c r="F22" s="80">
        <f>'SEKTÖR (U S D)'!L22</f>
        <v>-5.8037747189774596</v>
      </c>
      <c r="G22" s="80">
        <f>'SEKTÖR (TL)'!L22</f>
        <v>7.9890984816220811</v>
      </c>
    </row>
    <row r="23" spans="1:7" s="23" customFormat="1" ht="15.6" x14ac:dyDescent="0.3">
      <c r="A23" s="75" t="s">
        <v>15</v>
      </c>
      <c r="B23" s="77">
        <f>'SEKTÖR (U S D)'!D23</f>
        <v>-6.1865663650552714</v>
      </c>
      <c r="C23" s="77">
        <f>'SEKTÖR (TL)'!D23</f>
        <v>19.775415670800548</v>
      </c>
      <c r="D23" s="77">
        <f>'SEKTÖR (U S D)'!H23</f>
        <v>-12.177331647244301</v>
      </c>
      <c r="E23" s="77">
        <f>'SEKTÖR (TL)'!H23</f>
        <v>3.936882197538659</v>
      </c>
      <c r="F23" s="77">
        <f>'SEKTÖR (U S D)'!L23</f>
        <v>-5.4438128933388521</v>
      </c>
      <c r="G23" s="77">
        <f>'SEKTÖR (TL)'!L23</f>
        <v>8.4017684471386591</v>
      </c>
    </row>
    <row r="24" spans="1:7" ht="13.8" x14ac:dyDescent="0.25">
      <c r="A24" s="14" t="s">
        <v>16</v>
      </c>
      <c r="B24" s="79">
        <f>'SEKTÖR (U S D)'!D24</f>
        <v>-3.599052614313583</v>
      </c>
      <c r="C24" s="79">
        <f>'SEKTÖR (TL)'!D24</f>
        <v>23.078999422515555</v>
      </c>
      <c r="D24" s="79">
        <f>'SEKTÖR (U S D)'!H24</f>
        <v>-11.55873723086707</v>
      </c>
      <c r="E24" s="79">
        <f>'SEKTÖR (TL)'!H24</f>
        <v>4.6689799143240762</v>
      </c>
      <c r="F24" s="79">
        <f>'SEKTÖR (U S D)'!L24</f>
        <v>-4.4006253016889385</v>
      </c>
      <c r="G24" s="79">
        <f>'SEKTÖR (TL)'!L24</f>
        <v>9.597706896194369</v>
      </c>
    </row>
    <row r="25" spans="1:7" ht="13.8" x14ac:dyDescent="0.25">
      <c r="A25" s="14" t="s">
        <v>17</v>
      </c>
      <c r="B25" s="79">
        <f>'SEKTÖR (U S D)'!D25</f>
        <v>-22.363720532045718</v>
      </c>
      <c r="C25" s="79">
        <f>'SEKTÖR (TL)'!D25</f>
        <v>-0.87861317822086948</v>
      </c>
      <c r="D25" s="79">
        <f>'SEKTÖR (U S D)'!H25</f>
        <v>-14.69609421848976</v>
      </c>
      <c r="E25" s="79">
        <f>'SEKTÖR (TL)'!H25</f>
        <v>0.95596242407456444</v>
      </c>
      <c r="F25" s="79">
        <f>'SEKTÖR (U S D)'!L25</f>
        <v>-12.941083226353257</v>
      </c>
      <c r="G25" s="79">
        <f>'SEKTÖR (TL)'!L25</f>
        <v>-0.19330488960946832</v>
      </c>
    </row>
    <row r="26" spans="1:7" ht="13.8" x14ac:dyDescent="0.25">
      <c r="A26" s="14" t="s">
        <v>18</v>
      </c>
      <c r="B26" s="79">
        <f>'SEKTÖR (U S D)'!D26</f>
        <v>-3.2437335689442857</v>
      </c>
      <c r="C26" s="79">
        <f>'SEKTÖR (TL)'!D26</f>
        <v>23.532649659010119</v>
      </c>
      <c r="D26" s="79">
        <f>'SEKTÖR (U S D)'!H26</f>
        <v>-12.677045880793694</v>
      </c>
      <c r="E26" s="79">
        <f>'SEKTÖR (TL)'!H26</f>
        <v>3.3454774907693832</v>
      </c>
      <c r="F26" s="79">
        <f>'SEKTÖR (U S D)'!L26</f>
        <v>-2.9327074256749541</v>
      </c>
      <c r="G26" s="79">
        <f>'SEKTÖR (TL)'!L26</f>
        <v>11.280567622331588</v>
      </c>
    </row>
    <row r="27" spans="1:7" s="23" customFormat="1" ht="15.6" x14ac:dyDescent="0.3">
      <c r="A27" s="75" t="s">
        <v>19</v>
      </c>
      <c r="B27" s="77">
        <f>'SEKTÖR (U S D)'!D27</f>
        <v>-6.086033657008711</v>
      </c>
      <c r="C27" s="77">
        <f>'SEKTÖR (TL)'!D27</f>
        <v>19.903769856637567</v>
      </c>
      <c r="D27" s="77">
        <f>'SEKTÖR (U S D)'!H27</f>
        <v>-10.345588336708392</v>
      </c>
      <c r="E27" s="77">
        <f>'SEKTÖR (TL)'!H27</f>
        <v>6.1047244215824765</v>
      </c>
      <c r="F27" s="77">
        <f>'SEKTÖR (U S D)'!L27</f>
        <v>-5.2662851248088849</v>
      </c>
      <c r="G27" s="77">
        <f>'SEKTÖR (TL)'!L27</f>
        <v>8.6052910789831092</v>
      </c>
    </row>
    <row r="28" spans="1:7" ht="13.8" x14ac:dyDescent="0.25">
      <c r="A28" s="14" t="s">
        <v>20</v>
      </c>
      <c r="B28" s="79">
        <f>'SEKTÖR (U S D)'!D28</f>
        <v>-6.086033657008711</v>
      </c>
      <c r="C28" s="79">
        <f>'SEKTÖR (TL)'!D28</f>
        <v>19.903769856637567</v>
      </c>
      <c r="D28" s="79">
        <f>'SEKTÖR (U S D)'!H28</f>
        <v>-10.345588336708392</v>
      </c>
      <c r="E28" s="79">
        <f>'SEKTÖR (TL)'!H28</f>
        <v>6.1047244215824765</v>
      </c>
      <c r="F28" s="79">
        <f>'SEKTÖR (U S D)'!L28</f>
        <v>-5.2662851248088849</v>
      </c>
      <c r="G28" s="79">
        <f>'SEKTÖR (TL)'!L28</f>
        <v>8.6052910789831092</v>
      </c>
    </row>
    <row r="29" spans="1:7" s="23" customFormat="1" ht="15.6" x14ac:dyDescent="0.3">
      <c r="A29" s="75" t="s">
        <v>21</v>
      </c>
      <c r="B29" s="77">
        <f>'SEKTÖR (U S D)'!D29</f>
        <v>-7.4536906788644055</v>
      </c>
      <c r="C29" s="77">
        <f>'SEKTÖR (TL)'!D29</f>
        <v>18.157626666470428</v>
      </c>
      <c r="D29" s="77">
        <f>'SEKTÖR (U S D)'!H29</f>
        <v>-13.544277075485436</v>
      </c>
      <c r="E29" s="77">
        <f>'SEKTÖR (TL)'!H29</f>
        <v>2.3191216738559932</v>
      </c>
      <c r="F29" s="77">
        <f>'SEKTÖR (U S D)'!L29</f>
        <v>-5.9581970044857195</v>
      </c>
      <c r="G29" s="77">
        <f>'SEKTÖR (TL)'!L29</f>
        <v>7.8120645999802383</v>
      </c>
    </row>
    <row r="30" spans="1:7" ht="13.8" x14ac:dyDescent="0.25">
      <c r="A30" s="14" t="s">
        <v>22</v>
      </c>
      <c r="B30" s="79">
        <f>'SEKTÖR (U S D)'!D30</f>
        <v>-8.2496030948451313</v>
      </c>
      <c r="C30" s="79">
        <f>'SEKTÖR (TL)'!D30</f>
        <v>17.141453003830577</v>
      </c>
      <c r="D30" s="79">
        <f>'SEKTÖR (U S D)'!H30</f>
        <v>-13.276334248652791</v>
      </c>
      <c r="E30" s="79">
        <f>'SEKTÖR (TL)'!H30</f>
        <v>2.6362282085415334</v>
      </c>
      <c r="F30" s="79">
        <f>'SEKTÖR (U S D)'!L30</f>
        <v>-4.8416856502078431</v>
      </c>
      <c r="G30" s="79">
        <f>'SEKTÖR (TL)'!L30</f>
        <v>9.0920633922169127</v>
      </c>
    </row>
    <row r="31" spans="1:7" ht="13.8" x14ac:dyDescent="0.25">
      <c r="A31" s="14" t="s">
        <v>23</v>
      </c>
      <c r="B31" s="79">
        <f>'SEKTÖR (U S D)'!D31</f>
        <v>-2.6675624785083945</v>
      </c>
      <c r="C31" s="79">
        <f>'SEKTÖR (TL)'!D31</f>
        <v>24.268270658908701</v>
      </c>
      <c r="D31" s="79">
        <f>'SEKTÖR (U S D)'!H31</f>
        <v>-10.306333871917808</v>
      </c>
      <c r="E31" s="79">
        <f>'SEKTÖR (TL)'!H31</f>
        <v>6.1511815238226148</v>
      </c>
      <c r="F31" s="79">
        <f>'SEKTÖR (U S D)'!L31</f>
        <v>-6.2241822472890638</v>
      </c>
      <c r="G31" s="79">
        <f>'SEKTÖR (TL)'!L31</f>
        <v>7.5071319289092138</v>
      </c>
    </row>
    <row r="32" spans="1:7" ht="13.8" x14ac:dyDescent="0.25">
      <c r="A32" s="14" t="s">
        <v>24</v>
      </c>
      <c r="B32" s="79">
        <f>'SEKTÖR (U S D)'!D32</f>
        <v>-52.819465457989665</v>
      </c>
      <c r="C32" s="79">
        <f>'SEKTÖR (TL)'!D32</f>
        <v>-39.762697969996537</v>
      </c>
      <c r="D32" s="79">
        <f>'SEKTÖR (U S D)'!H32</f>
        <v>-21.2388300564144</v>
      </c>
      <c r="E32" s="79">
        <f>'SEKTÖR (TL)'!H32</f>
        <v>-6.7872726289133265</v>
      </c>
      <c r="F32" s="79">
        <f>'SEKTÖR (U S D)'!L32</f>
        <v>-1.1434708903307165</v>
      </c>
      <c r="G32" s="79">
        <f>'SEKTÖR (TL)'!L32</f>
        <v>13.331796743729656</v>
      </c>
    </row>
    <row r="33" spans="1:7" ht="13.8" x14ac:dyDescent="0.25">
      <c r="A33" s="14" t="s">
        <v>175</v>
      </c>
      <c r="B33" s="79">
        <f>'SEKTÖR (U S D)'!D33</f>
        <v>-0.2655092359254928</v>
      </c>
      <c r="C33" s="79">
        <f>'SEKTÖR (TL)'!D33</f>
        <v>27.33506945782392</v>
      </c>
      <c r="D33" s="79">
        <f>'SEKTÖR (U S D)'!H33</f>
        <v>-15.252734300683338</v>
      </c>
      <c r="E33" s="79">
        <f>'SEKTÖR (TL)'!H33</f>
        <v>0.29718678294970957</v>
      </c>
      <c r="F33" s="79">
        <f>'SEKTÖR (U S D)'!L33</f>
        <v>-8.6169685435650614</v>
      </c>
      <c r="G33" s="79">
        <f>'SEKTÖR (TL)'!L33</f>
        <v>4.7639770495800908</v>
      </c>
    </row>
    <row r="34" spans="1:7" ht="13.8" x14ac:dyDescent="0.25">
      <c r="A34" s="14" t="s">
        <v>25</v>
      </c>
      <c r="B34" s="79">
        <f>'SEKTÖR (U S D)'!D34</f>
        <v>-5.8490540317854727</v>
      </c>
      <c r="C34" s="79">
        <f>'SEKTÖR (TL)'!D34</f>
        <v>20.206331355740932</v>
      </c>
      <c r="D34" s="79">
        <f>'SEKTÖR (U S D)'!H34</f>
        <v>-9.7961799593990033</v>
      </c>
      <c r="E34" s="79">
        <f>'SEKTÖR (TL)'!H34</f>
        <v>6.7549414425613783</v>
      </c>
      <c r="F34" s="79">
        <f>'SEKTÖR (U S D)'!L34</f>
        <v>-3.5068078597837782</v>
      </c>
      <c r="G34" s="79">
        <f>'SEKTÖR (TL)'!L34</f>
        <v>10.622403368590415</v>
      </c>
    </row>
    <row r="35" spans="1:7" ht="13.8" x14ac:dyDescent="0.25">
      <c r="A35" s="14" t="s">
        <v>26</v>
      </c>
      <c r="B35" s="79">
        <f>'SEKTÖR (U S D)'!D35</f>
        <v>-8.1499625411376009</v>
      </c>
      <c r="C35" s="79">
        <f>'SEKTÖR (TL)'!D35</f>
        <v>17.268668140038354</v>
      </c>
      <c r="D35" s="79">
        <f>'SEKTÖR (U S D)'!H35</f>
        <v>-14.261828234149482</v>
      </c>
      <c r="E35" s="79">
        <f>'SEKTÖR (TL)'!H35</f>
        <v>1.4699100563131524</v>
      </c>
      <c r="F35" s="79">
        <f>'SEKTÖR (U S D)'!L35</f>
        <v>-7.2105025974341324</v>
      </c>
      <c r="G35" s="79">
        <f>'SEKTÖR (TL)'!L35</f>
        <v>6.3763876224523663</v>
      </c>
    </row>
    <row r="36" spans="1:7" ht="13.8" x14ac:dyDescent="0.25">
      <c r="A36" s="14" t="s">
        <v>27</v>
      </c>
      <c r="B36" s="79">
        <f>'SEKTÖR (U S D)'!D36</f>
        <v>-21.773829259265458</v>
      </c>
      <c r="C36" s="79">
        <f>'SEKTÖR (TL)'!D36</f>
        <v>-0.12547506505074399</v>
      </c>
      <c r="D36" s="79">
        <f>'SEKTÖR (U S D)'!H36</f>
        <v>-23.67538366091555</v>
      </c>
      <c r="E36" s="79">
        <f>'SEKTÖR (TL)'!H36</f>
        <v>-9.6708992564009826</v>
      </c>
      <c r="F36" s="79">
        <f>'SEKTÖR (U S D)'!L36</f>
        <v>-13.873823270014437</v>
      </c>
      <c r="G36" s="79">
        <f>'SEKTÖR (TL)'!L36</f>
        <v>-1.262623284610713</v>
      </c>
    </row>
    <row r="37" spans="1:7" ht="13.8" x14ac:dyDescent="0.25">
      <c r="A37" s="14" t="s">
        <v>176</v>
      </c>
      <c r="B37" s="79">
        <f>'SEKTÖR (U S D)'!D37</f>
        <v>-14.083110209445712</v>
      </c>
      <c r="C37" s="79">
        <f>'SEKTÖR (TL)'!D37</f>
        <v>9.6935778712696674</v>
      </c>
      <c r="D37" s="79">
        <f>'SEKTÖR (U S D)'!H37</f>
        <v>-13.38261119744814</v>
      </c>
      <c r="E37" s="79">
        <f>'SEKTÖR (TL)'!H37</f>
        <v>2.5104509472211771</v>
      </c>
      <c r="F37" s="79">
        <f>'SEKTÖR (U S D)'!L37</f>
        <v>-7.6759997706325063</v>
      </c>
      <c r="G37" s="79">
        <f>'SEKTÖR (TL)'!L37</f>
        <v>5.8427290822139977</v>
      </c>
    </row>
    <row r="38" spans="1:7" ht="13.8" x14ac:dyDescent="0.25">
      <c r="A38" s="11" t="s">
        <v>28</v>
      </c>
      <c r="B38" s="79">
        <f>'SEKTÖR (U S D)'!D38</f>
        <v>58.221781362624355</v>
      </c>
      <c r="C38" s="79">
        <f>'SEKTÖR (TL)'!D38</f>
        <v>102.008165532316</v>
      </c>
      <c r="D38" s="79">
        <f>'SEKTÖR (U S D)'!H38</f>
        <v>23.895874745004967</v>
      </c>
      <c r="E38" s="79">
        <f>'SEKTÖR (TL)'!H38</f>
        <v>46.629010250615117</v>
      </c>
      <c r="F38" s="79">
        <f>'SEKTÖR (U S D)'!L38</f>
        <v>44.851622799191325</v>
      </c>
      <c r="G38" s="79">
        <f>'SEKTÖR (TL)'!L38</f>
        <v>66.061815248090156</v>
      </c>
    </row>
    <row r="39" spans="1:7" ht="13.8" x14ac:dyDescent="0.25">
      <c r="A39" s="11" t="s">
        <v>177</v>
      </c>
      <c r="B39" s="79">
        <f>'SEKTÖR (U S D)'!D39</f>
        <v>-11.252626456459069</v>
      </c>
      <c r="C39" s="79">
        <f>'SEKTÖR (TL)'!D39</f>
        <v>13.307371279393488</v>
      </c>
      <c r="D39" s="79">
        <f>'SEKTÖR (U S D)'!H39</f>
        <v>-6.024102351890769</v>
      </c>
      <c r="E39" s="79">
        <f>'SEKTÖR (TL)'!H39</f>
        <v>11.219141782692079</v>
      </c>
      <c r="F39" s="79">
        <f>'SEKTÖR (U S D)'!L39</f>
        <v>7.8287461359684869</v>
      </c>
      <c r="G39" s="79">
        <f>'SEKTÖR (TL)'!L39</f>
        <v>23.61778883270048</v>
      </c>
    </row>
    <row r="40" spans="1:7" ht="13.8" x14ac:dyDescent="0.25">
      <c r="A40" s="11" t="s">
        <v>29</v>
      </c>
      <c r="B40" s="79">
        <f>'SEKTÖR (U S D)'!D40</f>
        <v>-14.229281014311997</v>
      </c>
      <c r="C40" s="79">
        <f>'SEKTÖR (TL)'!D40</f>
        <v>9.5069556762019314</v>
      </c>
      <c r="D40" s="79">
        <f>'SEKTÖR (U S D)'!H40</f>
        <v>-19.132377924507551</v>
      </c>
      <c r="E40" s="79">
        <f>'SEKTÖR (TL)'!H40</f>
        <v>-4.2943164116260881</v>
      </c>
      <c r="F40" s="79">
        <f>'SEKTÖR (U S D)'!L40</f>
        <v>-10.638238927932965</v>
      </c>
      <c r="G40" s="79">
        <f>'SEKTÖR (TL)'!L40</f>
        <v>2.4467380525364715</v>
      </c>
    </row>
    <row r="41" spans="1:7" ht="13.8" x14ac:dyDescent="0.25">
      <c r="A41" s="14" t="s">
        <v>30</v>
      </c>
      <c r="B41" s="79">
        <f>'SEKTÖR (U S D)'!D41</f>
        <v>-11.182539339633079</v>
      </c>
      <c r="C41" s="79">
        <f>'SEKTÖR (TL)'!D41</f>
        <v>13.396854344086186</v>
      </c>
      <c r="D41" s="79">
        <f>'SEKTÖR (U S D)'!H41</f>
        <v>-12.267889286774917</v>
      </c>
      <c r="E41" s="79">
        <f>'SEKTÖR (TL)'!H41</f>
        <v>3.8297085157487372</v>
      </c>
      <c r="F41" s="79">
        <f>'SEKTÖR (U S D)'!L41</f>
        <v>-4.0306009214676486</v>
      </c>
      <c r="G41" s="79">
        <f>'SEKTÖR (TL)'!L41</f>
        <v>10.021912846242865</v>
      </c>
    </row>
    <row r="42" spans="1:7" ht="16.8" x14ac:dyDescent="0.3">
      <c r="A42" s="72" t="s">
        <v>31</v>
      </c>
      <c r="B42" s="80">
        <f>'SEKTÖR (U S D)'!D42</f>
        <v>-2.1092016916422427</v>
      </c>
      <c r="C42" s="80">
        <f>'SEKTÖR (TL)'!D42</f>
        <v>24.981152521877391</v>
      </c>
      <c r="D42" s="80">
        <f>'SEKTÖR (U S D)'!H42</f>
        <v>-16.288393381718077</v>
      </c>
      <c r="E42" s="80">
        <f>'SEKTÖR (TL)'!H42</f>
        <v>-0.92850104823699875</v>
      </c>
      <c r="F42" s="80">
        <f>'SEKTÖR (U S D)'!L42</f>
        <v>-13.172013380386996</v>
      </c>
      <c r="G42" s="80">
        <f>'SEKTÖR (TL)'!L42</f>
        <v>-0.45804945948926323</v>
      </c>
    </row>
    <row r="43" spans="1:7" ht="13.8" x14ac:dyDescent="0.25">
      <c r="A43" s="14" t="s">
        <v>32</v>
      </c>
      <c r="B43" s="79">
        <f>'SEKTÖR (U S D)'!D43</f>
        <v>-2.1092016916422427</v>
      </c>
      <c r="C43" s="79">
        <f>'SEKTÖR (TL)'!D43</f>
        <v>24.981152521877391</v>
      </c>
      <c r="D43" s="79">
        <f>'SEKTÖR (U S D)'!H43</f>
        <v>-16.288393381718077</v>
      </c>
      <c r="E43" s="79">
        <f>'SEKTÖR (TL)'!H43</f>
        <v>-0.92850104823699875</v>
      </c>
      <c r="F43" s="79">
        <f>'SEKTÖR (U S D)'!L43</f>
        <v>-13.172013380386996</v>
      </c>
      <c r="G43" s="79">
        <f>'SEKTÖR (TL)'!L43</f>
        <v>-0.45804945948926323</v>
      </c>
    </row>
    <row r="44" spans="1:7" ht="17.399999999999999" x14ac:dyDescent="0.3">
      <c r="A44" s="91" t="s">
        <v>40</v>
      </c>
      <c r="B44" s="92">
        <f>'SEKTÖR (U S D)'!D44</f>
        <v>-6.4254553569190183</v>
      </c>
      <c r="C44" s="92">
        <f>'SEKTÖR (TL)'!D44</f>
        <v>19.470416405865844</v>
      </c>
      <c r="D44" s="92">
        <f>'SEKTÖR (U S D)'!H44</f>
        <v>-12.223727885127742</v>
      </c>
      <c r="E44" s="92">
        <f>'SEKTÖR (TL)'!H44</f>
        <v>3.8819729081518819</v>
      </c>
      <c r="F44" s="92">
        <f>'SEKTÖR (U S D)'!L44</f>
        <v>-5.4853074613360056</v>
      </c>
      <c r="G44" s="92">
        <f>'SEKTÖR (TL)'!L44</f>
        <v>8.3541979529226857</v>
      </c>
    </row>
    <row r="45" spans="1:7" ht="13.8" x14ac:dyDescent="0.25">
      <c r="A45" s="85" t="s">
        <v>34</v>
      </c>
      <c r="B45" s="93"/>
      <c r="C45" s="93"/>
      <c r="D45" s="79">
        <f>'SEKTÖR (U S D)'!H45</f>
        <v>76.999334326599538</v>
      </c>
      <c r="E45" s="79">
        <f>'SEKTÖR (TL)'!H45</f>
        <v>109.47620137266401</v>
      </c>
      <c r="F45" s="79">
        <f>'SEKTÖR (U S D)'!L45</f>
        <v>42.82547040900873</v>
      </c>
      <c r="G45" s="79">
        <f>'SEKTÖR (TL)'!L45</f>
        <v>63.738979387635752</v>
      </c>
    </row>
    <row r="46" spans="1:7" s="24" customFormat="1" ht="17.399999999999999" x14ac:dyDescent="0.3">
      <c r="A46" s="86" t="s">
        <v>40</v>
      </c>
      <c r="B46" s="94">
        <f>'SEKTÖR (U S D)'!D46</f>
        <v>-6.4254553569190183</v>
      </c>
      <c r="C46" s="94">
        <f>'SEKTÖR (TL)'!D46</f>
        <v>19.470416405865844</v>
      </c>
      <c r="D46" s="94">
        <f>'SEKTÖR (U S D)'!H46</f>
        <v>-8.0728584641920058</v>
      </c>
      <c r="E46" s="94">
        <f>'SEKTÖR (TL)'!H46</f>
        <v>8.7944679861680992</v>
      </c>
      <c r="F46" s="94">
        <f>'SEKTÖR (U S D)'!L46</f>
        <v>-3.5531829303394873</v>
      </c>
      <c r="G46" s="94">
        <f>'SEKTÖR (TL)'!L46</f>
        <v>10.56923773433712</v>
      </c>
    </row>
    <row r="47" spans="1:7" s="24" customFormat="1" ht="17.399999999999999" x14ac:dyDescent="0.3">
      <c r="A47" s="25"/>
      <c r="B47" s="27"/>
      <c r="C47" s="27"/>
      <c r="D47" s="27"/>
      <c r="E47" s="27"/>
    </row>
    <row r="48" spans="1:7" x14ac:dyDescent="0.25">
      <c r="A48" s="23" t="s">
        <v>36</v>
      </c>
    </row>
    <row r="49" spans="1:1" x14ac:dyDescent="0.25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topLeftCell="A10" zoomScale="80" zoomScaleNormal="80" workbookViewId="0">
      <selection activeCell="L12" sqref="L12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1" t="s">
        <v>209</v>
      </c>
      <c r="D2" s="151"/>
      <c r="E2" s="151"/>
      <c r="F2" s="151"/>
      <c r="G2" s="151"/>
      <c r="H2" s="151"/>
      <c r="I2" s="151"/>
      <c r="J2" s="151"/>
      <c r="K2" s="151"/>
    </row>
    <row r="6" spans="1:13" ht="22.5" customHeight="1" x14ac:dyDescent="0.25">
      <c r="A6" s="158" t="s">
        <v>197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5">
      <c r="A7" s="96"/>
      <c r="B7" s="147" t="s">
        <v>61</v>
      </c>
      <c r="C7" s="147"/>
      <c r="D7" s="147"/>
      <c r="E7" s="147"/>
      <c r="F7" s="147" t="s">
        <v>216</v>
      </c>
      <c r="G7" s="147"/>
      <c r="H7" s="147"/>
      <c r="I7" s="147"/>
      <c r="J7" s="147" t="s">
        <v>173</v>
      </c>
      <c r="K7" s="147"/>
      <c r="L7" s="147"/>
      <c r="M7" s="147"/>
    </row>
    <row r="8" spans="1:13" ht="64.8" x14ac:dyDescent="0.3">
      <c r="A8" s="97" t="s">
        <v>41</v>
      </c>
      <c r="B8" s="124">
        <v>2014</v>
      </c>
      <c r="C8" s="125">
        <v>2015</v>
      </c>
      <c r="D8" s="126" t="s">
        <v>182</v>
      </c>
      <c r="E8" s="126" t="s">
        <v>183</v>
      </c>
      <c r="F8" s="125">
        <v>2014</v>
      </c>
      <c r="G8" s="127">
        <v>2015</v>
      </c>
      <c r="H8" s="126" t="s">
        <v>182</v>
      </c>
      <c r="I8" s="125" t="s">
        <v>183</v>
      </c>
      <c r="J8" s="125" t="s">
        <v>174</v>
      </c>
      <c r="K8" s="127" t="s">
        <v>185</v>
      </c>
      <c r="L8" s="126" t="s">
        <v>182</v>
      </c>
      <c r="M8" s="125" t="s">
        <v>183</v>
      </c>
    </row>
    <row r="9" spans="1:13" ht="22.5" customHeight="1" x14ac:dyDescent="0.3">
      <c r="A9" s="98" t="s">
        <v>42</v>
      </c>
      <c r="B9" s="130">
        <v>944510.3737</v>
      </c>
      <c r="C9" s="130">
        <v>899097.63875000004</v>
      </c>
      <c r="D9" s="112">
        <f>(C9-B9)/B9*100</f>
        <v>-4.8080715907969651</v>
      </c>
      <c r="E9" s="132">
        <f t="shared" ref="E9:E22" si="0">C9/C$22*100</f>
        <v>7.6820793455772858</v>
      </c>
      <c r="F9" s="130">
        <v>6277300.36613</v>
      </c>
      <c r="G9" s="130">
        <v>5660967.2305600001</v>
      </c>
      <c r="H9" s="112">
        <f t="shared" ref="H9:H21" si="1">(G9-F9)/F9*100</f>
        <v>-9.8184426365114916</v>
      </c>
      <c r="I9" s="114">
        <f t="shared" ref="I9:I22" si="2">G9/G$22*100</f>
        <v>8.4873569527721244</v>
      </c>
      <c r="J9" s="130">
        <v>12613254.526210001</v>
      </c>
      <c r="K9" s="130">
        <v>12269541.37603</v>
      </c>
      <c r="L9" s="112">
        <f t="shared" ref="L9:L22" si="3">(K9-J9)/J9*100</f>
        <v>-2.725015573623558</v>
      </c>
      <c r="M9" s="132">
        <f t="shared" ref="M9:M22" si="4">K9/K$22*100</f>
        <v>8.6481105277988348</v>
      </c>
    </row>
    <row r="10" spans="1:13" ht="22.5" customHeight="1" x14ac:dyDescent="0.3">
      <c r="A10" s="98" t="s">
        <v>190</v>
      </c>
      <c r="B10" s="130">
        <v>148274.92063000001</v>
      </c>
      <c r="C10" s="130">
        <v>138287.75086999999</v>
      </c>
      <c r="D10" s="112">
        <f t="shared" ref="D10:D22" si="5">(C10-B10)/B10*100</f>
        <v>-6.7355758597380397</v>
      </c>
      <c r="E10" s="132">
        <f t="shared" si="0"/>
        <v>1.1815596314786387</v>
      </c>
      <c r="F10" s="130">
        <v>816240.48317000002</v>
      </c>
      <c r="G10" s="130">
        <v>741814.39876999997</v>
      </c>
      <c r="H10" s="112">
        <f t="shared" si="1"/>
        <v>-9.118156466701393</v>
      </c>
      <c r="I10" s="114">
        <f t="shared" si="2"/>
        <v>1.1121851335013306</v>
      </c>
      <c r="J10" s="130">
        <v>1602421.04431</v>
      </c>
      <c r="K10" s="130">
        <v>1552871.8902499999</v>
      </c>
      <c r="L10" s="112">
        <f t="shared" si="3"/>
        <v>-3.0921432438710807</v>
      </c>
      <c r="M10" s="132">
        <f t="shared" si="4"/>
        <v>1.0945321696074017</v>
      </c>
    </row>
    <row r="11" spans="1:13" ht="22.5" customHeight="1" x14ac:dyDescent="0.3">
      <c r="A11" s="98" t="s">
        <v>43</v>
      </c>
      <c r="B11" s="130">
        <v>275550.23243999999</v>
      </c>
      <c r="C11" s="130">
        <v>193702.62479</v>
      </c>
      <c r="D11" s="112">
        <f t="shared" si="5"/>
        <v>-29.703334642558136</v>
      </c>
      <c r="E11" s="132">
        <f t="shared" si="0"/>
        <v>1.6550359704560684</v>
      </c>
      <c r="F11" s="130">
        <v>1607082.6377600001</v>
      </c>
      <c r="G11" s="130">
        <v>1211025.03749</v>
      </c>
      <c r="H11" s="112">
        <f t="shared" si="1"/>
        <v>-24.644507442506939</v>
      </c>
      <c r="I11" s="114">
        <f t="shared" si="2"/>
        <v>1.8156617682637783</v>
      </c>
      <c r="J11" s="130">
        <v>3173265.0103199999</v>
      </c>
      <c r="K11" s="130">
        <v>2577787.1905299998</v>
      </c>
      <c r="L11" s="112">
        <f t="shared" si="3"/>
        <v>-18.765461373487703</v>
      </c>
      <c r="M11" s="132">
        <f t="shared" si="4"/>
        <v>1.8169373946119505</v>
      </c>
    </row>
    <row r="12" spans="1:13" ht="22.5" customHeight="1" x14ac:dyDescent="0.3">
      <c r="A12" s="98" t="s">
        <v>44</v>
      </c>
      <c r="B12" s="130">
        <v>186060.08364999999</v>
      </c>
      <c r="C12" s="130">
        <v>172740.43810999999</v>
      </c>
      <c r="D12" s="112">
        <f t="shared" si="5"/>
        <v>-7.1587872469496219</v>
      </c>
      <c r="E12" s="132">
        <f t="shared" si="0"/>
        <v>1.4759306381848758</v>
      </c>
      <c r="F12" s="130">
        <v>1159982.0882600001</v>
      </c>
      <c r="G12" s="130">
        <v>1023401.2374700001</v>
      </c>
      <c r="H12" s="112">
        <f t="shared" si="1"/>
        <v>-11.774393085230695</v>
      </c>
      <c r="I12" s="114">
        <f t="shared" si="2"/>
        <v>1.5343617538406698</v>
      </c>
      <c r="J12" s="130">
        <v>2299999.4734499999</v>
      </c>
      <c r="K12" s="130">
        <v>2165294.4558600001</v>
      </c>
      <c r="L12" s="112">
        <f t="shared" si="3"/>
        <v>-5.8567412360291655</v>
      </c>
      <c r="M12" s="132">
        <f t="shared" si="4"/>
        <v>1.5261944359297892</v>
      </c>
    </row>
    <row r="13" spans="1:13" ht="22.5" customHeight="1" x14ac:dyDescent="0.3">
      <c r="A13" s="99" t="s">
        <v>45</v>
      </c>
      <c r="B13" s="130">
        <v>68515.154410000003</v>
      </c>
      <c r="C13" s="130">
        <v>70350.800659999994</v>
      </c>
      <c r="D13" s="112">
        <f t="shared" si="5"/>
        <v>2.6791828257663131</v>
      </c>
      <c r="E13" s="132">
        <f t="shared" si="0"/>
        <v>0.60109203873160644</v>
      </c>
      <c r="F13" s="130">
        <v>509513.74141000002</v>
      </c>
      <c r="G13" s="130">
        <v>402394.96522000001</v>
      </c>
      <c r="H13" s="112">
        <f t="shared" si="1"/>
        <v>-21.02372664053485</v>
      </c>
      <c r="I13" s="114">
        <f t="shared" si="2"/>
        <v>0.60330144420967002</v>
      </c>
      <c r="J13" s="130">
        <v>1052560.6522900001</v>
      </c>
      <c r="K13" s="130">
        <v>950310.21860000002</v>
      </c>
      <c r="L13" s="112">
        <f t="shared" si="3"/>
        <v>-9.71444576305786</v>
      </c>
      <c r="M13" s="132">
        <f t="shared" si="4"/>
        <v>0.66982029354455463</v>
      </c>
    </row>
    <row r="14" spans="1:13" ht="22.5" customHeight="1" x14ac:dyDescent="0.3">
      <c r="A14" s="98" t="s">
        <v>46</v>
      </c>
      <c r="B14" s="130">
        <v>1083906.7701999999</v>
      </c>
      <c r="C14" s="130">
        <v>887807.19967</v>
      </c>
      <c r="D14" s="112">
        <f t="shared" si="5"/>
        <v>-18.091922287173841</v>
      </c>
      <c r="E14" s="132">
        <f t="shared" si="0"/>
        <v>7.5856114591978372</v>
      </c>
      <c r="F14" s="130">
        <v>6325335.4920100002</v>
      </c>
      <c r="G14" s="130">
        <v>5187381.6192600001</v>
      </c>
      <c r="H14" s="112">
        <f t="shared" si="1"/>
        <v>-17.990411325809262</v>
      </c>
      <c r="I14" s="114">
        <f t="shared" si="2"/>
        <v>7.7773210230283176</v>
      </c>
      <c r="J14" s="130">
        <v>12567912.182779999</v>
      </c>
      <c r="K14" s="130">
        <v>11083119.841360001</v>
      </c>
      <c r="L14" s="112">
        <f t="shared" si="3"/>
        <v>-11.814152739341987</v>
      </c>
      <c r="M14" s="132">
        <f t="shared" si="4"/>
        <v>7.8118686300836044</v>
      </c>
    </row>
    <row r="15" spans="1:13" ht="22.5" customHeight="1" x14ac:dyDescent="0.3">
      <c r="A15" s="98" t="s">
        <v>47</v>
      </c>
      <c r="B15" s="130">
        <v>676319.24490000005</v>
      </c>
      <c r="C15" s="130">
        <v>711094.95314</v>
      </c>
      <c r="D15" s="112">
        <f t="shared" si="5"/>
        <v>5.1419072431011266</v>
      </c>
      <c r="E15" s="132">
        <f t="shared" si="0"/>
        <v>6.0757448544250696</v>
      </c>
      <c r="F15" s="130">
        <v>4531909.2758900002</v>
      </c>
      <c r="G15" s="130">
        <v>4159004.36497</v>
      </c>
      <c r="H15" s="112">
        <f t="shared" si="1"/>
        <v>-8.2284284220753108</v>
      </c>
      <c r="I15" s="114">
        <f t="shared" si="2"/>
        <v>6.2354988425089086</v>
      </c>
      <c r="J15" s="130">
        <v>9394190.0460199993</v>
      </c>
      <c r="K15" s="130">
        <v>8630588.9067800008</v>
      </c>
      <c r="L15" s="112">
        <f t="shared" si="3"/>
        <v>-8.1284404030500799</v>
      </c>
      <c r="M15" s="132">
        <f t="shared" si="4"/>
        <v>6.0832173345649814</v>
      </c>
    </row>
    <row r="16" spans="1:13" ht="22.5" customHeight="1" x14ac:dyDescent="0.3">
      <c r="A16" s="98" t="s">
        <v>48</v>
      </c>
      <c r="B16" s="130">
        <v>553304.70135999995</v>
      </c>
      <c r="C16" s="130">
        <v>482650.88280000002</v>
      </c>
      <c r="D16" s="112">
        <f t="shared" si="5"/>
        <v>-12.769423138161628</v>
      </c>
      <c r="E16" s="132">
        <f t="shared" si="0"/>
        <v>4.1238706655234481</v>
      </c>
      <c r="F16" s="130">
        <v>3467820.1267200001</v>
      </c>
      <c r="G16" s="130">
        <v>3158052.7345099999</v>
      </c>
      <c r="H16" s="112">
        <f t="shared" si="1"/>
        <v>-8.9326257098285637</v>
      </c>
      <c r="I16" s="114">
        <f t="shared" si="2"/>
        <v>4.7347952640971185</v>
      </c>
      <c r="J16" s="130">
        <v>6887786.47071</v>
      </c>
      <c r="K16" s="130">
        <v>6618196.8347199997</v>
      </c>
      <c r="L16" s="112">
        <f t="shared" si="3"/>
        <v>-3.9140242970135333</v>
      </c>
      <c r="M16" s="132">
        <f t="shared" si="4"/>
        <v>4.6647952003488982</v>
      </c>
    </row>
    <row r="17" spans="1:13" ht="22.5" customHeight="1" x14ac:dyDescent="0.3">
      <c r="A17" s="98" t="s">
        <v>49</v>
      </c>
      <c r="B17" s="130">
        <v>3446804.83972</v>
      </c>
      <c r="C17" s="130">
        <v>3364029.6627099998</v>
      </c>
      <c r="D17" s="112">
        <f t="shared" si="5"/>
        <v>-2.4015046067048123</v>
      </c>
      <c r="E17" s="132">
        <f t="shared" si="0"/>
        <v>28.742977042785405</v>
      </c>
      <c r="F17" s="130">
        <v>21462081.718359999</v>
      </c>
      <c r="G17" s="130">
        <v>18736536.803739998</v>
      </c>
      <c r="H17" s="112">
        <f t="shared" si="1"/>
        <v>-12.699350185999899</v>
      </c>
      <c r="I17" s="114">
        <f t="shared" si="2"/>
        <v>28.091255334181181</v>
      </c>
      <c r="J17" s="130">
        <v>41950311.459169999</v>
      </c>
      <c r="K17" s="130">
        <v>40881253.798139997</v>
      </c>
      <c r="L17" s="112">
        <f t="shared" si="3"/>
        <v>-2.5483902832771808</v>
      </c>
      <c r="M17" s="132">
        <f t="shared" si="4"/>
        <v>28.814899475542237</v>
      </c>
    </row>
    <row r="18" spans="1:13" ht="22.5" customHeight="1" x14ac:dyDescent="0.3">
      <c r="A18" s="98" t="s">
        <v>50</v>
      </c>
      <c r="B18" s="130">
        <v>1744774.0936199999</v>
      </c>
      <c r="C18" s="130">
        <v>1605097.3741899999</v>
      </c>
      <c r="D18" s="112">
        <f t="shared" si="5"/>
        <v>-8.0054329062281866</v>
      </c>
      <c r="E18" s="132">
        <f t="shared" si="0"/>
        <v>13.714289588223364</v>
      </c>
      <c r="F18" s="130">
        <v>10374670.158779999</v>
      </c>
      <c r="G18" s="130">
        <v>9026650.3882100005</v>
      </c>
      <c r="H18" s="112">
        <f t="shared" si="1"/>
        <v>-12.993374728440696</v>
      </c>
      <c r="I18" s="114">
        <f t="shared" si="2"/>
        <v>13.533447697601069</v>
      </c>
      <c r="J18" s="130">
        <v>20720994.83752</v>
      </c>
      <c r="K18" s="130">
        <v>19290324.328079998</v>
      </c>
      <c r="L18" s="112">
        <f t="shared" si="3"/>
        <v>-6.9044489449389364</v>
      </c>
      <c r="M18" s="132">
        <f t="shared" si="4"/>
        <v>13.596666068728103</v>
      </c>
    </row>
    <row r="19" spans="1:13" ht="22.5" customHeight="1" x14ac:dyDescent="0.3">
      <c r="A19" s="98" t="s">
        <v>51</v>
      </c>
      <c r="B19" s="130">
        <v>99455.878790000002</v>
      </c>
      <c r="C19" s="130">
        <v>137552.42879999999</v>
      </c>
      <c r="D19" s="112">
        <f t="shared" si="5"/>
        <v>38.30497550621461</v>
      </c>
      <c r="E19" s="132">
        <f t="shared" si="0"/>
        <v>1.175276885041725</v>
      </c>
      <c r="F19" s="130">
        <v>715213.08576000005</v>
      </c>
      <c r="G19" s="130">
        <v>846827.02284999995</v>
      </c>
      <c r="H19" s="112">
        <f t="shared" si="1"/>
        <v>18.402059429623584</v>
      </c>
      <c r="I19" s="114">
        <f t="shared" si="2"/>
        <v>1.2696281266885685</v>
      </c>
      <c r="J19" s="130">
        <v>1485225.8361599999</v>
      </c>
      <c r="K19" s="130">
        <v>1766881.3465499999</v>
      </c>
      <c r="L19" s="112">
        <f t="shared" si="3"/>
        <v>18.963817052779699</v>
      </c>
      <c r="M19" s="132">
        <f t="shared" si="4"/>
        <v>1.2453754143021258</v>
      </c>
    </row>
    <row r="20" spans="1:13" ht="22.5" customHeight="1" x14ac:dyDescent="0.3">
      <c r="A20" s="98" t="s">
        <v>52</v>
      </c>
      <c r="B20" s="130">
        <v>1101846.5344499999</v>
      </c>
      <c r="C20" s="130">
        <v>973234.53188000002</v>
      </c>
      <c r="D20" s="112">
        <f t="shared" si="5"/>
        <v>-11.672406142675589</v>
      </c>
      <c r="E20" s="132">
        <f t="shared" si="0"/>
        <v>8.3155205547556861</v>
      </c>
      <c r="F20" s="130">
        <v>6498825.2067999998</v>
      </c>
      <c r="G20" s="130">
        <v>5548834.5817200001</v>
      </c>
      <c r="H20" s="112">
        <f t="shared" si="1"/>
        <v>-14.617882384126652</v>
      </c>
      <c r="I20" s="114">
        <f t="shared" si="2"/>
        <v>8.3192390714978348</v>
      </c>
      <c r="J20" s="130">
        <v>12678950.12033</v>
      </c>
      <c r="K20" s="130">
        <v>11854717.5798</v>
      </c>
      <c r="L20" s="112">
        <f t="shared" si="3"/>
        <v>-6.5007948821281998</v>
      </c>
      <c r="M20" s="132">
        <f t="shared" si="4"/>
        <v>8.3557245347602827</v>
      </c>
    </row>
    <row r="21" spans="1:13" ht="22.5" customHeight="1" x14ac:dyDescent="0.3">
      <c r="A21" s="98" t="s">
        <v>53</v>
      </c>
      <c r="B21" s="130">
        <v>2178172.40894</v>
      </c>
      <c r="C21" s="130">
        <v>2068185.4277300001</v>
      </c>
      <c r="D21" s="112">
        <f t="shared" si="5"/>
        <v>-5.0495075944665313</v>
      </c>
      <c r="E21" s="132">
        <f t="shared" si="0"/>
        <v>17.671011325619009</v>
      </c>
      <c r="F21" s="130">
        <v>12241330.45139</v>
      </c>
      <c r="G21" s="130">
        <v>10995933.077710001</v>
      </c>
      <c r="H21" s="112">
        <f t="shared" si="1"/>
        <v>-10.173709292674022</v>
      </c>
      <c r="I21" s="114">
        <f t="shared" si="2"/>
        <v>16.485947587809445</v>
      </c>
      <c r="J21" s="130">
        <v>23682487.921360001</v>
      </c>
      <c r="K21" s="130">
        <v>22234511.912689999</v>
      </c>
      <c r="L21" s="112">
        <f t="shared" si="3"/>
        <v>-6.1141211745917365</v>
      </c>
      <c r="M21" s="132">
        <f t="shared" si="4"/>
        <v>15.671858520177246</v>
      </c>
    </row>
    <row r="22" spans="1:13" ht="24" customHeight="1" x14ac:dyDescent="0.25">
      <c r="A22" s="117" t="s">
        <v>54</v>
      </c>
      <c r="B22" s="131">
        <v>12507495.236810002</v>
      </c>
      <c r="C22" s="131">
        <v>11703831.714099998</v>
      </c>
      <c r="D22" s="129">
        <f t="shared" si="5"/>
        <v>-6.4254553569190618</v>
      </c>
      <c r="E22" s="133">
        <f t="shared" si="0"/>
        <v>100</v>
      </c>
      <c r="F22" s="115">
        <v>75987304.832439989</v>
      </c>
      <c r="G22" s="115">
        <v>66698823.462479986</v>
      </c>
      <c r="H22" s="129">
        <f>(G22-F22)/F22*100</f>
        <v>-12.223727885127762</v>
      </c>
      <c r="I22" s="119">
        <f t="shared" si="2"/>
        <v>100</v>
      </c>
      <c r="J22" s="131">
        <v>150109359.58063</v>
      </c>
      <c r="K22" s="131">
        <v>141875399.67938998</v>
      </c>
      <c r="L22" s="129">
        <f t="shared" si="3"/>
        <v>-5.4853074613360251</v>
      </c>
      <c r="M22" s="133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23" sqref="C23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31"/>
    </row>
    <row r="8" spans="9:9" x14ac:dyDescent="0.25">
      <c r="I8" s="31"/>
    </row>
    <row r="9" spans="9:9" x14ac:dyDescent="0.25">
      <c r="I9" s="31"/>
    </row>
    <row r="10" spans="9:9" x14ac:dyDescent="0.25">
      <c r="I10" s="31"/>
    </row>
    <row r="17" spans="3:14" ht="12.75" customHeight="1" x14ac:dyDescent="0.25"/>
    <row r="21" spans="3:14" x14ac:dyDescent="0.25">
      <c r="C21" s="1" t="s">
        <v>186</v>
      </c>
    </row>
    <row r="22" spans="3:14" x14ac:dyDescent="0.25">
      <c r="C22" s="113" t="s">
        <v>218</v>
      </c>
    </row>
    <row r="24" spans="3:14" x14ac:dyDescent="0.25">
      <c r="H24" s="31"/>
      <c r="I24" s="31"/>
    </row>
    <row r="25" spans="3:14" x14ac:dyDescent="0.25">
      <c r="H25" s="31"/>
      <c r="I25" s="31"/>
    </row>
    <row r="26" spans="3:14" x14ac:dyDescent="0.25">
      <c r="H26" s="161"/>
      <c r="I26" s="161"/>
      <c r="N26" t="s">
        <v>55</v>
      </c>
    </row>
    <row r="27" spans="3:14" x14ac:dyDescent="0.25">
      <c r="H27" s="161"/>
      <c r="I27" s="16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31"/>
      <c r="I37" s="31"/>
    </row>
    <row r="38" spans="8:9" x14ac:dyDescent="0.25">
      <c r="H38" s="31"/>
      <c r="I38" s="31"/>
    </row>
    <row r="39" spans="8:9" x14ac:dyDescent="0.25">
      <c r="H39" s="161"/>
      <c r="I39" s="161"/>
    </row>
    <row r="40" spans="8:9" x14ac:dyDescent="0.25">
      <c r="H40" s="161"/>
      <c r="I40" s="16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31"/>
      <c r="I49" s="31"/>
    </row>
    <row r="50" spans="3:9" x14ac:dyDescent="0.25">
      <c r="H50" s="31"/>
      <c r="I50" s="31"/>
    </row>
    <row r="51" spans="3:9" x14ac:dyDescent="0.25">
      <c r="H51" s="161"/>
      <c r="I51" s="161"/>
    </row>
    <row r="52" spans="3:9" x14ac:dyDescent="0.25">
      <c r="H52" s="161"/>
      <c r="I52" s="16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26" sqref="O26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6" x14ac:dyDescent="0.3">
      <c r="A3" s="67"/>
      <c r="B3" s="128" t="s">
        <v>208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5">
      <c r="A4" s="95"/>
      <c r="B4" s="108" t="s">
        <v>172</v>
      </c>
      <c r="C4" s="108" t="s">
        <v>56</v>
      </c>
      <c r="D4" s="108" t="s">
        <v>57</v>
      </c>
      <c r="E4" s="108" t="s">
        <v>58</v>
      </c>
      <c r="F4" s="108" t="s">
        <v>59</v>
      </c>
      <c r="G4" s="108" t="s">
        <v>60</v>
      </c>
      <c r="H4" s="108" t="s">
        <v>61</v>
      </c>
      <c r="I4" s="108" t="s">
        <v>0</v>
      </c>
      <c r="J4" s="108" t="s">
        <v>171</v>
      </c>
      <c r="K4" s="108" t="s">
        <v>62</v>
      </c>
      <c r="L4" s="108" t="s">
        <v>63</v>
      </c>
      <c r="M4" s="108" t="s">
        <v>64</v>
      </c>
      <c r="N4" s="108" t="s">
        <v>65</v>
      </c>
      <c r="O4" s="109" t="s">
        <v>170</v>
      </c>
      <c r="P4" s="109" t="s">
        <v>169</v>
      </c>
    </row>
    <row r="5" spans="1:16" x14ac:dyDescent="0.25">
      <c r="A5" s="100" t="s">
        <v>168</v>
      </c>
      <c r="B5" s="101" t="s">
        <v>66</v>
      </c>
      <c r="C5" s="134">
        <v>1086929.97456</v>
      </c>
      <c r="D5" s="134">
        <v>1013379.53088</v>
      </c>
      <c r="E5" s="134">
        <v>1064979.97322</v>
      </c>
      <c r="F5" s="134">
        <v>1121544.8521499999</v>
      </c>
      <c r="G5" s="134">
        <v>992905.61825000006</v>
      </c>
      <c r="H5" s="134">
        <v>1125188.71759</v>
      </c>
      <c r="I5" s="102"/>
      <c r="J5" s="102"/>
      <c r="K5" s="102"/>
      <c r="L5" s="102"/>
      <c r="M5" s="102"/>
      <c r="N5" s="102"/>
      <c r="O5" s="134">
        <f t="shared" ref="O5:O24" si="0">SUM(C5:N5)</f>
        <v>6404928.666650001</v>
      </c>
      <c r="P5" s="103">
        <f t="shared" ref="P5:P24" si="1">O5/O$26*100</f>
        <v>9.6027610895609765</v>
      </c>
    </row>
    <row r="6" spans="1:16" x14ac:dyDescent="0.25">
      <c r="A6" s="100" t="s">
        <v>167</v>
      </c>
      <c r="B6" s="101" t="s">
        <v>68</v>
      </c>
      <c r="C6" s="134">
        <v>750461.15466999996</v>
      </c>
      <c r="D6" s="134">
        <v>739692.44113000005</v>
      </c>
      <c r="E6" s="134">
        <v>709659.60020999995</v>
      </c>
      <c r="F6" s="134">
        <v>767202.68220000004</v>
      </c>
      <c r="G6" s="134">
        <v>680395.91584999999</v>
      </c>
      <c r="H6" s="134">
        <v>813193.68091</v>
      </c>
      <c r="I6" s="102"/>
      <c r="J6" s="102"/>
      <c r="K6" s="102"/>
      <c r="L6" s="102"/>
      <c r="M6" s="102"/>
      <c r="N6" s="102"/>
      <c r="O6" s="134">
        <f t="shared" si="0"/>
        <v>4460605.4749699999</v>
      </c>
      <c r="P6" s="103">
        <f t="shared" si="1"/>
        <v>6.6876823958959566</v>
      </c>
    </row>
    <row r="7" spans="1:16" x14ac:dyDescent="0.25">
      <c r="A7" s="100" t="s">
        <v>166</v>
      </c>
      <c r="B7" s="101" t="s">
        <v>67</v>
      </c>
      <c r="C7" s="134">
        <v>846513.78391999996</v>
      </c>
      <c r="D7" s="134">
        <v>732864.80053999997</v>
      </c>
      <c r="E7" s="134">
        <v>712026.47545999999</v>
      </c>
      <c r="F7" s="134">
        <v>767131.24421000003</v>
      </c>
      <c r="G7" s="134">
        <v>633616.48771000002</v>
      </c>
      <c r="H7" s="134">
        <v>674257.95626000001</v>
      </c>
      <c r="I7" s="102"/>
      <c r="J7" s="102"/>
      <c r="K7" s="102"/>
      <c r="L7" s="102"/>
      <c r="M7" s="102"/>
      <c r="N7" s="102"/>
      <c r="O7" s="134">
        <f t="shared" si="0"/>
        <v>4366410.7481000004</v>
      </c>
      <c r="P7" s="103">
        <f t="shared" si="1"/>
        <v>6.5464584252467786</v>
      </c>
    </row>
    <row r="8" spans="1:16" x14ac:dyDescent="0.25">
      <c r="A8" s="100" t="s">
        <v>165</v>
      </c>
      <c r="B8" s="101" t="s">
        <v>70</v>
      </c>
      <c r="C8" s="134">
        <v>569760.14737000002</v>
      </c>
      <c r="D8" s="134">
        <v>509681.22652000003</v>
      </c>
      <c r="E8" s="134">
        <v>522177.89886999998</v>
      </c>
      <c r="F8" s="134">
        <v>548014.00896000001</v>
      </c>
      <c r="G8" s="134">
        <v>482583.55631999997</v>
      </c>
      <c r="H8" s="134">
        <v>590056.85338999995</v>
      </c>
      <c r="I8" s="102"/>
      <c r="J8" s="102"/>
      <c r="K8" s="102"/>
      <c r="L8" s="102"/>
      <c r="M8" s="102"/>
      <c r="N8" s="102"/>
      <c r="O8" s="134">
        <f t="shared" si="0"/>
        <v>3222273.6914299997</v>
      </c>
      <c r="P8" s="103">
        <f t="shared" si="1"/>
        <v>4.8310802562246371</v>
      </c>
    </row>
    <row r="9" spans="1:16" x14ac:dyDescent="0.25">
      <c r="A9" s="100" t="s">
        <v>164</v>
      </c>
      <c r="B9" s="101" t="s">
        <v>72</v>
      </c>
      <c r="C9" s="134">
        <v>481112.12172</v>
      </c>
      <c r="D9" s="134">
        <v>520406.63614000002</v>
      </c>
      <c r="E9" s="134">
        <v>529845.99025000003</v>
      </c>
      <c r="F9" s="134">
        <v>507356.50777000003</v>
      </c>
      <c r="G9" s="134">
        <v>453674.58369</v>
      </c>
      <c r="H9" s="134">
        <v>536352.44397999998</v>
      </c>
      <c r="I9" s="102"/>
      <c r="J9" s="102"/>
      <c r="K9" s="102"/>
      <c r="L9" s="102"/>
      <c r="M9" s="102"/>
      <c r="N9" s="102"/>
      <c r="O9" s="134">
        <f t="shared" si="0"/>
        <v>3028748.2835499998</v>
      </c>
      <c r="P9" s="103">
        <f t="shared" si="1"/>
        <v>4.5409320979308658</v>
      </c>
    </row>
    <row r="10" spans="1:16" x14ac:dyDescent="0.25">
      <c r="A10" s="100" t="s">
        <v>163</v>
      </c>
      <c r="B10" s="101" t="s">
        <v>71</v>
      </c>
      <c r="C10" s="134">
        <v>469281.52766999998</v>
      </c>
      <c r="D10" s="134">
        <v>458114.85983999999</v>
      </c>
      <c r="E10" s="134">
        <v>458011.17473999999</v>
      </c>
      <c r="F10" s="134">
        <v>478768.17090000003</v>
      </c>
      <c r="G10" s="134">
        <v>404885.12465000001</v>
      </c>
      <c r="H10" s="134">
        <v>563293.56928000005</v>
      </c>
      <c r="I10" s="102"/>
      <c r="J10" s="102"/>
      <c r="K10" s="102"/>
      <c r="L10" s="102"/>
      <c r="M10" s="102"/>
      <c r="N10" s="102"/>
      <c r="O10" s="134">
        <f t="shared" si="0"/>
        <v>2832354.4270799998</v>
      </c>
      <c r="P10" s="103">
        <f t="shared" si="1"/>
        <v>4.2464833411541036</v>
      </c>
    </row>
    <row r="11" spans="1:16" x14ac:dyDescent="0.25">
      <c r="A11" s="100" t="s">
        <v>162</v>
      </c>
      <c r="B11" s="101" t="s">
        <v>73</v>
      </c>
      <c r="C11" s="134">
        <v>387911.02915000002</v>
      </c>
      <c r="D11" s="134">
        <v>396184.66105</v>
      </c>
      <c r="E11" s="134">
        <v>371023.65045000002</v>
      </c>
      <c r="F11" s="134">
        <v>405668.56438</v>
      </c>
      <c r="G11" s="134">
        <v>336205.09706</v>
      </c>
      <c r="H11" s="134">
        <v>414616.22463000001</v>
      </c>
      <c r="I11" s="102"/>
      <c r="J11" s="102"/>
      <c r="K11" s="102"/>
      <c r="L11" s="102"/>
      <c r="M11" s="102"/>
      <c r="N11" s="102"/>
      <c r="O11" s="134">
        <f t="shared" si="0"/>
        <v>2311609.2267200002</v>
      </c>
      <c r="P11" s="103">
        <f t="shared" si="1"/>
        <v>3.465742132648479</v>
      </c>
    </row>
    <row r="12" spans="1:16" x14ac:dyDescent="0.25">
      <c r="A12" s="100" t="s">
        <v>161</v>
      </c>
      <c r="B12" s="101" t="s">
        <v>154</v>
      </c>
      <c r="C12" s="134">
        <v>399052.98924000002</v>
      </c>
      <c r="D12" s="134">
        <v>274942.76280000003</v>
      </c>
      <c r="E12" s="134">
        <v>199416.67611</v>
      </c>
      <c r="F12" s="134">
        <v>298522.58240999997</v>
      </c>
      <c r="G12" s="134">
        <v>423151.45989</v>
      </c>
      <c r="H12" s="134">
        <v>332188.81686000002</v>
      </c>
      <c r="I12" s="102"/>
      <c r="J12" s="102"/>
      <c r="K12" s="102"/>
      <c r="L12" s="102"/>
      <c r="M12" s="102"/>
      <c r="N12" s="102"/>
      <c r="O12" s="134">
        <f t="shared" si="0"/>
        <v>1927275.28731</v>
      </c>
      <c r="P12" s="103">
        <f t="shared" si="1"/>
        <v>2.889519165797799</v>
      </c>
    </row>
    <row r="13" spans="1:16" x14ac:dyDescent="0.25">
      <c r="A13" s="100" t="s">
        <v>160</v>
      </c>
      <c r="B13" s="101" t="s">
        <v>69</v>
      </c>
      <c r="C13" s="134">
        <v>313273.9694</v>
      </c>
      <c r="D13" s="134">
        <v>296574.85394</v>
      </c>
      <c r="E13" s="134">
        <v>327235.73666</v>
      </c>
      <c r="F13" s="134">
        <v>318971.10693000001</v>
      </c>
      <c r="G13" s="134">
        <v>315834.58322999999</v>
      </c>
      <c r="H13" s="134">
        <v>328490.43371999997</v>
      </c>
      <c r="I13" s="102"/>
      <c r="J13" s="102"/>
      <c r="K13" s="102"/>
      <c r="L13" s="102"/>
      <c r="M13" s="102"/>
      <c r="N13" s="102"/>
      <c r="O13" s="134">
        <f t="shared" si="0"/>
        <v>1900380.6838799999</v>
      </c>
      <c r="P13" s="103">
        <f t="shared" si="1"/>
        <v>2.8491967102673366</v>
      </c>
    </row>
    <row r="14" spans="1:16" x14ac:dyDescent="0.25">
      <c r="A14" s="100" t="s">
        <v>158</v>
      </c>
      <c r="B14" s="101" t="s">
        <v>142</v>
      </c>
      <c r="C14" s="134">
        <v>203484.37448999999</v>
      </c>
      <c r="D14" s="134">
        <v>288196.68319000001</v>
      </c>
      <c r="E14" s="134">
        <v>301509.25016</v>
      </c>
      <c r="F14" s="134">
        <v>385868.99783000001</v>
      </c>
      <c r="G14" s="134">
        <v>333532.67032999999</v>
      </c>
      <c r="H14" s="134">
        <v>385515.1961</v>
      </c>
      <c r="I14" s="102"/>
      <c r="J14" s="102"/>
      <c r="K14" s="102"/>
      <c r="L14" s="102"/>
      <c r="M14" s="102"/>
      <c r="N14" s="102"/>
      <c r="O14" s="134">
        <f t="shared" si="0"/>
        <v>1898107.1720999999</v>
      </c>
      <c r="P14" s="103">
        <f t="shared" si="1"/>
        <v>2.8457880867534917</v>
      </c>
    </row>
    <row r="15" spans="1:16" x14ac:dyDescent="0.25">
      <c r="A15" s="100" t="s">
        <v>156</v>
      </c>
      <c r="B15" s="101" t="s">
        <v>74</v>
      </c>
      <c r="C15" s="134">
        <v>277691.49177999998</v>
      </c>
      <c r="D15" s="134">
        <v>265128.33747000003</v>
      </c>
      <c r="E15" s="134">
        <v>391097.34389000002</v>
      </c>
      <c r="F15" s="134">
        <v>307762.17469999997</v>
      </c>
      <c r="G15" s="134">
        <v>239696.57451000001</v>
      </c>
      <c r="H15" s="134">
        <v>297149.44468999997</v>
      </c>
      <c r="I15" s="102"/>
      <c r="J15" s="102"/>
      <c r="K15" s="102"/>
      <c r="L15" s="102"/>
      <c r="M15" s="102"/>
      <c r="N15" s="102"/>
      <c r="O15" s="134">
        <f t="shared" si="0"/>
        <v>1778525.3670399999</v>
      </c>
      <c r="P15" s="103">
        <f t="shared" si="1"/>
        <v>2.6665018582231368</v>
      </c>
    </row>
    <row r="16" spans="1:16" x14ac:dyDescent="0.25">
      <c r="A16" s="100" t="s">
        <v>155</v>
      </c>
      <c r="B16" s="101" t="s">
        <v>152</v>
      </c>
      <c r="C16" s="134">
        <v>213137.17726999999</v>
      </c>
      <c r="D16" s="134">
        <v>202060.92011000001</v>
      </c>
      <c r="E16" s="134">
        <v>217866.09765000001</v>
      </c>
      <c r="F16" s="134">
        <v>328594.33776000002</v>
      </c>
      <c r="G16" s="134">
        <v>304890.16519000003</v>
      </c>
      <c r="H16" s="134">
        <v>272457.95208000002</v>
      </c>
      <c r="I16" s="102"/>
      <c r="J16" s="102"/>
      <c r="K16" s="102"/>
      <c r="L16" s="102"/>
      <c r="M16" s="102"/>
      <c r="N16" s="102"/>
      <c r="O16" s="134">
        <f t="shared" si="0"/>
        <v>1539006.6500600001</v>
      </c>
      <c r="P16" s="103">
        <f t="shared" si="1"/>
        <v>2.3073969976782789</v>
      </c>
    </row>
    <row r="17" spans="1:16" x14ac:dyDescent="0.25">
      <c r="A17" s="100" t="s">
        <v>153</v>
      </c>
      <c r="B17" s="101" t="s">
        <v>159</v>
      </c>
      <c r="C17" s="134">
        <v>253565.00008</v>
      </c>
      <c r="D17" s="134">
        <v>235628.88178</v>
      </c>
      <c r="E17" s="134">
        <v>237838.96403999999</v>
      </c>
      <c r="F17" s="134">
        <v>255607.48061999999</v>
      </c>
      <c r="G17" s="134">
        <v>231165.66401000001</v>
      </c>
      <c r="H17" s="134">
        <v>290614.65862</v>
      </c>
      <c r="I17" s="102"/>
      <c r="J17" s="102"/>
      <c r="K17" s="102"/>
      <c r="L17" s="102"/>
      <c r="M17" s="102"/>
      <c r="N17" s="102"/>
      <c r="O17" s="134">
        <f t="shared" si="0"/>
        <v>1504420.64915</v>
      </c>
      <c r="P17" s="103">
        <f t="shared" si="1"/>
        <v>2.2555430081855619</v>
      </c>
    </row>
    <row r="18" spans="1:16" x14ac:dyDescent="0.25">
      <c r="A18" s="100" t="s">
        <v>151</v>
      </c>
      <c r="B18" s="101" t="s">
        <v>157</v>
      </c>
      <c r="C18" s="134">
        <v>170763.91381999999</v>
      </c>
      <c r="D18" s="134">
        <v>214711.7243</v>
      </c>
      <c r="E18" s="134">
        <v>239958.88329</v>
      </c>
      <c r="F18" s="134">
        <v>267250.00871999998</v>
      </c>
      <c r="G18" s="134">
        <v>218658.75627000001</v>
      </c>
      <c r="H18" s="134">
        <v>249258.56925</v>
      </c>
      <c r="I18" s="102"/>
      <c r="J18" s="102"/>
      <c r="K18" s="102"/>
      <c r="L18" s="102"/>
      <c r="M18" s="102"/>
      <c r="N18" s="102"/>
      <c r="O18" s="134">
        <f t="shared" si="0"/>
        <v>1360601.85565</v>
      </c>
      <c r="P18" s="103">
        <f t="shared" si="1"/>
        <v>2.0399188246781845</v>
      </c>
    </row>
    <row r="19" spans="1:16" x14ac:dyDescent="0.25">
      <c r="A19" s="100" t="s">
        <v>149</v>
      </c>
      <c r="B19" s="101" t="s">
        <v>147</v>
      </c>
      <c r="C19" s="134">
        <v>208347.80074000001</v>
      </c>
      <c r="D19" s="134">
        <v>201383.28690000001</v>
      </c>
      <c r="E19" s="134">
        <v>229622.09914999999</v>
      </c>
      <c r="F19" s="134">
        <v>216216.16164999999</v>
      </c>
      <c r="G19" s="134">
        <v>230617.74791999999</v>
      </c>
      <c r="H19" s="134">
        <v>252997.98751000001</v>
      </c>
      <c r="I19" s="102"/>
      <c r="J19" s="102"/>
      <c r="K19" s="102"/>
      <c r="L19" s="102"/>
      <c r="M19" s="102"/>
      <c r="N19" s="102"/>
      <c r="O19" s="134">
        <f t="shared" si="0"/>
        <v>1339185.0838700002</v>
      </c>
      <c r="P19" s="103">
        <f t="shared" si="1"/>
        <v>2.007809155169475</v>
      </c>
    </row>
    <row r="20" spans="1:16" x14ac:dyDescent="0.25">
      <c r="A20" s="100" t="s">
        <v>148</v>
      </c>
      <c r="B20" s="101" t="s">
        <v>150</v>
      </c>
      <c r="C20" s="134">
        <v>212682.59643999999</v>
      </c>
      <c r="D20" s="134">
        <v>205175.37792</v>
      </c>
      <c r="E20" s="134">
        <v>221765.26347999999</v>
      </c>
      <c r="F20" s="134">
        <v>206946.65617</v>
      </c>
      <c r="G20" s="134">
        <v>193763.81205000001</v>
      </c>
      <c r="H20" s="134">
        <v>205624.52561000001</v>
      </c>
      <c r="I20" s="102"/>
      <c r="J20" s="102"/>
      <c r="K20" s="102"/>
      <c r="L20" s="102"/>
      <c r="M20" s="102"/>
      <c r="N20" s="102"/>
      <c r="O20" s="134">
        <f t="shared" si="0"/>
        <v>1245958.2316700001</v>
      </c>
      <c r="P20" s="103">
        <f t="shared" si="1"/>
        <v>1.8680362965785842</v>
      </c>
    </row>
    <row r="21" spans="1:16" x14ac:dyDescent="0.25">
      <c r="A21" s="100" t="s">
        <v>146</v>
      </c>
      <c r="B21" s="101" t="s">
        <v>199</v>
      </c>
      <c r="C21" s="134">
        <v>153934.36100999999</v>
      </c>
      <c r="D21" s="134">
        <v>147724.87372999999</v>
      </c>
      <c r="E21" s="134">
        <v>155106.99196000001</v>
      </c>
      <c r="F21" s="134">
        <v>208580.52911</v>
      </c>
      <c r="G21" s="134">
        <v>245896.60054000001</v>
      </c>
      <c r="H21" s="134">
        <v>270364.76324</v>
      </c>
      <c r="I21" s="102"/>
      <c r="J21" s="102"/>
      <c r="K21" s="102"/>
      <c r="L21" s="102"/>
      <c r="M21" s="102"/>
      <c r="N21" s="102"/>
      <c r="O21" s="134">
        <f t="shared" si="0"/>
        <v>1181608.11959</v>
      </c>
      <c r="P21" s="103">
        <f t="shared" si="1"/>
        <v>1.77155766511337</v>
      </c>
    </row>
    <row r="22" spans="1:16" x14ac:dyDescent="0.25">
      <c r="A22" s="100" t="s">
        <v>145</v>
      </c>
      <c r="B22" s="101" t="s">
        <v>140</v>
      </c>
      <c r="C22" s="134">
        <v>183546.35931</v>
      </c>
      <c r="D22" s="134">
        <v>190570.41328000001</v>
      </c>
      <c r="E22" s="134">
        <v>193673.05056</v>
      </c>
      <c r="F22" s="134">
        <v>213840.79261999999</v>
      </c>
      <c r="G22" s="134">
        <v>170550.63159</v>
      </c>
      <c r="H22" s="134">
        <v>172854.29193000001</v>
      </c>
      <c r="I22" s="102"/>
      <c r="J22" s="102"/>
      <c r="K22" s="102"/>
      <c r="L22" s="102"/>
      <c r="M22" s="102"/>
      <c r="N22" s="102"/>
      <c r="O22" s="134">
        <f t="shared" si="0"/>
        <v>1125035.53929</v>
      </c>
      <c r="P22" s="103">
        <f t="shared" si="1"/>
        <v>1.6867397067698864</v>
      </c>
    </row>
    <row r="23" spans="1:16" x14ac:dyDescent="0.25">
      <c r="A23" s="100" t="s">
        <v>143</v>
      </c>
      <c r="B23" s="101" t="s">
        <v>144</v>
      </c>
      <c r="C23" s="134">
        <v>188859.80744</v>
      </c>
      <c r="D23" s="134">
        <v>161022.98983000001</v>
      </c>
      <c r="E23" s="134">
        <v>185007.30986000001</v>
      </c>
      <c r="F23" s="134">
        <v>192114.93794999999</v>
      </c>
      <c r="G23" s="134">
        <v>179951.43077000001</v>
      </c>
      <c r="H23" s="134">
        <v>146194.23579999999</v>
      </c>
      <c r="I23" s="102"/>
      <c r="J23" s="102"/>
      <c r="K23" s="102"/>
      <c r="L23" s="102"/>
      <c r="M23" s="102"/>
      <c r="N23" s="102"/>
      <c r="O23" s="134">
        <f t="shared" si="0"/>
        <v>1053150.71165</v>
      </c>
      <c r="P23" s="103">
        <f t="shared" si="1"/>
        <v>1.5789644509133307</v>
      </c>
    </row>
    <row r="24" spans="1:16" x14ac:dyDescent="0.25">
      <c r="A24" s="100" t="s">
        <v>141</v>
      </c>
      <c r="B24" s="101" t="s">
        <v>207</v>
      </c>
      <c r="C24" s="134">
        <v>136177.80694000001</v>
      </c>
      <c r="D24" s="134">
        <v>152970.03120999999</v>
      </c>
      <c r="E24" s="134">
        <v>167565.15150000001</v>
      </c>
      <c r="F24" s="134">
        <v>177885.81349</v>
      </c>
      <c r="G24" s="134">
        <v>155106.36116999999</v>
      </c>
      <c r="H24" s="134">
        <v>164291.91219</v>
      </c>
      <c r="I24" s="102"/>
      <c r="J24" s="102"/>
      <c r="K24" s="102"/>
      <c r="L24" s="102"/>
      <c r="M24" s="102"/>
      <c r="N24" s="102"/>
      <c r="O24" s="134">
        <f t="shared" si="0"/>
        <v>953997.07649999997</v>
      </c>
      <c r="P24" s="103">
        <f t="shared" si="1"/>
        <v>1.4303057040228753</v>
      </c>
    </row>
    <row r="25" spans="1:16" x14ac:dyDescent="0.25">
      <c r="A25" s="104"/>
      <c r="B25" s="162" t="s">
        <v>139</v>
      </c>
      <c r="C25" s="162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35">
        <f>SUM(O5:O24)</f>
        <v>45434182.946259998</v>
      </c>
      <c r="P25" s="106">
        <f>SUM(P5:P24)</f>
        <v>68.118417368813112</v>
      </c>
    </row>
    <row r="26" spans="1:16" ht="13.5" customHeight="1" x14ac:dyDescent="0.25">
      <c r="A26" s="104"/>
      <c r="B26" s="163" t="s">
        <v>138</v>
      </c>
      <c r="C26" s="163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35">
        <v>66698823.462480046</v>
      </c>
      <c r="P26" s="102">
        <f>O26/O$26*100</f>
        <v>100</v>
      </c>
    </row>
    <row r="27" spans="1:16" x14ac:dyDescent="0.25">
      <c r="B27" s="68"/>
    </row>
    <row r="28" spans="1:16" x14ac:dyDescent="0.25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O25" sqref="O25"/>
    </sheetView>
  </sheetViews>
  <sheetFormatPr defaultColWidth="9.109375" defaultRowHeight="13.2" x14ac:dyDescent="0.25"/>
  <sheetData>
    <row r="22" spans="1:1" x14ac:dyDescent="0.25">
      <c r="A22" t="s">
        <v>178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40" workbookViewId="0">
      <selection activeCell="I53" sqref="I53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3" t="s">
        <v>2</v>
      </c>
    </row>
    <row r="2" spans="2:2" ht="13.8" x14ac:dyDescent="0.25">
      <c r="B2" s="33" t="s">
        <v>75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2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2002-2015 AYLIK İHR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gokhanezgin</cp:lastModifiedBy>
  <cp:lastPrinted>2015-04-01T04:24:42Z</cp:lastPrinted>
  <dcterms:created xsi:type="dcterms:W3CDTF">2013-08-01T04:41:02Z</dcterms:created>
  <dcterms:modified xsi:type="dcterms:W3CDTF">2015-07-01T04:10:39Z</dcterms:modified>
</cp:coreProperties>
</file>