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hanezgin\Documents\RAPORLAR KAYIT RAKAMLARI\AYLAR BAZINDA İHRACAT KAYIT RAKAMLARI\2015\11-KASIM-NİGDE\"/>
    </mc:Choice>
  </mc:AlternateContent>
  <bookViews>
    <workbookView xWindow="0" yWindow="0" windowWidth="23040" windowHeight="9408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definedNames>
    <definedName name="_xlnm._FilterDatabase" localSheetId="13" hidden="1">'2002-2015 AYLIK İHR'!$A$1:$O$76</definedName>
  </definedNames>
  <calcPr calcId="152511"/>
</workbook>
</file>

<file path=xl/calcChain.xml><?xml version="1.0" encoding="utf-8"?>
<calcChain xmlns="http://schemas.openxmlformats.org/spreadsheetml/2006/main">
  <c r="K46" i="2" l="1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C46" i="2"/>
  <c r="B46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G51" i="1" l="1"/>
  <c r="F51" i="1"/>
  <c r="B45" i="2" l="1"/>
  <c r="C45" i="2" l="1"/>
  <c r="H22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 l="1"/>
  <c r="H51" i="1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1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F45" i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  <c r="M42" i="1" l="1"/>
  <c r="M34" i="1"/>
  <c r="M26" i="1"/>
  <c r="M18" i="1"/>
  <c r="M10" i="1"/>
  <c r="M43" i="1"/>
  <c r="M35" i="1"/>
  <c r="M27" i="1"/>
  <c r="M19" i="1"/>
  <c r="M11" i="1"/>
  <c r="M40" i="1"/>
  <c r="M32" i="1"/>
  <c r="M24" i="1"/>
  <c r="M16" i="1"/>
  <c r="M8" i="1"/>
  <c r="M41" i="1"/>
  <c r="M33" i="1"/>
  <c r="M25" i="1"/>
  <c r="M17" i="1"/>
  <c r="M9" i="1"/>
  <c r="M46" i="1"/>
  <c r="M38" i="1"/>
  <c r="M30" i="1"/>
  <c r="M22" i="1"/>
  <c r="M14" i="1"/>
  <c r="M39" i="1"/>
  <c r="M31" i="1"/>
  <c r="M23" i="1"/>
  <c r="M15" i="1"/>
  <c r="M44" i="1"/>
  <c r="M36" i="1"/>
  <c r="M28" i="1"/>
  <c r="M20" i="1"/>
  <c r="M12" i="1"/>
  <c r="M37" i="1"/>
  <c r="M29" i="1"/>
  <c r="M21" i="1"/>
  <c r="M13" i="1"/>
  <c r="L46" i="1"/>
  <c r="F46" i="3" s="1"/>
  <c r="K45" i="1"/>
  <c r="M31" i="2"/>
  <c r="M45" i="2" l="1"/>
  <c r="L45" i="2"/>
  <c r="G45" i="3" s="1"/>
  <c r="M17" i="2"/>
  <c r="M27" i="2"/>
  <c r="M28" i="2"/>
  <c r="M22" i="2"/>
  <c r="M12" i="2"/>
  <c r="M29" i="2"/>
  <c r="M19" i="2"/>
  <c r="M13" i="2"/>
  <c r="M35" i="2"/>
  <c r="M8" i="2"/>
  <c r="M45" i="1"/>
  <c r="M44" i="2"/>
  <c r="M38" i="2"/>
  <c r="M16" i="2"/>
  <c r="M33" i="2"/>
  <c r="M42" i="2"/>
  <c r="M24" i="2"/>
  <c r="M26" i="2"/>
  <c r="M46" i="2"/>
  <c r="M40" i="2"/>
  <c r="M25" i="2"/>
  <c r="M15" i="2"/>
  <c r="M14" i="2"/>
  <c r="M36" i="2"/>
  <c r="M41" i="2"/>
  <c r="M30" i="2"/>
  <c r="M11" i="2"/>
  <c r="M20" i="2"/>
  <c r="M32" i="2"/>
  <c r="L46" i="2"/>
  <c r="G46" i="3" s="1"/>
  <c r="L45" i="1"/>
  <c r="F45" i="3" s="1"/>
  <c r="M37" i="2"/>
  <c r="M34" i="2"/>
  <c r="M39" i="2"/>
  <c r="M43" i="2"/>
  <c r="M9" i="2"/>
  <c r="M21" i="2"/>
  <c r="M10" i="2"/>
  <c r="M23" i="2"/>
  <c r="M18" i="2"/>
</calcChain>
</file>

<file path=xl/sharedStrings.xml><?xml version="1.0" encoding="utf-8"?>
<sst xmlns="http://schemas.openxmlformats.org/spreadsheetml/2006/main" count="447" uniqueCount="245">
  <si>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</si>
  <si>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</si>
  <si>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</si>
  <si>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</si>
  <si>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</si>
  <si>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</si>
  <si>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</si>
  <si>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</si>
  <si>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</si>
  <si>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</si>
  <si>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</si>
  <si>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</si>
  <si>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</si>
  <si>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</si>
  <si>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</si>
  <si>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</si>
  <si>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</si>
  <si>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</si>
  <si>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</si>
  <si>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</si>
  <si>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</si>
  <si>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</si>
  <si>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</si>
  <si>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</si>
  <si>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</si>
  <si>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</si>
  <si>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</si>
  <si>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</si>
  <si>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</si>
  <si>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</si>
  <si>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</si>
  <si>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</si>
  <si>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</si>
  <si>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</si>
  <si>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</si>
  <si>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</si>
  <si>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</si>
  <si>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</si>
  <si>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</si>
  <si>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</si>
  <si>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</si>
  <si>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</si>
  <si>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</si>
  <si>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</si>
  <si>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</si>
  <si>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</si>
  <si>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</si>
  <si>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</si>
  <si>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</si>
  <si>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</si>
  <si>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</si>
  <si>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</si>
  <si>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</si>
  <si>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</si>
  <si>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</si>
  <si>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</si>
  <si>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</si>
  <si>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</si>
  <si>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</si>
  <si>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</si>
  <si>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</si>
  <si>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</si>
  <si>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</si>
  <si>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</si>
  <si>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</si>
  <si>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</si>
  <si>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</si>
  <si>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</si>
  <si>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</si>
  <si>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</si>
  <si>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</si>
  <si>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</si>
  <si>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</si>
  <si>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</si>
  <si>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</si>
  <si>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</si>
  <si>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</si>
  <si>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</si>
  <si>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</si>
  <si>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</si>
  <si>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</si>
  <si>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</si>
  <si>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</si>
  <si>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</si>
  <si>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</si>
  <si>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</si>
  <si>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</si>
  <si>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</si>
  <si>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</si>
  <si>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</si>
  <si>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</si>
  <si>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</si>
  <si>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</si>
  <si>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</si>
  <si>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</si>
  <si>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</si>
  <si>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</si>
  <si>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</si>
  <si>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</si>
  <si>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</si>
  <si>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</si>
  <si>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</si>
  <si>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</si>
  <si>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</si>
  <si>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</si>
  <si>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</si>
  <si>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</si>
  <si>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</si>
  <si>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</si>
  <si>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</si>
  <si>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</si>
  <si>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</si>
  <si>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</si>
  <si>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</si>
  <si>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</si>
  <si>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</si>
  <si>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</si>
  <si>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</si>
  <si>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</si>
  <si>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</si>
  <si>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</si>
  <si>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</si>
  <si>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</si>
  <si>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</si>
  <si>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</si>
  <si>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</si>
  <si>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</si>
  <si>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</si>
  <si>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</si>
  <si>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</si>
  <si>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</si>
  <si>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</si>
  <si>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</si>
  <si>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</si>
  <si>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</si>
  <si>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</si>
  <si>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</si>
  <si>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</si>
  <si>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</si>
  <si>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</si>
  <si>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</si>
  <si>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</si>
  <si>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</si>
  <si>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</si>
  <si>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</si>
  <si>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</si>
  <si>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</si>
  <si>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</si>
  <si>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</si>
  <si>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</si>
  <si>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</si>
  <si>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</si>
  <si>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</si>
  <si>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</si>
  <si>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</si>
  <si>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</si>
  <si>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</si>
  <si>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</si>
  <si>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</si>
  <si>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</si>
  <si>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</si>
  <si>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</si>
  <si>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</si>
  <si>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</si>
  <si>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</si>
  <si>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</si>
  <si>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</si>
  <si>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</si>
  <si>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</si>
  <si>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</si>
  <si>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</si>
  <si>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</si>
  <si>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</si>
  <si>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</si>
  <si>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</si>
  <si>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>Değişim    ('15/'14)</t>
  </si>
  <si>
    <t xml:space="preserve"> Pay(15)  (%)</t>
  </si>
  <si>
    <t>SON 12 AYLIK
(2015/2014)</t>
  </si>
  <si>
    <t>2014-2015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</si>
  <si>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</si>
  <si>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</si>
  <si>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</si>
  <si>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</si>
  <si>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</si>
  <si>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</si>
  <si>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</si>
  <si>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</si>
  <si>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</si>
  <si>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ÇİN HALK CUMHURİYETİ</t>
  </si>
  <si>
    <t>TÜRKMENİSTAN</t>
  </si>
  <si>
    <t>2015 YILI İHRACATIMIZDA İLK 20 ÜLKE (1.000 $)</t>
  </si>
  <si>
    <t>SLOVAKYA</t>
  </si>
  <si>
    <t>ETİYOPYA</t>
  </si>
  <si>
    <t>BAYBURT</t>
  </si>
  <si>
    <t>OSMANIYE</t>
  </si>
  <si>
    <t>KILIS</t>
  </si>
  <si>
    <t>İNGİLTERE</t>
  </si>
  <si>
    <t>ABD</t>
  </si>
  <si>
    <t>PAKISTAN</t>
  </si>
  <si>
    <t>KIRIKKALE</t>
  </si>
  <si>
    <t xml:space="preserve">* Kasım ayı için TİM rakamı kullanılmıştır. </t>
  </si>
  <si>
    <t>KASIM 2015 İHRACAT RAKAMLARI</t>
  </si>
  <si>
    <t>OCAK-KASIM</t>
  </si>
  <si>
    <t>SEKTÖREL BAZDA İHRACAT RAKAMLARI (1.000 $)</t>
  </si>
  <si>
    <t>*Ocak-Kasım dönemi için ilk 10 ay TUİK, son ay TİM rakamı kullanılmıştır.</t>
  </si>
  <si>
    <t>2014 - KASIM</t>
  </si>
  <si>
    <t>2015 - KASIM</t>
  </si>
  <si>
    <t>İRAN</t>
  </si>
  <si>
    <t>NAMİBYA</t>
  </si>
  <si>
    <t>PANAMA</t>
  </si>
  <si>
    <t>GANA</t>
  </si>
  <si>
    <t xml:space="preserve">ENDONEZYA </t>
  </si>
  <si>
    <t xml:space="preserve">TAYLAND </t>
  </si>
  <si>
    <t>BANGLADEŞ</t>
  </si>
  <si>
    <t xml:space="preserve">KOLOMBİYA </t>
  </si>
  <si>
    <t xml:space="preserve"> Otomotiv Endüstrisi</t>
  </si>
  <si>
    <t xml:space="preserve"> Hazırgiyim ve Konfeksiyon </t>
  </si>
  <si>
    <t xml:space="preserve"> Kimyevi Maddeler ve Mamulleri  </t>
  </si>
  <si>
    <t xml:space="preserve"> Elektrik Elektronik ve Hizmet</t>
  </si>
  <si>
    <t xml:space="preserve"> Tekstil ve Hammaddeleri</t>
  </si>
  <si>
    <t xml:space="preserve"> Çelik</t>
  </si>
  <si>
    <t xml:space="preserve"> Hububat, Bakliyat, Yağlı Tohumlar ve Mamulleri </t>
  </si>
  <si>
    <t xml:space="preserve"> Demir ve Demir Dışı Metaller </t>
  </si>
  <si>
    <t xml:space="preserve"> Makine ve Aksamları</t>
  </si>
  <si>
    <t xml:space="preserve"> Mobilya,Kağıt ve Orman Ürünleri</t>
  </si>
  <si>
    <t xml:space="preserve"> Gemi ve Yat</t>
  </si>
  <si>
    <t xml:space="preserve"> Süs Bitkileri ve Mam.</t>
  </si>
  <si>
    <t xml:space="preserve"> Zeytin ve Zeytinyağı </t>
  </si>
  <si>
    <t xml:space="preserve"> Meyve Sebze Mamulleri </t>
  </si>
  <si>
    <t xml:space="preserve"> Kuru Meyve ve Mamulleri  </t>
  </si>
  <si>
    <t xml:space="preserve"> Tütün </t>
  </si>
  <si>
    <t>ADANA</t>
  </si>
  <si>
    <t>HATAY</t>
  </si>
  <si>
    <t>BITLIS</t>
  </si>
  <si>
    <t>KASTAMONU</t>
  </si>
  <si>
    <t>BILECIK</t>
  </si>
  <si>
    <t>IĞDIR</t>
  </si>
  <si>
    <t>NIĞDE</t>
  </si>
  <si>
    <t>SİİRT</t>
  </si>
  <si>
    <t>KASIM 2015 İHRACAT RAKAMLARI - TL</t>
  </si>
  <si>
    <t>KASIM (2015/2014)</t>
  </si>
  <si>
    <t>OCAK-KASIM
(2015/2014)</t>
  </si>
  <si>
    <t>OCAK - KASIM</t>
  </si>
  <si>
    <t xml:space="preserve"> Pay(15) (%)</t>
  </si>
  <si>
    <t>(*) Toplam satırında, son ay verisi için İhracatçı Birlikleri kayıtları, önceki dönemler için TÜİK kayıtları esas alınmıştır.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</si>
</sst>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\ _T_L_-;\-* #,##0\ _T_L_-;_-* &quot;-&quot;??\ _T_L_-;_-@_-"/>
    <numFmt numFmtId="169" formatCode="#\ ###\ ##0"/>
  </numFmts>
  <fonts count="80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15"/>
      <color indexed="8"/>
      <name val="Arial"/>
      <family val="2"/>
      <charset val="162"/>
    </font>
    <font>
      <sz val="11"/>
      <name val="Arial"/>
      <family val="2"/>
      <charset val="162"/>
    </font>
    <font>
      <sz val="9"/>
      <name val="Arial"/>
      <family val="2"/>
      <charset val="162"/>
    </font>
    <font>
      <b/>
      <sz val="9.5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29" borderId="0" applyNumberFormat="0" applyBorder="0" applyAlignment="0" applyProtection="0"/>
    <xf numFmtId="0" fontId="51" fillId="31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1" fillId="31" borderId="0" applyNumberFormat="0" applyBorder="0" applyAlignment="0" applyProtection="0"/>
    <xf numFmtId="0" fontId="51" fillId="33" borderId="0" applyNumberFormat="0" applyBorder="0" applyAlignment="0" applyProtection="0"/>
    <xf numFmtId="0" fontId="51" fillId="32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3" fillId="5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3" fillId="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3" fillId="11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3" fillId="14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3" fillId="17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3" fillId="20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3" fillId="6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3" fillId="9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3" fillId="1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3" fillId="15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3" fillId="18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3" fillId="21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4" fillId="7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14" fillId="10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4" fillId="13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1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4" fillId="19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14" fillId="22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6" fillId="0" borderId="24" applyNumberFormat="0" applyFill="0" applyAlignment="0" applyProtection="0"/>
    <xf numFmtId="0" fontId="57" fillId="0" borderId="25" applyNumberFormat="0" applyFill="0" applyAlignment="0" applyProtection="0"/>
    <xf numFmtId="0" fontId="58" fillId="0" borderId="26" applyNumberFormat="0" applyFill="0" applyAlignment="0" applyProtection="0"/>
    <xf numFmtId="0" fontId="59" fillId="0" borderId="27" applyNumberFormat="0" applyFill="0" applyAlignment="0" applyProtection="0"/>
    <xf numFmtId="0" fontId="59" fillId="0" borderId="0" applyNumberFormat="0" applyFill="0" applyBorder="0" applyAlignment="0" applyProtection="0"/>
    <xf numFmtId="0" fontId="60" fillId="40" borderId="28" applyNumberFormat="0" applyAlignment="0" applyProtection="0"/>
    <xf numFmtId="0" fontId="60" fillId="40" borderId="28" applyNumberFormat="0" applyAlignment="0" applyProtection="0"/>
    <xf numFmtId="0" fontId="61" fillId="41" borderId="29" applyNumberFormat="0" applyAlignment="0" applyProtection="0"/>
    <xf numFmtId="0" fontId="61" fillId="41" borderId="29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2" fillId="40" borderId="30" applyNumberFormat="0" applyAlignment="0" applyProtection="0"/>
    <xf numFmtId="0" fontId="1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63" fillId="32" borderId="28" applyNumberFormat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5" fillId="0" borderId="1" applyNumberFormat="0" applyFill="0" applyAlignment="0" applyProtection="0"/>
    <xf numFmtId="0" fontId="57" fillId="0" borderId="25" applyNumberFormat="0" applyFill="0" applyAlignment="0" applyProtection="0"/>
    <xf numFmtId="0" fontId="6" fillId="0" borderId="2" applyNumberFormat="0" applyFill="0" applyAlignment="0" applyProtection="0"/>
    <xf numFmtId="0" fontId="58" fillId="0" borderId="26" applyNumberFormat="0" applyFill="0" applyAlignment="0" applyProtection="0"/>
    <xf numFmtId="0" fontId="7" fillId="0" borderId="3" applyNumberFormat="0" applyFill="0" applyAlignment="0" applyProtection="0"/>
    <xf numFmtId="0" fontId="59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8" fillId="2" borderId="4" applyNumberFormat="0" applyAlignment="0" applyProtection="0"/>
    <xf numFmtId="0" fontId="63" fillId="32" borderId="28" applyNumberFormat="0" applyAlignment="0" applyProtection="0"/>
    <xf numFmtId="0" fontId="63" fillId="32" borderId="28" applyNumberFormat="0" applyAlignment="0" applyProtection="0"/>
    <xf numFmtId="0" fontId="10" fillId="0" borderId="6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65" fillId="32" borderId="0" applyNumberFormat="0" applyBorder="0" applyAlignment="0" applyProtection="0"/>
    <xf numFmtId="0" fontId="65" fillId="32" borderId="0" applyNumberFormat="0" applyBorder="0" applyAlignment="0" applyProtection="0"/>
    <xf numFmtId="0" fontId="27" fillId="0" borderId="0"/>
    <xf numFmtId="0" fontId="51" fillId="0" borderId="0"/>
    <xf numFmtId="0" fontId="51" fillId="0" borderId="0"/>
    <xf numFmtId="0" fontId="27" fillId="0" borderId="0"/>
    <xf numFmtId="0" fontId="3" fillId="0" borderId="0"/>
    <xf numFmtId="0" fontId="51" fillId="0" borderId="0"/>
    <xf numFmtId="0" fontId="51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6" fillId="0" borderId="32" applyNumberFormat="0" applyFill="0" applyAlignment="0" applyProtection="0"/>
    <xf numFmtId="0" fontId="13" fillId="0" borderId="8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7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1" fillId="5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1" fillId="8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1" fillId="11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1" fillId="14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1" fillId="17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1" fillId="20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1" fillId="6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12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1" fillId="15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1" fillId="18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21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6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60" fillId="40" borderId="28" applyNumberFormat="0" applyAlignment="0" applyProtection="0"/>
    <xf numFmtId="0" fontId="60" fillId="40" borderId="28" applyNumberFormat="0" applyAlignment="0" applyProtection="0"/>
    <xf numFmtId="0" fontId="60" fillId="40" borderId="28" applyNumberFormat="0" applyAlignment="0" applyProtection="0"/>
    <xf numFmtId="0" fontId="61" fillId="41" borderId="29" applyNumberFormat="0" applyAlignment="0" applyProtection="0"/>
    <xf numFmtId="0" fontId="61" fillId="41" borderId="29" applyNumberFormat="0" applyAlignment="0" applyProtection="0"/>
    <xf numFmtId="0" fontId="61" fillId="41" borderId="29" applyNumberFormat="0" applyAlignment="0" applyProtection="0"/>
    <xf numFmtId="164" fontId="15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0" fillId="40" borderId="28" applyNumberFormat="0" applyAlignment="0" applyProtection="0"/>
    <xf numFmtId="0" fontId="63" fillId="32" borderId="28" applyNumberFormat="0" applyAlignment="0" applyProtection="0"/>
    <xf numFmtId="0" fontId="63" fillId="32" borderId="28" applyNumberFormat="0" applyAlignment="0" applyProtection="0"/>
    <xf numFmtId="0" fontId="63" fillId="32" borderId="28" applyNumberFormat="0" applyAlignment="0" applyProtection="0"/>
    <xf numFmtId="0" fontId="61" fillId="41" borderId="29" applyNumberFormat="0" applyAlignment="0" applyProtection="0"/>
    <xf numFmtId="0" fontId="64" fillId="42" borderId="0" applyNumberFormat="0" applyBorder="0" applyAlignment="0" applyProtection="0"/>
    <xf numFmtId="0" fontId="55" fillId="39" borderId="0" applyNumberFormat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65" fillId="32" borderId="0" applyNumberFormat="0" applyBorder="0" applyAlignment="0" applyProtection="0"/>
    <xf numFmtId="0" fontId="65" fillId="32" borderId="0" applyNumberFormat="0" applyBorder="0" applyAlignment="0" applyProtection="0"/>
    <xf numFmtId="0" fontId="65" fillId="32" borderId="0" applyNumberFormat="0" applyBorder="0" applyAlignment="0" applyProtection="0"/>
    <xf numFmtId="0" fontId="15" fillId="0" borderId="0"/>
    <xf numFmtId="0" fontId="51" fillId="0" borderId="0"/>
    <xf numFmtId="0" fontId="51" fillId="0" borderId="0"/>
    <xf numFmtId="0" fontId="15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5" fillId="32" borderId="0" applyNumberFormat="0" applyBorder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164" fontId="15" fillId="0" borderId="0" applyFont="0" applyFill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175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43" fontId="16" fillId="0" borderId="0" xfId="1" applyFont="1" applyFill="1" applyBorder="1"/>
    <xf numFmtId="0" fontId="35" fillId="0" borderId="0" xfId="0" applyFont="1"/>
    <xf numFmtId="0" fontId="37" fillId="0" borderId="0" xfId="0" applyFont="1"/>
    <xf numFmtId="0" fontId="41" fillId="0" borderId="0" xfId="0" applyFont="1"/>
    <xf numFmtId="49" fontId="42" fillId="26" borderId="14" xfId="0" applyNumberFormat="1" applyFont="1" applyFill="1" applyBorder="1" applyAlignment="1">
      <alignment horizontal="center"/>
    </xf>
    <xf numFmtId="49" fontId="42" fillId="26" borderId="15" xfId="0" applyNumberFormat="1" applyFont="1" applyFill="1" applyBorder="1" applyAlignment="1">
      <alignment horizontal="center"/>
    </xf>
    <xf numFmtId="0" fontId="42" fillId="26" borderId="16" xfId="0" applyFont="1" applyFill="1" applyBorder="1" applyAlignment="1">
      <alignment horizontal="center"/>
    </xf>
    <xf numFmtId="0" fontId="43" fillId="0" borderId="0" xfId="0" applyFont="1"/>
    <xf numFmtId="0" fontId="44" fillId="26" borderId="17" xfId="0" applyFont="1" applyFill="1" applyBorder="1"/>
    <xf numFmtId="0" fontId="45" fillId="0" borderId="0" xfId="0" applyFont="1"/>
    <xf numFmtId="0" fontId="46" fillId="26" borderId="17" xfId="0" applyFont="1" applyFill="1" applyBorder="1"/>
    <xf numFmtId="0" fontId="48" fillId="0" borderId="0" xfId="0" applyFont="1"/>
    <xf numFmtId="0" fontId="49" fillId="26" borderId="21" xfId="0" applyFont="1" applyFill="1" applyBorder="1" applyAlignment="1">
      <alignment horizontal="center"/>
    </xf>
    <xf numFmtId="0" fontId="50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49" fontId="38" fillId="43" borderId="9" xfId="0" applyNumberFormat="1" applyFont="1" applyFill="1" applyBorder="1" applyAlignment="1">
      <alignment horizontal="left"/>
    </xf>
    <xf numFmtId="3" fontId="38" fillId="43" borderId="9" xfId="0" applyNumberFormat="1" applyFont="1" applyFill="1" applyBorder="1" applyAlignment="1">
      <alignment horizontal="right"/>
    </xf>
    <xf numFmtId="49" fontId="38" fillId="43" borderId="9" xfId="0" applyNumberFormat="1" applyFont="1" applyFill="1" applyBorder="1" applyAlignment="1">
      <alignment horizontal="right"/>
    </xf>
    <xf numFmtId="49" fontId="39" fillId="0" borderId="9" xfId="0" applyNumberFormat="1" applyFont="1" applyFill="1" applyBorder="1"/>
    <xf numFmtId="3" fontId="40" fillId="0" borderId="9" xfId="0" applyNumberFormat="1" applyFont="1" applyFill="1" applyBorder="1"/>
    <xf numFmtId="49" fontId="39" fillId="0" borderId="33" xfId="0" applyNumberFormat="1" applyFont="1" applyFill="1" applyBorder="1"/>
    <xf numFmtId="3" fontId="0" fillId="0" borderId="0" xfId="0" applyNumberFormat="1"/>
    <xf numFmtId="49" fontId="39" fillId="0" borderId="0" xfId="0" applyNumberFormat="1" applyFont="1" applyFill="1" applyBorder="1"/>
    <xf numFmtId="0" fontId="15" fillId="0" borderId="0" xfId="0" applyFont="1"/>
    <xf numFmtId="49" fontId="69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0" fontId="20" fillId="0" borderId="9" xfId="0" applyFont="1" applyFill="1" applyBorder="1"/>
    <xf numFmtId="2" fontId="23" fillId="0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0" fontId="30" fillId="23" borderId="9" xfId="3" applyFont="1" applyFill="1" applyBorder="1"/>
    <xf numFmtId="0" fontId="24" fillId="0" borderId="9" xfId="0" applyFont="1" applyFill="1" applyBorder="1"/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1" fillId="0" borderId="10" xfId="0" applyNumberFormat="1" applyFont="1" applyFill="1" applyBorder="1"/>
    <xf numFmtId="49" fontId="71" fillId="0" borderId="9" xfId="0" applyNumberFormat="1" applyFont="1" applyFill="1" applyBorder="1"/>
    <xf numFmtId="4" fontId="72" fillId="0" borderId="9" xfId="0" applyNumberFormat="1" applyFont="1" applyFill="1" applyBorder="1"/>
    <xf numFmtId="0" fontId="15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49" fontId="70" fillId="44" borderId="9" xfId="0" applyNumberFormat="1" applyFont="1" applyFill="1" applyBorder="1" applyAlignment="1">
      <alignment horizontal="center"/>
    </xf>
    <xf numFmtId="0" fontId="70" fillId="44" borderId="9" xfId="0" applyFont="1" applyFill="1" applyBorder="1" applyAlignment="1">
      <alignment horizontal="center"/>
    </xf>
    <xf numFmtId="0" fontId="36" fillId="0" borderId="0" xfId="3" applyFont="1" applyFill="1" applyBorder="1"/>
    <xf numFmtId="3" fontId="20" fillId="0" borderId="9" xfId="0" applyNumberFormat="1" applyFont="1" applyFill="1" applyBorder="1" applyAlignment="1">
      <alignment horizontal="center" vertical="center"/>
    </xf>
    <xf numFmtId="167" fontId="40" fillId="0" borderId="0" xfId="171" applyNumberFormat="1" applyFont="1" applyFill="1" applyBorder="1"/>
    <xf numFmtId="0" fontId="17" fillId="0" borderId="0" xfId="3" applyFont="1" applyFill="1" applyBorder="1" applyAlignment="1"/>
    <xf numFmtId="168" fontId="25" fillId="0" borderId="9" xfId="0" applyNumberFormat="1" applyFont="1" applyFill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75" fillId="0" borderId="0" xfId="0" applyFont="1" applyAlignment="1">
      <alignment vertical="center"/>
    </xf>
    <xf numFmtId="1" fontId="20" fillId="0" borderId="9" xfId="3" applyNumberFormat="1" applyFont="1" applyFill="1" applyBorder="1" applyAlignment="1">
      <alignment horizontal="center" vertical="center"/>
    </xf>
    <xf numFmtId="2" fontId="21" fillId="0" borderId="9" xfId="3" applyNumberFormat="1" applyFont="1" applyFill="1" applyBorder="1" applyAlignment="1">
      <alignment horizontal="center" vertical="center" wrapText="1"/>
    </xf>
    <xf numFmtId="0" fontId="25" fillId="0" borderId="0" xfId="0" applyFont="1"/>
    <xf numFmtId="166" fontId="20" fillId="0" borderId="9" xfId="0" applyNumberFormat="1" applyFont="1" applyFill="1" applyBorder="1" applyAlignment="1">
      <alignment horizontal="center" vertical="center"/>
    </xf>
    <xf numFmtId="3" fontId="24" fillId="0" borderId="9" xfId="0" applyNumberFormat="1" applyFont="1" applyFill="1" applyBorder="1" applyAlignment="1">
      <alignment horizontal="right" vertical="center"/>
    </xf>
    <xf numFmtId="3" fontId="20" fillId="0" borderId="9" xfId="0" applyNumberFormat="1" applyFont="1" applyFill="1" applyBorder="1" applyAlignment="1">
      <alignment horizontal="right" vertical="center"/>
    </xf>
    <xf numFmtId="168" fontId="25" fillId="0" borderId="9" xfId="0" applyNumberFormat="1" applyFont="1" applyFill="1" applyBorder="1" applyAlignment="1">
      <alignment vertical="center"/>
    </xf>
    <xf numFmtId="4" fontId="72" fillId="0" borderId="9" xfId="0" applyNumberFormat="1" applyFont="1" applyFill="1" applyBorder="1" applyAlignment="1">
      <alignment horizontal="right"/>
    </xf>
    <xf numFmtId="3" fontId="44" fillId="26" borderId="19" xfId="0" applyNumberFormat="1" applyFont="1" applyFill="1" applyBorder="1" applyAlignment="1">
      <alignment horizontal="right"/>
    </xf>
    <xf numFmtId="3" fontId="44" fillId="26" borderId="20" xfId="0" applyNumberFormat="1" applyFont="1" applyFill="1" applyBorder="1" applyAlignment="1">
      <alignment horizontal="right"/>
    </xf>
    <xf numFmtId="3" fontId="49" fillId="26" borderId="22" xfId="0" applyNumberFormat="1" applyFont="1" applyFill="1" applyBorder="1" applyAlignment="1">
      <alignment horizontal="right"/>
    </xf>
    <xf numFmtId="3" fontId="49" fillId="26" borderId="23" xfId="0" applyNumberFormat="1" applyFont="1" applyFill="1" applyBorder="1" applyAlignment="1">
      <alignment horizontal="right"/>
    </xf>
    <xf numFmtId="3" fontId="40" fillId="0" borderId="9" xfId="0" applyNumberFormat="1" applyFont="1" applyFill="1" applyBorder="1" applyAlignment="1">
      <alignment horizontal="right"/>
    </xf>
    <xf numFmtId="167" fontId="40" fillId="0" borderId="9" xfId="171" applyNumberFormat="1" applyFont="1" applyFill="1" applyBorder="1" applyAlignment="1">
      <alignment horizontal="center"/>
    </xf>
    <xf numFmtId="167" fontId="40" fillId="0" borderId="9" xfId="2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3" fontId="73" fillId="24" borderId="9" xfId="3" applyNumberFormat="1" applyFont="1" applyFill="1" applyBorder="1" applyAlignment="1">
      <alignment horizontal="center"/>
    </xf>
    <xf numFmtId="165" fontId="73" fillId="24" borderId="9" xfId="3" applyNumberFormat="1" applyFont="1" applyFill="1" applyBorder="1" applyAlignment="1">
      <alignment horizontal="center"/>
    </xf>
    <xf numFmtId="167" fontId="0" fillId="0" borderId="0" xfId="2" applyNumberFormat="1" applyFont="1"/>
    <xf numFmtId="3" fontId="76" fillId="0" borderId="0" xfId="0" applyNumberFormat="1" applyFont="1" applyFill="1" applyBorder="1"/>
    <xf numFmtId="0" fontId="20" fillId="0" borderId="9" xfId="3" applyFont="1" applyFill="1" applyBorder="1" applyAlignment="1">
      <alignment horizontal="center" vertical="center"/>
    </xf>
    <xf numFmtId="0" fontId="15" fillId="0" borderId="0" xfId="0" applyFont="1" applyFill="1"/>
    <xf numFmtId="1" fontId="21" fillId="0" borderId="9" xfId="3" applyNumberFormat="1" applyFont="1" applyFill="1" applyBorder="1" applyAlignment="1">
      <alignment horizontal="center" vertical="center" wrapText="1"/>
    </xf>
    <xf numFmtId="166" fontId="24" fillId="0" borderId="9" xfId="0" applyNumberFormat="1" applyFont="1" applyFill="1" applyBorder="1" applyAlignment="1">
      <alignment horizontal="center" vertical="center"/>
    </xf>
    <xf numFmtId="3" fontId="44" fillId="46" borderId="18" xfId="0" applyNumberFormat="1" applyFont="1" applyFill="1" applyBorder="1" applyAlignment="1">
      <alignment horizontal="right"/>
    </xf>
    <xf numFmtId="3" fontId="46" fillId="46" borderId="0" xfId="0" applyNumberFormat="1" applyFont="1" applyFill="1" applyBorder="1" applyAlignment="1">
      <alignment horizontal="right"/>
    </xf>
    <xf numFmtId="3" fontId="47" fillId="46" borderId="0" xfId="0" applyNumberFormat="1" applyFont="1" applyFill="1" applyBorder="1" applyAlignment="1">
      <alignment horizontal="right"/>
    </xf>
    <xf numFmtId="3" fontId="44" fillId="46" borderId="0" xfId="0" applyNumberFormat="1" applyFont="1" applyFill="1" applyBorder="1" applyAlignment="1">
      <alignment horizontal="right"/>
    </xf>
    <xf numFmtId="169" fontId="78" fillId="0" borderId="0" xfId="102" applyNumberFormat="1" applyFont="1" applyFill="1" applyAlignment="1"/>
    <xf numFmtId="3" fontId="20" fillId="24" borderId="9" xfId="0" applyNumberFormat="1" applyFont="1" applyFill="1" applyBorder="1" applyAlignment="1">
      <alignment horizontal="right"/>
    </xf>
    <xf numFmtId="3" fontId="20" fillId="0" borderId="9" xfId="0" applyNumberFormat="1" applyFont="1" applyFill="1" applyBorder="1" applyAlignment="1">
      <alignment horizontal="right"/>
    </xf>
    <xf numFmtId="3" fontId="23" fillId="0" borderId="9" xfId="0" applyNumberFormat="1" applyFont="1" applyFill="1" applyBorder="1" applyAlignment="1">
      <alignment horizontal="right"/>
    </xf>
    <xf numFmtId="3" fontId="20" fillId="23" borderId="9" xfId="0" applyNumberFormat="1" applyFont="1" applyFill="1" applyBorder="1" applyAlignment="1">
      <alignment horizontal="right"/>
    </xf>
    <xf numFmtId="3" fontId="23" fillId="24" borderId="9" xfId="0" applyNumberFormat="1" applyFont="1" applyFill="1" applyBorder="1" applyAlignment="1">
      <alignment horizontal="right"/>
    </xf>
    <xf numFmtId="3" fontId="24" fillId="24" borderId="9" xfId="0" applyNumberFormat="1" applyFont="1" applyFill="1" applyBorder="1" applyAlignment="1">
      <alignment horizontal="right"/>
    </xf>
    <xf numFmtId="165" fontId="20" fillId="23" borderId="9" xfId="0" applyNumberFormat="1" applyFont="1" applyFill="1" applyBorder="1" applyAlignment="1">
      <alignment horizontal="center"/>
    </xf>
    <xf numFmtId="165" fontId="20" fillId="0" borderId="9" xfId="0" applyNumberFormat="1" applyFont="1" applyFill="1" applyBorder="1" applyAlignment="1">
      <alignment horizontal="center"/>
    </xf>
    <xf numFmtId="165" fontId="23" fillId="0" borderId="9" xfId="0" applyNumberFormat="1" applyFont="1" applyFill="1" applyBorder="1" applyAlignment="1">
      <alignment horizontal="center"/>
    </xf>
    <xf numFmtId="165" fontId="23" fillId="24" borderId="9" xfId="0" applyNumberFormat="1" applyFont="1" applyFill="1" applyBorder="1" applyAlignment="1">
      <alignment horizontal="center"/>
    </xf>
    <xf numFmtId="165" fontId="24" fillId="24" borderId="9" xfId="0" applyNumberFormat="1" applyFont="1" applyFill="1" applyBorder="1" applyAlignment="1">
      <alignment horizontal="center"/>
    </xf>
    <xf numFmtId="166" fontId="20" fillId="23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23" fillId="0" borderId="9" xfId="0" applyNumberFormat="1" applyFont="1" applyFill="1" applyBorder="1" applyAlignment="1">
      <alignment horizontal="center"/>
    </xf>
    <xf numFmtId="166" fontId="23" fillId="24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 vertical="center"/>
    </xf>
    <xf numFmtId="3" fontId="79" fillId="0" borderId="9" xfId="0" applyNumberFormat="1" applyFont="1" applyFill="1" applyBorder="1" applyAlignment="1">
      <alignment horizontal="right"/>
    </xf>
    <xf numFmtId="4" fontId="72" fillId="0" borderId="12" xfId="0" applyNumberFormat="1" applyFont="1" applyFill="1" applyBorder="1" applyAlignment="1">
      <alignment horizontal="center"/>
    </xf>
    <xf numFmtId="4" fontId="79" fillId="0" borderId="13" xfId="0" applyNumberFormat="1" applyFont="1" applyFill="1" applyBorder="1" applyAlignment="1">
      <alignment horizontal="center"/>
    </xf>
    <xf numFmtId="4" fontId="79" fillId="0" borderId="9" xfId="0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8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3" fontId="41" fillId="23" borderId="9" xfId="265" applyNumberFormat="1" applyFont="1" applyFill="1" applyBorder="1" applyAlignment="1">
      <alignment horizontal="center" vertical="center"/>
    </xf>
    <xf numFmtId="3" fontId="77" fillId="0" borderId="9" xfId="265" applyNumberFormat="1" applyFont="1" applyFill="1" applyBorder="1" applyAlignment="1">
      <alignment horizontal="center" vertical="center"/>
    </xf>
    <xf numFmtId="3" fontId="77" fillId="0" borderId="11" xfId="265" applyNumberFormat="1" applyFont="1" applyFill="1" applyBorder="1" applyAlignment="1">
      <alignment horizontal="center" vertical="center"/>
    </xf>
    <xf numFmtId="3" fontId="77" fillId="45" borderId="11" xfId="265" applyNumberFormat="1" applyFont="1" applyFill="1" applyBorder="1" applyAlignment="1">
      <alignment horizontal="center"/>
    </xf>
    <xf numFmtId="3" fontId="41" fillId="23" borderId="11" xfId="265" applyNumberFormat="1" applyFont="1" applyFill="1" applyBorder="1" applyAlignment="1">
      <alignment horizontal="center"/>
    </xf>
    <xf numFmtId="3" fontId="41" fillId="23" borderId="9" xfId="265" applyNumberFormat="1" applyFont="1" applyFill="1" applyBorder="1" applyAlignment="1">
      <alignment horizontal="center"/>
    </xf>
    <xf numFmtId="3" fontId="77" fillId="0" borderId="34" xfId="265" applyNumberFormat="1" applyFont="1" applyFill="1" applyBorder="1" applyAlignment="1">
      <alignment horizontal="center" vertical="center"/>
    </xf>
    <xf numFmtId="3" fontId="26" fillId="24" borderId="9" xfId="3" applyNumberFormat="1" applyFont="1" applyFill="1" applyBorder="1" applyAlignment="1">
      <alignment horizontal="center"/>
    </xf>
    <xf numFmtId="3" fontId="25" fillId="0" borderId="9" xfId="265" applyNumberFormat="1" applyFont="1" applyFill="1" applyBorder="1" applyAlignment="1">
      <alignment horizontal="center" vertical="center"/>
    </xf>
    <xf numFmtId="165" fontId="25" fillId="0" borderId="9" xfId="3" applyNumberFormat="1" applyFont="1" applyFill="1" applyBorder="1" applyAlignment="1">
      <alignment horizontal="center"/>
    </xf>
    <xf numFmtId="3" fontId="25" fillId="0" borderId="9" xfId="3" applyNumberFormat="1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colors>
    <mruColors>
      <color rgb="FFCCFF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9648900.1964499988</c:v>
                </c:pt>
                <c:pt idx="1">
                  <c:v>9937642.9986700006</c:v>
                </c:pt>
                <c:pt idx="2">
                  <c:v>10721892.682010001</c:v>
                </c:pt>
                <c:pt idx="3">
                  <c:v>10843988.77633</c:v>
                </c:pt>
                <c:pt idx="4">
                  <c:v>11089447.477739999</c:v>
                </c:pt>
                <c:pt idx="5">
                  <c:v>10432193.4395</c:v>
                </c:pt>
                <c:pt idx="6">
                  <c:v>10539153.380180001</c:v>
                </c:pt>
                <c:pt idx="7">
                  <c:v>9039360.0589299984</c:v>
                </c:pt>
                <c:pt idx="8">
                  <c:v>10951683.77421</c:v>
                </c:pt>
                <c:pt idx="9">
                  <c:v>10188349.294019999</c:v>
                </c:pt>
                <c:pt idx="10">
                  <c:v>10199204.12634</c:v>
                </c:pt>
                <c:pt idx="11">
                  <c:v>10442420.745269999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8663206.1267200001</c:v>
                </c:pt>
                <c:pt idx="1">
                  <c:v>8524416.4518599994</c:v>
                </c:pt>
                <c:pt idx="2">
                  <c:v>9127559.8984600008</c:v>
                </c:pt>
                <c:pt idx="3">
                  <c:v>9713757.2999399994</c:v>
                </c:pt>
                <c:pt idx="4">
                  <c:v>8809139.1953200009</c:v>
                </c:pt>
                <c:pt idx="5">
                  <c:v>9654682.8507000022</c:v>
                </c:pt>
                <c:pt idx="6">
                  <c:v>8905866.1633800007</c:v>
                </c:pt>
                <c:pt idx="7">
                  <c:v>8639468.1739500016</c:v>
                </c:pt>
                <c:pt idx="8">
                  <c:v>8705312.7910800017</c:v>
                </c:pt>
                <c:pt idx="9">
                  <c:v>9896217.2130700015</c:v>
                </c:pt>
                <c:pt idx="10">
                  <c:v>9135087.6513999999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4080"/>
        <c:axId val="143703440"/>
      </c:lineChart>
      <c:catAx>
        <c:axId val="3464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70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03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4644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94328.583759999994</c:v>
                </c:pt>
                <c:pt idx="2">
                  <c:v>98548.827709999998</c:v>
                </c:pt>
                <c:pt idx="3">
                  <c:v>111251.07588999999</c:v>
                </c:pt>
                <c:pt idx="4">
                  <c:v>85220.710900000005</c:v>
                </c:pt>
                <c:pt idx="5">
                  <c:v>92626.931030000007</c:v>
                </c:pt>
                <c:pt idx="6">
                  <c:v>76814.647469999996</c:v>
                </c:pt>
                <c:pt idx="7">
                  <c:v>89395.29565</c:v>
                </c:pt>
                <c:pt idx="8">
                  <c:v>115694.37757</c:v>
                </c:pt>
                <c:pt idx="9">
                  <c:v>202561.29943000001</c:v>
                </c:pt>
                <c:pt idx="10">
                  <c:v>151694.08226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116015.17875000001</c:v>
                </c:pt>
                <c:pt idx="1">
                  <c:v>111650.12044</c:v>
                </c:pt>
                <c:pt idx="2">
                  <c:v>105104.48827</c:v>
                </c:pt>
                <c:pt idx="3">
                  <c:v>110829.80347</c:v>
                </c:pt>
                <c:pt idx="4">
                  <c:v>108918.62856</c:v>
                </c:pt>
                <c:pt idx="5">
                  <c:v>102138.38871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132058.65977</c:v>
                </c:pt>
                <c:pt idx="9">
                  <c:v>194232.33854999999</c:v>
                </c:pt>
                <c:pt idx="10">
                  <c:v>160259.99523</c:v>
                </c:pt>
                <c:pt idx="11">
                  <c:v>134964.88094999999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98672"/>
        <c:axId val="143999232"/>
      </c:lineChart>
      <c:catAx>
        <c:axId val="14399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99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9923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998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245760.43616000001</c:v>
                </c:pt>
                <c:pt idx="1">
                  <c:v>231388.24583999999</c:v>
                </c:pt>
                <c:pt idx="2">
                  <c:v>206854.61811000001</c:v>
                </c:pt>
                <c:pt idx="3">
                  <c:v>242419.20790000001</c:v>
                </c:pt>
                <c:pt idx="4">
                  <c:v>216021.48759999999</c:v>
                </c:pt>
                <c:pt idx="5">
                  <c:v>207612.03215000001</c:v>
                </c:pt>
                <c:pt idx="6">
                  <c:v>227567.05040000001</c:v>
                </c:pt>
                <c:pt idx="7">
                  <c:v>153125.99147000001</c:v>
                </c:pt>
                <c:pt idx="8">
                  <c:v>263593.16303</c:v>
                </c:pt>
                <c:pt idx="9">
                  <c:v>312699.09353999997</c:v>
                </c:pt>
                <c:pt idx="10">
                  <c:v>256972.84254000001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148895.73801999999</c:v>
                </c:pt>
                <c:pt idx="4">
                  <c:v>141867.42569</c:v>
                </c:pt>
                <c:pt idx="5">
                  <c:v>138260.34286999999</c:v>
                </c:pt>
                <c:pt idx="6">
                  <c:v>157457.57084</c:v>
                </c:pt>
                <c:pt idx="7">
                  <c:v>143213.51243</c:v>
                </c:pt>
                <c:pt idx="8">
                  <c:v>216013.98303</c:v>
                </c:pt>
                <c:pt idx="9">
                  <c:v>264887.49063999997</c:v>
                </c:pt>
                <c:pt idx="10">
                  <c:v>292675.99297999998</c:v>
                </c:pt>
                <c:pt idx="11">
                  <c:v>319292.28026999999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9360"/>
        <c:axId val="209209920"/>
      </c:lineChart>
      <c:catAx>
        <c:axId val="20920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20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099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209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19111.990160000001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10622.04089</c:v>
                </c:pt>
                <c:pt idx="8">
                  <c:v>11077.792219999999</c:v>
                </c:pt>
                <c:pt idx="9">
                  <c:v>13072.32692</c:v>
                </c:pt>
                <c:pt idx="10">
                  <c:v>16511.366989999999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3280"/>
        <c:axId val="209213840"/>
      </c:lineChart>
      <c:catAx>
        <c:axId val="2092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21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138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213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58905.846389999999</c:v>
                </c:pt>
                <c:pt idx="9">
                  <c:v>80593.646659999999</c:v>
                </c:pt>
                <c:pt idx="10">
                  <c:v>71026.910910000006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110402.02937</c:v>
                </c:pt>
                <c:pt idx="1">
                  <c:v>70209.108259999994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9232"/>
        <c:axId val="210159792"/>
      </c:lineChart>
      <c:catAx>
        <c:axId val="2101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15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5979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159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5656.9401399999997</c:v>
                </c:pt>
                <c:pt idx="9">
                  <c:v>5422.5150899999999</c:v>
                </c:pt>
                <c:pt idx="10">
                  <c:v>5168.3603800000001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13276.78967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5825.4661299999998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3152"/>
        <c:axId val="210163712"/>
      </c:lineChart>
      <c:catAx>
        <c:axId val="21016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16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6371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16315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109761.62934</c:v>
                </c:pt>
                <c:pt idx="6">
                  <c:v>152660.6439</c:v>
                </c:pt>
                <c:pt idx="7">
                  <c:v>142275.78219999999</c:v>
                </c:pt>
                <c:pt idx="8">
                  <c:v>127152.11841</c:v>
                </c:pt>
                <c:pt idx="9">
                  <c:v>162803.94440000001</c:v>
                </c:pt>
                <c:pt idx="10">
                  <c:v>154376.64614999999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209501.82248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192426.74778999999</c:v>
                </c:pt>
                <c:pt idx="9">
                  <c:v>180876.82303</c:v>
                </c:pt>
                <c:pt idx="10">
                  <c:v>195566.35055999999</c:v>
                </c:pt>
                <c:pt idx="11">
                  <c:v>207235.30947000001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2048"/>
        <c:axId val="210322608"/>
      </c:lineChart>
      <c:catAx>
        <c:axId val="2103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32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2260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3220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316523.64117999998</c:v>
                </c:pt>
                <c:pt idx="1">
                  <c:v>302168.27737000003</c:v>
                </c:pt>
                <c:pt idx="2">
                  <c:v>347425.84661000001</c:v>
                </c:pt>
                <c:pt idx="3">
                  <c:v>363009.75897999998</c:v>
                </c:pt>
                <c:pt idx="4">
                  <c:v>329724.46055000002</c:v>
                </c:pt>
                <c:pt idx="5">
                  <c:v>354627.42825</c:v>
                </c:pt>
                <c:pt idx="6">
                  <c:v>348837.52681000001</c:v>
                </c:pt>
                <c:pt idx="7">
                  <c:v>345854.32838999998</c:v>
                </c:pt>
                <c:pt idx="8">
                  <c:v>312703.95165</c:v>
                </c:pt>
                <c:pt idx="9">
                  <c:v>365964.24624000001</c:v>
                </c:pt>
                <c:pt idx="10">
                  <c:v>343303.46012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361246.92152999999</c:v>
                </c:pt>
                <c:pt idx="1">
                  <c:v>343962.77721999999</c:v>
                </c:pt>
                <c:pt idx="2">
                  <c:v>369861.93463999999</c:v>
                </c:pt>
                <c:pt idx="3">
                  <c:v>394698.18686999998</c:v>
                </c:pt>
                <c:pt idx="4">
                  <c:v>416559.65106</c:v>
                </c:pt>
                <c:pt idx="5">
                  <c:v>384157.80586999998</c:v>
                </c:pt>
                <c:pt idx="6">
                  <c:v>374374.45</c:v>
                </c:pt>
                <c:pt idx="7">
                  <c:v>345848.77266000002</c:v>
                </c:pt>
                <c:pt idx="8">
                  <c:v>388845.37304999999</c:v>
                </c:pt>
                <c:pt idx="9">
                  <c:v>348688.39013999997</c:v>
                </c:pt>
                <c:pt idx="10">
                  <c:v>379158.72733000002</c:v>
                </c:pt>
                <c:pt idx="11">
                  <c:v>410707.78009999997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5968"/>
        <c:axId val="210326528"/>
      </c:lineChart>
      <c:catAx>
        <c:axId val="21032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32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2652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3259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648322.94622000004</c:v>
                </c:pt>
                <c:pt idx="1">
                  <c:v>609547.44498999999</c:v>
                </c:pt>
                <c:pt idx="2">
                  <c:v>678568.65604000003</c:v>
                </c:pt>
                <c:pt idx="3">
                  <c:v>724124.85097999999</c:v>
                </c:pt>
                <c:pt idx="4">
                  <c:v>652449.85519999999</c:v>
                </c:pt>
                <c:pt idx="5">
                  <c:v>678830.65992999997</c:v>
                </c:pt>
                <c:pt idx="6">
                  <c:v>631194.81646</c:v>
                </c:pt>
                <c:pt idx="7">
                  <c:v>639879.41442000004</c:v>
                </c:pt>
                <c:pt idx="8">
                  <c:v>649658.08513000002</c:v>
                </c:pt>
                <c:pt idx="9">
                  <c:v>755196.31356000004</c:v>
                </c:pt>
                <c:pt idx="10">
                  <c:v>662739.57642000006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767869.66518000001</c:v>
                </c:pt>
                <c:pt idx="1">
                  <c:v>715848.60364999995</c:v>
                </c:pt>
                <c:pt idx="2">
                  <c:v>770268.37913999998</c:v>
                </c:pt>
                <c:pt idx="3">
                  <c:v>790451.51827</c:v>
                </c:pt>
                <c:pt idx="4">
                  <c:v>768619.98863000004</c:v>
                </c:pt>
                <c:pt idx="5">
                  <c:v>706505.02492999996</c:v>
                </c:pt>
                <c:pt idx="6">
                  <c:v>702427.18819000002</c:v>
                </c:pt>
                <c:pt idx="7">
                  <c:v>681658.98228</c:v>
                </c:pt>
                <c:pt idx="8">
                  <c:v>819587.09975000005</c:v>
                </c:pt>
                <c:pt idx="9">
                  <c:v>756758.45693999995</c:v>
                </c:pt>
                <c:pt idx="10">
                  <c:v>731785.88733000006</c:v>
                </c:pt>
                <c:pt idx="11">
                  <c:v>673226.01341999997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9232"/>
        <c:axId val="210419792"/>
      </c:lineChart>
      <c:catAx>
        <c:axId val="2104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1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197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192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112829.9941</c:v>
                </c:pt>
                <c:pt idx="1">
                  <c:v>115694.82902999999</c:v>
                </c:pt>
                <c:pt idx="2">
                  <c:v>144240.39254</c:v>
                </c:pt>
                <c:pt idx="3">
                  <c:v>146098.19626999999</c:v>
                </c:pt>
                <c:pt idx="4">
                  <c:v>117698.29527</c:v>
                </c:pt>
                <c:pt idx="5">
                  <c:v>115520.96206000001</c:v>
                </c:pt>
                <c:pt idx="6">
                  <c:v>118478.24776</c:v>
                </c:pt>
                <c:pt idx="7">
                  <c:v>134207.48965999999</c:v>
                </c:pt>
                <c:pt idx="8">
                  <c:v>117245.68111</c:v>
                </c:pt>
                <c:pt idx="9">
                  <c:v>126503.11852</c:v>
                </c:pt>
                <c:pt idx="10">
                  <c:v>112719.64455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123675.78711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166261.82307000001</c:v>
                </c:pt>
                <c:pt idx="5">
                  <c:v>149417.12593000001</c:v>
                </c:pt>
                <c:pt idx="6">
                  <c:v>168805.08257</c:v>
                </c:pt>
                <c:pt idx="7">
                  <c:v>160336.71197</c:v>
                </c:pt>
                <c:pt idx="8">
                  <c:v>183071.55867999999</c:v>
                </c:pt>
                <c:pt idx="9">
                  <c:v>144130.10629</c:v>
                </c:pt>
                <c:pt idx="10">
                  <c:v>135234.51373000001</c:v>
                </c:pt>
                <c:pt idx="11">
                  <c:v>178764.30781999999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152"/>
        <c:axId val="210423712"/>
      </c:lineChart>
      <c:catAx>
        <c:axId val="21042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2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23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23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146408.9761</c:v>
                </c:pt>
                <c:pt idx="7">
                  <c:v>168540.44795</c:v>
                </c:pt>
                <c:pt idx="8">
                  <c:v>165351.19420999999</c:v>
                </c:pt>
                <c:pt idx="9">
                  <c:v>188791.91364000001</c:v>
                </c:pt>
                <c:pt idx="10">
                  <c:v>175503.85800000001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207599.22114000001</c:v>
                </c:pt>
                <c:pt idx="10">
                  <c:v>224143.15599</c:v>
                </c:pt>
                <c:pt idx="11">
                  <c:v>215403.10483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4288"/>
        <c:axId val="211084848"/>
      </c:lineChart>
      <c:catAx>
        <c:axId val="2110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08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848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084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400841.50218000001</c:v>
                </c:pt>
                <c:pt idx="1">
                  <c:v>327054.98823000002</c:v>
                </c:pt>
                <c:pt idx="2">
                  <c:v>363215.16344999999</c:v>
                </c:pt>
                <c:pt idx="3">
                  <c:v>412190.47875000001</c:v>
                </c:pt>
                <c:pt idx="4">
                  <c:v>465269.18258999998</c:v>
                </c:pt>
                <c:pt idx="5">
                  <c:v>404037.65432999999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386343.80580999999</c:v>
                </c:pt>
                <c:pt idx="9">
                  <c:v>340422.88920999999</c:v>
                </c:pt>
                <c:pt idx="10">
                  <c:v>391401.33117000002</c:v>
                </c:pt>
                <c:pt idx="11">
                  <c:v>364933.19361000002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275414.29852999997</c:v>
                </c:pt>
                <c:pt idx="3">
                  <c:v>348267.76831999997</c:v>
                </c:pt>
                <c:pt idx="4">
                  <c:v>405337.12406</c:v>
                </c:pt>
                <c:pt idx="5">
                  <c:v>393589.09748</c:v>
                </c:pt>
                <c:pt idx="6">
                  <c:v>373661.46373999998</c:v>
                </c:pt>
                <c:pt idx="7">
                  <c:v>343531.21889000002</c:v>
                </c:pt>
                <c:pt idx="8">
                  <c:v>285231.30726999999</c:v>
                </c:pt>
                <c:pt idx="9">
                  <c:v>316290.41135000001</c:v>
                </c:pt>
                <c:pt idx="10">
                  <c:v>293236.56495999999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06800"/>
        <c:axId val="143707360"/>
      </c:lineChart>
      <c:catAx>
        <c:axId val="14370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7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073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706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1197787.07984</c:v>
                </c:pt>
                <c:pt idx="1">
                  <c:v>1176438.2349</c:v>
                </c:pt>
                <c:pt idx="2">
                  <c:v>1342971.7398699999</c:v>
                </c:pt>
                <c:pt idx="3">
                  <c:v>1439486.1909</c:v>
                </c:pt>
                <c:pt idx="4">
                  <c:v>1377785.85087</c:v>
                </c:pt>
                <c:pt idx="5">
                  <c:v>1417155.51547</c:v>
                </c:pt>
                <c:pt idx="6">
                  <c:v>1310800.03605</c:v>
                </c:pt>
                <c:pt idx="7">
                  <c:v>1186413.75731</c:v>
                </c:pt>
                <c:pt idx="8">
                  <c:v>1089878.12998</c:v>
                </c:pt>
                <c:pt idx="9">
                  <c:v>1305476.0635599999</c:v>
                </c:pt>
                <c:pt idx="10">
                  <c:v>1301023.86366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1394154.7825499999</c:v>
                </c:pt>
                <c:pt idx="1">
                  <c:v>1444238.53189</c:v>
                </c:pt>
                <c:pt idx="2">
                  <c:v>1460107.77244</c:v>
                </c:pt>
                <c:pt idx="3">
                  <c:v>1481135.8917400001</c:v>
                </c:pt>
                <c:pt idx="4">
                  <c:v>1585933.1035800001</c:v>
                </c:pt>
                <c:pt idx="5">
                  <c:v>1517248.97126</c:v>
                </c:pt>
                <c:pt idx="6">
                  <c:v>1570465.37044</c:v>
                </c:pt>
                <c:pt idx="7">
                  <c:v>1427801.1700800001</c:v>
                </c:pt>
                <c:pt idx="8">
                  <c:v>1504028.5900099999</c:v>
                </c:pt>
                <c:pt idx="9">
                  <c:v>1493411.16016</c:v>
                </c:pt>
                <c:pt idx="10">
                  <c:v>1492112.29266</c:v>
                </c:pt>
                <c:pt idx="11">
                  <c:v>1408435.6916199999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8208"/>
        <c:axId val="211088768"/>
      </c:lineChart>
      <c:catAx>
        <c:axId val="21108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08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8876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088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465746.41954999999</c:v>
                </c:pt>
                <c:pt idx="1">
                  <c:v>432354.75325000001</c:v>
                </c:pt>
                <c:pt idx="2">
                  <c:v>450342.50517999998</c:v>
                </c:pt>
                <c:pt idx="3">
                  <c:v>492683.55186000001</c:v>
                </c:pt>
                <c:pt idx="4">
                  <c:v>411908.47483999998</c:v>
                </c:pt>
                <c:pt idx="5">
                  <c:v>470045.59398000001</c:v>
                </c:pt>
                <c:pt idx="6">
                  <c:v>482815.17670000001</c:v>
                </c:pt>
                <c:pt idx="7">
                  <c:v>434474.98027</c:v>
                </c:pt>
                <c:pt idx="8">
                  <c:v>438625.06690999999</c:v>
                </c:pt>
                <c:pt idx="9">
                  <c:v>458779.35875999997</c:v>
                </c:pt>
                <c:pt idx="10">
                  <c:v>489265.13744000002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476954.91437000001</c:v>
                </c:pt>
                <c:pt idx="1">
                  <c:v>471697.59989999997</c:v>
                </c:pt>
                <c:pt idx="2">
                  <c:v>503588.76209999999</c:v>
                </c:pt>
                <c:pt idx="3">
                  <c:v>525173.96366000001</c:v>
                </c:pt>
                <c:pt idx="4">
                  <c:v>544227.77720999997</c:v>
                </c:pt>
                <c:pt idx="5">
                  <c:v>500227.13271999999</c:v>
                </c:pt>
                <c:pt idx="6">
                  <c:v>513955.24125000002</c:v>
                </c:pt>
                <c:pt idx="7">
                  <c:v>456634.76157999999</c:v>
                </c:pt>
                <c:pt idx="8">
                  <c:v>531047.34517999995</c:v>
                </c:pt>
                <c:pt idx="9">
                  <c:v>495849.09484999999</c:v>
                </c:pt>
                <c:pt idx="10">
                  <c:v>470826.58597000001</c:v>
                </c:pt>
                <c:pt idx="11">
                  <c:v>550123.16370000003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9872"/>
        <c:axId val="210910432"/>
      </c:lineChart>
      <c:catAx>
        <c:axId val="21090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91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91043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9098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1728185.6380799999</c:v>
                </c:pt>
                <c:pt idx="1">
                  <c:v>1703300.46444</c:v>
                </c:pt>
                <c:pt idx="2">
                  <c:v>1770557.5905200001</c:v>
                </c:pt>
                <c:pt idx="3">
                  <c:v>1835810.5875500001</c:v>
                </c:pt>
                <c:pt idx="4">
                  <c:v>1480147.3544999999</c:v>
                </c:pt>
                <c:pt idx="5">
                  <c:v>1970824.7717800001</c:v>
                </c:pt>
                <c:pt idx="6">
                  <c:v>1643158.9668099999</c:v>
                </c:pt>
                <c:pt idx="7">
                  <c:v>1361782.78556</c:v>
                </c:pt>
                <c:pt idx="8">
                  <c:v>1874021.70266</c:v>
                </c:pt>
                <c:pt idx="9">
                  <c:v>2028533.4295999999</c:v>
                </c:pt>
                <c:pt idx="10">
                  <c:v>1920562.84556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1832628.8006200001</c:v>
                </c:pt>
                <c:pt idx="2">
                  <c:v>2126491.3872500001</c:v>
                </c:pt>
                <c:pt idx="3">
                  <c:v>2085923.82119</c:v>
                </c:pt>
                <c:pt idx="4">
                  <c:v>2040798.1582899999</c:v>
                </c:pt>
                <c:pt idx="5">
                  <c:v>2029745.34375</c:v>
                </c:pt>
                <c:pt idx="6">
                  <c:v>1988596.2838099999</c:v>
                </c:pt>
                <c:pt idx="7">
                  <c:v>1266764.6727400001</c:v>
                </c:pt>
                <c:pt idx="8">
                  <c:v>1958550.81874</c:v>
                </c:pt>
                <c:pt idx="9">
                  <c:v>1712962.04938</c:v>
                </c:pt>
                <c:pt idx="10">
                  <c:v>1839051.3269100001</c:v>
                </c:pt>
                <c:pt idx="11">
                  <c:v>1802455.0501300001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3792"/>
        <c:axId val="210914352"/>
      </c:lineChart>
      <c:catAx>
        <c:axId val="2109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91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91435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91379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732040.44850000006</c:v>
                </c:pt>
                <c:pt idx="1">
                  <c:v>830885.28148999996</c:v>
                </c:pt>
                <c:pt idx="2">
                  <c:v>838376.19932999997</c:v>
                </c:pt>
                <c:pt idx="3">
                  <c:v>881106.12072999997</c:v>
                </c:pt>
                <c:pt idx="4">
                  <c:v>826112.81857999996</c:v>
                </c:pt>
                <c:pt idx="5">
                  <c:v>962560.30281000002</c:v>
                </c:pt>
                <c:pt idx="6">
                  <c:v>819122.07421999995</c:v>
                </c:pt>
                <c:pt idx="7">
                  <c:v>833226.86315999995</c:v>
                </c:pt>
                <c:pt idx="8">
                  <c:v>854876.10881000001</c:v>
                </c:pt>
                <c:pt idx="9">
                  <c:v>1045961.10246</c:v>
                </c:pt>
                <c:pt idx="10">
                  <c:v>938357.75314000004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1056370.57852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982480.10340999998</c:v>
                </c:pt>
                <c:pt idx="7">
                  <c:v>851612.14129000006</c:v>
                </c:pt>
                <c:pt idx="8">
                  <c:v>1086116.29987</c:v>
                </c:pt>
                <c:pt idx="9">
                  <c:v>1046417.0345</c:v>
                </c:pt>
                <c:pt idx="10">
                  <c:v>1003275.65518</c:v>
                </c:pt>
                <c:pt idx="11">
                  <c:v>1140919.9407200001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2208"/>
        <c:axId val="211202768"/>
      </c:lineChart>
      <c:catAx>
        <c:axId val="2112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20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0276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20220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1383319.07421</c:v>
                </c:pt>
                <c:pt idx="1">
                  <c:v>1264233.20872</c:v>
                </c:pt>
                <c:pt idx="2">
                  <c:v>1324731.4748</c:v>
                </c:pt>
                <c:pt idx="3">
                  <c:v>1384804.02308</c:v>
                </c:pt>
                <c:pt idx="4">
                  <c:v>1342615.3106500001</c:v>
                </c:pt>
                <c:pt idx="5">
                  <c:v>1456970.0533700001</c:v>
                </c:pt>
                <c:pt idx="6">
                  <c:v>1491271.33984</c:v>
                </c:pt>
                <c:pt idx="7">
                  <c:v>1542685.89295</c:v>
                </c:pt>
                <c:pt idx="8">
                  <c:v>1389429.74801</c:v>
                </c:pt>
                <c:pt idx="9">
                  <c:v>1593138.39063</c:v>
                </c:pt>
                <c:pt idx="10">
                  <c:v>1409702.0973199999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1586669.0286600001</c:v>
                </c:pt>
                <c:pt idx="1">
                  <c:v>1485297.43933</c:v>
                </c:pt>
                <c:pt idx="2">
                  <c:v>1599259.82299</c:v>
                </c:pt>
                <c:pt idx="3">
                  <c:v>1543767.84669</c:v>
                </c:pt>
                <c:pt idx="4">
                  <c:v>1612655.01731</c:v>
                </c:pt>
                <c:pt idx="5">
                  <c:v>1595069.6103699999</c:v>
                </c:pt>
                <c:pt idx="6">
                  <c:v>1720098.92041</c:v>
                </c:pt>
                <c:pt idx="7">
                  <c:v>1552579.15298</c:v>
                </c:pt>
                <c:pt idx="8">
                  <c:v>1664535.45575</c:v>
                </c:pt>
                <c:pt idx="9">
                  <c:v>1498979.2886699999</c:v>
                </c:pt>
                <c:pt idx="10">
                  <c:v>1504077.73413</c:v>
                </c:pt>
                <c:pt idx="11">
                  <c:v>1366273.6264299999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6128"/>
        <c:axId val="211206688"/>
      </c:lineChart>
      <c:catAx>
        <c:axId val="21120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20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0668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206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487506.19637000002</c:v>
                </c:pt>
                <c:pt idx="1">
                  <c:v>472961.28506999998</c:v>
                </c:pt>
                <c:pt idx="2">
                  <c:v>531387.84941000002</c:v>
                </c:pt>
                <c:pt idx="3">
                  <c:v>573363.50586000003</c:v>
                </c:pt>
                <c:pt idx="4">
                  <c:v>518548.77912000002</c:v>
                </c:pt>
                <c:pt idx="5">
                  <c:v>543306.30281000002</c:v>
                </c:pt>
                <c:pt idx="6">
                  <c:v>528202.87552</c:v>
                </c:pt>
                <c:pt idx="7">
                  <c:v>515375.60336000001</c:v>
                </c:pt>
                <c:pt idx="8">
                  <c:v>481702.41558999999</c:v>
                </c:pt>
                <c:pt idx="9">
                  <c:v>569771.24396999995</c:v>
                </c:pt>
                <c:pt idx="10">
                  <c:v>506143.41834999999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599391.98187000002</c:v>
                </c:pt>
                <c:pt idx="3">
                  <c:v>648813.57973999996</c:v>
                </c:pt>
                <c:pt idx="4">
                  <c:v>650682.99806000001</c:v>
                </c:pt>
                <c:pt idx="5">
                  <c:v>592547.32816000003</c:v>
                </c:pt>
                <c:pt idx="6">
                  <c:v>585628.40803000005</c:v>
                </c:pt>
                <c:pt idx="7">
                  <c:v>540780.78344000003</c:v>
                </c:pt>
                <c:pt idx="8">
                  <c:v>609429.69863</c:v>
                </c:pt>
                <c:pt idx="9">
                  <c:v>562722.65061000001</c:v>
                </c:pt>
                <c:pt idx="10">
                  <c:v>566707.44088000001</c:v>
                </c:pt>
                <c:pt idx="11">
                  <c:v>586715.68255000003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7472"/>
        <c:axId val="211678032"/>
      </c:lineChart>
      <c:catAx>
        <c:axId val="2116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67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780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6774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201065.27963</c:v>
                </c:pt>
                <c:pt idx="1">
                  <c:v>214556.04552000001</c:v>
                </c:pt>
                <c:pt idx="2">
                  <c:v>255295.89115000001</c:v>
                </c:pt>
                <c:pt idx="3">
                  <c:v>264134.79233999999</c:v>
                </c:pt>
                <c:pt idx="4">
                  <c:v>243076.36335999999</c:v>
                </c:pt>
                <c:pt idx="5">
                  <c:v>238478.82691999999</c:v>
                </c:pt>
                <c:pt idx="6">
                  <c:v>230423.55862</c:v>
                </c:pt>
                <c:pt idx="7">
                  <c:v>220953.85678</c:v>
                </c:pt>
                <c:pt idx="8">
                  <c:v>213663.71030000001</c:v>
                </c:pt>
                <c:pt idx="9">
                  <c:v>238874.90927999999</c:v>
                </c:pt>
                <c:pt idx="10">
                  <c:v>215428.03060999999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243544.67791</c:v>
                </c:pt>
                <c:pt idx="1">
                  <c:v>245731.01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289412.99619999999</c:v>
                </c:pt>
                <c:pt idx="5">
                  <c:v>278037.81880000001</c:v>
                </c:pt>
                <c:pt idx="6">
                  <c:v>265000.48866999999</c:v>
                </c:pt>
                <c:pt idx="7">
                  <c:v>245294.25552999999</c:v>
                </c:pt>
                <c:pt idx="8">
                  <c:v>259554.49393</c:v>
                </c:pt>
                <c:pt idx="9">
                  <c:v>245503.62023</c:v>
                </c:pt>
                <c:pt idx="10">
                  <c:v>250694.55909</c:v>
                </c:pt>
                <c:pt idx="11">
                  <c:v>253341.65255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1392"/>
        <c:axId val="211681952"/>
      </c:lineChart>
      <c:catAx>
        <c:axId val="21168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68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19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68139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286982.08713</c:v>
                </c:pt>
                <c:pt idx="1">
                  <c:v>143560.63148000001</c:v>
                </c:pt>
                <c:pt idx="2">
                  <c:v>159554.72958000001</c:v>
                </c:pt>
                <c:pt idx="3">
                  <c:v>248776.81318</c:v>
                </c:pt>
                <c:pt idx="4">
                  <c:v>345339.91801000002</c:v>
                </c:pt>
                <c:pt idx="5">
                  <c:v>233108.71335999999</c:v>
                </c:pt>
                <c:pt idx="6">
                  <c:v>149065.32535999999</c:v>
                </c:pt>
                <c:pt idx="7">
                  <c:v>246432.37009000001</c:v>
                </c:pt>
                <c:pt idx="8">
                  <c:v>150051.19750000001</c:v>
                </c:pt>
                <c:pt idx="9">
                  <c:v>270699.33412000001</c:v>
                </c:pt>
                <c:pt idx="10">
                  <c:v>207082.89808000001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194304.87768000001</c:v>
                </c:pt>
                <c:pt idx="1">
                  <c:v>181236.57511999999</c:v>
                </c:pt>
                <c:pt idx="2">
                  <c:v>211926.39374999999</c:v>
                </c:pt>
                <c:pt idx="3">
                  <c:v>206593.23436999999</c:v>
                </c:pt>
                <c:pt idx="4">
                  <c:v>202434.68150999999</c:v>
                </c:pt>
                <c:pt idx="5">
                  <c:v>147653.79143000001</c:v>
                </c:pt>
                <c:pt idx="6">
                  <c:v>122825.19712</c:v>
                </c:pt>
                <c:pt idx="7">
                  <c:v>196259.64757</c:v>
                </c:pt>
                <c:pt idx="8">
                  <c:v>402554.60522000003</c:v>
                </c:pt>
                <c:pt idx="9">
                  <c:v>328614.36498999997</c:v>
                </c:pt>
                <c:pt idx="10">
                  <c:v>519561.15210000001</c:v>
                </c:pt>
                <c:pt idx="11">
                  <c:v>388890.51610000001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5184"/>
        <c:axId val="211325744"/>
      </c:lineChart>
      <c:catAx>
        <c:axId val="2113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32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257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325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954846.97916999995</c:v>
                </c:pt>
                <c:pt idx="3">
                  <c:v>974773.18527000002</c:v>
                </c:pt>
                <c:pt idx="4">
                  <c:v>790376.85615000001</c:v>
                </c:pt>
                <c:pt idx="5">
                  <c:v>830201.83120000002</c:v>
                </c:pt>
                <c:pt idx="6">
                  <c:v>799546.81232999999</c:v>
                </c:pt>
                <c:pt idx="7">
                  <c:v>795899.89662000001</c:v>
                </c:pt>
                <c:pt idx="8">
                  <c:v>759631.36257</c:v>
                </c:pt>
                <c:pt idx="9">
                  <c:v>770384.39520999999</c:v>
                </c:pt>
                <c:pt idx="10">
                  <c:v>662480.84300999995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1105472.87668</c:v>
                </c:pt>
                <c:pt idx="1">
                  <c:v>1189051.89802</c:v>
                </c:pt>
                <c:pt idx="2">
                  <c:v>1173025.0535899999</c:v>
                </c:pt>
                <c:pt idx="3">
                  <c:v>1200585.39041</c:v>
                </c:pt>
                <c:pt idx="4">
                  <c:v>1272867.4811100001</c:v>
                </c:pt>
                <c:pt idx="5">
                  <c:v>1063909.97597</c:v>
                </c:pt>
                <c:pt idx="6">
                  <c:v>1042740.86714</c:v>
                </c:pt>
                <c:pt idx="7">
                  <c:v>955619.92596000002</c:v>
                </c:pt>
                <c:pt idx="8">
                  <c:v>1084684.17533</c:v>
                </c:pt>
                <c:pt idx="9">
                  <c:v>1041110.74122</c:v>
                </c:pt>
                <c:pt idx="10">
                  <c:v>892211.66625999997</c:v>
                </c:pt>
                <c:pt idx="11">
                  <c:v>1182429.68921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9104"/>
        <c:axId val="211329664"/>
      </c:lineChart>
      <c:catAx>
        <c:axId val="21132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32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2966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32910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275414.29852999997</c:v>
                </c:pt>
                <c:pt idx="3">
                  <c:v>348267.76831999997</c:v>
                </c:pt>
                <c:pt idx="4">
                  <c:v>405337.12406</c:v>
                </c:pt>
                <c:pt idx="5">
                  <c:v>393589.09748</c:v>
                </c:pt>
                <c:pt idx="6">
                  <c:v>373661.46373999998</c:v>
                </c:pt>
                <c:pt idx="7">
                  <c:v>343531.21889000002</c:v>
                </c:pt>
                <c:pt idx="8">
                  <c:v>285231.30726999999</c:v>
                </c:pt>
                <c:pt idx="9">
                  <c:v>316290.41135000001</c:v>
                </c:pt>
                <c:pt idx="10">
                  <c:v>293236.56495999999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400841.50218000001</c:v>
                </c:pt>
                <c:pt idx="1">
                  <c:v>327054.98823000002</c:v>
                </c:pt>
                <c:pt idx="2">
                  <c:v>363215.16344999999</c:v>
                </c:pt>
                <c:pt idx="3">
                  <c:v>412190.47875000001</c:v>
                </c:pt>
                <c:pt idx="4">
                  <c:v>465269.18258999998</c:v>
                </c:pt>
                <c:pt idx="5">
                  <c:v>404037.65432999999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386343.80580999999</c:v>
                </c:pt>
                <c:pt idx="9">
                  <c:v>340422.88920999999</c:v>
                </c:pt>
                <c:pt idx="10">
                  <c:v>391401.33117000002</c:v>
                </c:pt>
                <c:pt idx="11">
                  <c:v>364933.19361000002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8544"/>
        <c:axId val="211809104"/>
      </c:lineChart>
      <c:catAx>
        <c:axId val="2118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80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0910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80854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12302702.880999999</c:v>
                </c:pt>
                <c:pt idx="1">
                  <c:v>12232529.717</c:v>
                </c:pt>
                <c:pt idx="2">
                  <c:v>12522474.507999999</c:v>
                </c:pt>
                <c:pt idx="3">
                  <c:v>13351160.732999999</c:v>
                </c:pt>
                <c:pt idx="4">
                  <c:v>11081755.703</c:v>
                </c:pt>
                <c:pt idx="5">
                  <c:v>11956913.299000001</c:v>
                </c:pt>
                <c:pt idx="6">
                  <c:v>11135803.957</c:v>
                </c:pt>
                <c:pt idx="7">
                  <c:v>11032750.676000001</c:v>
                </c:pt>
                <c:pt idx="8">
                  <c:v>11599598.001</c:v>
                </c:pt>
                <c:pt idx="9">
                  <c:v>13289681.397</c:v>
                </c:pt>
                <c:pt idx="10">
                  <c:v>11436953.51856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10720"/>
        <c:axId val="209106592"/>
      </c:lineChart>
      <c:catAx>
        <c:axId val="1437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10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065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710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117014.65793</c:v>
                </c:pt>
                <c:pt idx="5">
                  <c:v>53595.19154</c:v>
                </c:pt>
                <c:pt idx="6">
                  <c:v>148862.53343000001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  <c:pt idx="10">
                  <c:v>102000.23428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122441.11932</c:v>
                </c:pt>
                <c:pt idx="7">
                  <c:v>109592.9706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155056.15401999999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2464"/>
        <c:axId val="211813024"/>
      </c:lineChart>
      <c:catAx>
        <c:axId val="21181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81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1302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8124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127832.47478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97948.048179999998</c:v>
                </c:pt>
                <c:pt idx="7">
                  <c:v>142957.12294</c:v>
                </c:pt>
                <c:pt idx="8">
                  <c:v>162049.91884999999</c:v>
                </c:pt>
                <c:pt idx="9">
                  <c:v>129552.53593</c:v>
                </c:pt>
                <c:pt idx="10">
                  <c:v>106033.68081000001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154825.14350000001</c:v>
                </c:pt>
                <c:pt idx="9">
                  <c:v>118879.57255</c:v>
                </c:pt>
                <c:pt idx="10">
                  <c:v>147785.28448</c:v>
                </c:pt>
                <c:pt idx="11">
                  <c:v>175109.92168999999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61792"/>
        <c:axId val="211862352"/>
      </c:lineChart>
      <c:catAx>
        <c:axId val="2118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86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62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861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274713.80525999999</c:v>
                </c:pt>
                <c:pt idx="1">
                  <c:v>295502.68774000002</c:v>
                </c:pt>
                <c:pt idx="2">
                  <c:v>315256.79775999999</c:v>
                </c:pt>
                <c:pt idx="3">
                  <c:v>327423.73417000001</c:v>
                </c:pt>
                <c:pt idx="4">
                  <c:v>295736.90587999998</c:v>
                </c:pt>
                <c:pt idx="5">
                  <c:v>321424.87826999999</c:v>
                </c:pt>
                <c:pt idx="6">
                  <c:v>301376.77162000001</c:v>
                </c:pt>
                <c:pt idx="7">
                  <c:v>285985.46953</c:v>
                </c:pt>
                <c:pt idx="8">
                  <c:v>275638.90337999997</c:v>
                </c:pt>
                <c:pt idx="9">
                  <c:v>333418.43718000001</c:v>
                </c:pt>
                <c:pt idx="10">
                  <c:v>315493.00365999999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329790.54952</c:v>
                </c:pt>
                <c:pt idx="1">
                  <c:v>355759.34454999998</c:v>
                </c:pt>
                <c:pt idx="2">
                  <c:v>399030.64442999999</c:v>
                </c:pt>
                <c:pt idx="3">
                  <c:v>393686.56098000001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389896.02153999999</c:v>
                </c:pt>
                <c:pt idx="7">
                  <c:v>328196.93328</c:v>
                </c:pt>
                <c:pt idx="8">
                  <c:v>380868.53878</c:v>
                </c:pt>
                <c:pt idx="9">
                  <c:v>350153.13173000002</c:v>
                </c:pt>
                <c:pt idx="10">
                  <c:v>351212.39720000001</c:v>
                </c:pt>
                <c:pt idx="11">
                  <c:v>357174.54381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65712"/>
        <c:axId val="211866272"/>
      </c:lineChart>
      <c:catAx>
        <c:axId val="21186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86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6627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8657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1927675.2466899997</c:v>
                </c:pt>
                <c:pt idx="1">
                  <c:v>1795561.7521600001</c:v>
                </c:pt>
                <c:pt idx="2">
                  <c:v>1887609.3711599996</c:v>
                </c:pt>
                <c:pt idx="3">
                  <c:v>1849082.7302600001</c:v>
                </c:pt>
                <c:pt idx="4">
                  <c:v>1808337.5949500001</c:v>
                </c:pt>
                <c:pt idx="5">
                  <c:v>1669475.9226899999</c:v>
                </c:pt>
                <c:pt idx="6">
                  <c:v>1529345.3932699999</c:v>
                </c:pt>
                <c:pt idx="7">
                  <c:v>1605840.0628399998</c:v>
                </c:pt>
                <c:pt idx="8">
                  <c:v>1901080.72557</c:v>
                </c:pt>
                <c:pt idx="9">
                  <c:v>2006039.8257100002</c:v>
                </c:pt>
                <c:pt idx="10">
                  <c:v>2192775.2446099999</c:v>
                </c:pt>
                <c:pt idx="11">
                  <c:v>2304329.8887499999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1818006.1228999998</c:v>
                </c:pt>
                <c:pt idx="1">
                  <c:v>1656502.3354399998</c:v>
                </c:pt>
                <c:pt idx="2">
                  <c:v>1771355.0339700002</c:v>
                </c:pt>
                <c:pt idx="3">
                  <c:v>1708926.6919100001</c:v>
                </c:pt>
                <c:pt idx="4">
                  <c:v>1570570.9993499999</c:v>
                </c:pt>
                <c:pt idx="5">
                  <c:v>1612151.2658099998</c:v>
                </c:pt>
                <c:pt idx="6">
                  <c:v>1531039.8639099998</c:v>
                </c:pt>
                <c:pt idx="7">
                  <c:v>1471719.9158699999</c:v>
                </c:pt>
                <c:pt idx="8">
                  <c:v>1558917.67799</c:v>
                </c:pt>
                <c:pt idx="9">
                  <c:v>2114042.4020799999</c:v>
                </c:pt>
                <c:pt idx="10">
                  <c:v>2008629.3022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09952"/>
        <c:axId val="209110512"/>
      </c:lineChart>
      <c:catAx>
        <c:axId val="2091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11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10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109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12302702.880999999</c:v>
                </c:pt>
                <c:pt idx="1">
                  <c:v>12232529.717</c:v>
                </c:pt>
                <c:pt idx="2">
                  <c:v>12522474.507999999</c:v>
                </c:pt>
                <c:pt idx="3">
                  <c:v>13351160.732999999</c:v>
                </c:pt>
                <c:pt idx="4">
                  <c:v>11081755.703</c:v>
                </c:pt>
                <c:pt idx="5">
                  <c:v>11956913.299000001</c:v>
                </c:pt>
                <c:pt idx="6">
                  <c:v>11135803.957</c:v>
                </c:pt>
                <c:pt idx="7">
                  <c:v>11032750.676000001</c:v>
                </c:pt>
                <c:pt idx="8">
                  <c:v>11599598.001</c:v>
                </c:pt>
                <c:pt idx="9">
                  <c:v>13289681.397</c:v>
                </c:pt>
                <c:pt idx="10">
                  <c:v>11436953.51856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0560"/>
        <c:axId val="209261120"/>
      </c:lineChart>
      <c:catAx>
        <c:axId val="20926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26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6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2605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131942324.39056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64480"/>
        <c:axId val="209265040"/>
      </c:barChart>
      <c:catAx>
        <c:axId val="2092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26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6504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926448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566120.81128000002</c:v>
                </c:pt>
                <c:pt idx="1">
                  <c:v>491881.25361999997</c:v>
                </c:pt>
                <c:pt idx="2">
                  <c:v>554740.76428</c:v>
                </c:pt>
                <c:pt idx="3">
                  <c:v>487514.10278000002</c:v>
                </c:pt>
                <c:pt idx="4">
                  <c:v>480848.67021000001</c:v>
                </c:pt>
                <c:pt idx="5">
                  <c:v>480882.24085</c:v>
                </c:pt>
                <c:pt idx="6">
                  <c:v>430690.72425999999</c:v>
                </c:pt>
                <c:pt idx="7">
                  <c:v>460116.02448000002</c:v>
                </c:pt>
                <c:pt idx="8">
                  <c:v>438902.13789999997</c:v>
                </c:pt>
                <c:pt idx="9">
                  <c:v>588283.30558000004</c:v>
                </c:pt>
                <c:pt idx="10">
                  <c:v>609495.03298999998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610593.21554</c:v>
                </c:pt>
                <c:pt idx="4">
                  <c:v>542860.68840999994</c:v>
                </c:pt>
                <c:pt idx="5">
                  <c:v>495849.45386000001</c:v>
                </c:pt>
                <c:pt idx="6">
                  <c:v>444810.28352</c:v>
                </c:pt>
                <c:pt idx="7">
                  <c:v>483524.13378999999</c:v>
                </c:pt>
                <c:pt idx="8">
                  <c:v>552495.89804</c:v>
                </c:pt>
                <c:pt idx="9">
                  <c:v>564232.83424999996</c:v>
                </c:pt>
                <c:pt idx="10">
                  <c:v>600901.86991999997</c:v>
                </c:pt>
                <c:pt idx="11">
                  <c:v>650912.27839999995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8544"/>
        <c:axId val="143809104"/>
      </c:lineChart>
      <c:catAx>
        <c:axId val="14380854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0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0910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085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218501.91409999999</c:v>
                </c:pt>
                <c:pt idx="1">
                  <c:v>155554.29676</c:v>
                </c:pt>
                <c:pt idx="2">
                  <c:v>152632.42593999999</c:v>
                </c:pt>
                <c:pt idx="3">
                  <c:v>124853.16082999999</c:v>
                </c:pt>
                <c:pt idx="4">
                  <c:v>161378.32816</c:v>
                </c:pt>
                <c:pt idx="5">
                  <c:v>181193.73605000001</c:v>
                </c:pt>
                <c:pt idx="6">
                  <c:v>93843.73358</c:v>
                </c:pt>
                <c:pt idx="7">
                  <c:v>73244.345950000003</c:v>
                </c:pt>
                <c:pt idx="8">
                  <c:v>111368.16220000001</c:v>
                </c:pt>
                <c:pt idx="9">
                  <c:v>237673.32947</c:v>
                </c:pt>
                <c:pt idx="10">
                  <c:v>270539.04340999998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94578.114130000002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212300.09041</c:v>
                </c:pt>
                <c:pt idx="10">
                  <c:v>338022.00016</c:v>
                </c:pt>
                <c:pt idx="11">
                  <c:v>337593.83848999999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12464"/>
        <c:axId val="143813024"/>
      </c:lineChart>
      <c:catAx>
        <c:axId val="14381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1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13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812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98704.324250000005</c:v>
                </c:pt>
                <c:pt idx="2">
                  <c:v>104061.68511000001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110324.24195</c:v>
                </c:pt>
                <c:pt idx="6">
                  <c:v>110605.69404</c:v>
                </c:pt>
                <c:pt idx="7">
                  <c:v>110058.64211</c:v>
                </c:pt>
                <c:pt idx="8">
                  <c:v>113863.18848</c:v>
                </c:pt>
                <c:pt idx="9">
                  <c:v>144968.69475</c:v>
                </c:pt>
                <c:pt idx="10">
                  <c:v>129541.55645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112326.00025</c:v>
                </c:pt>
                <c:pt idx="2">
                  <c:v>119768.88486999999</c:v>
                </c:pt>
                <c:pt idx="3">
                  <c:v>120977.54304999999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106680.22444999999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125615.46467</c:v>
                </c:pt>
                <c:pt idx="10">
                  <c:v>129613.56435</c:v>
                </c:pt>
                <c:pt idx="11">
                  <c:v>117865.614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94752"/>
        <c:axId val="143995312"/>
      </c:lineChart>
      <c:catAx>
        <c:axId val="1439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99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953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994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C30" sqref="C30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1" t="s">
        <v>201</v>
      </c>
      <c r="C1" s="151"/>
      <c r="D1" s="151"/>
      <c r="E1" s="151"/>
      <c r="F1" s="151"/>
      <c r="G1" s="151"/>
      <c r="H1" s="151"/>
      <c r="I1" s="151"/>
      <c r="J1" s="151"/>
      <c r="K1" s="92"/>
      <c r="L1" s="92"/>
      <c r="M1" s="92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8" t="s">
        <v>203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3"/>
      <c r="B6" s="147" t="s">
        <v>64</v>
      </c>
      <c r="C6" s="147"/>
      <c r="D6" s="147"/>
      <c r="E6" s="147"/>
      <c r="F6" s="147" t="s">
        <v>202</v>
      </c>
      <c r="G6" s="147"/>
      <c r="H6" s="147"/>
      <c r="I6" s="147"/>
      <c r="J6" s="147" t="s">
        <v>169</v>
      </c>
      <c r="K6" s="147"/>
      <c r="L6" s="147"/>
      <c r="M6" s="147"/>
    </row>
    <row r="7" spans="1:13" ht="28.2" x14ac:dyDescent="0.3">
      <c r="A7" s="4" t="s">
        <v>1</v>
      </c>
      <c r="B7" s="5">
        <v>2014</v>
      </c>
      <c r="C7" s="6">
        <v>2015</v>
      </c>
      <c r="D7" s="7" t="s">
        <v>175</v>
      </c>
      <c r="E7" s="7" t="s">
        <v>176</v>
      </c>
      <c r="F7" s="5">
        <v>2014</v>
      </c>
      <c r="G7" s="6">
        <v>2015</v>
      </c>
      <c r="H7" s="7" t="s">
        <v>175</v>
      </c>
      <c r="I7" s="7" t="s">
        <v>176</v>
      </c>
      <c r="J7" s="5" t="s">
        <v>170</v>
      </c>
      <c r="K7" s="5" t="s">
        <v>178</v>
      </c>
      <c r="L7" s="7" t="s">
        <v>175</v>
      </c>
      <c r="M7" s="7" t="s">
        <v>176</v>
      </c>
    </row>
    <row r="8" spans="1:13" ht="16.8" x14ac:dyDescent="0.3">
      <c r="A8" s="45" t="s">
        <v>2</v>
      </c>
      <c r="B8" s="164">
        <v>2192775.2446099999</v>
      </c>
      <c r="C8" s="164">
        <v>2008629.3022</v>
      </c>
      <c r="D8" s="44">
        <f t="shared" ref="D8:D44" si="0">(C8-B8)/B8*100</f>
        <v>-8.3978484736474446</v>
      </c>
      <c r="E8" s="44">
        <f>C8/C$44*100</f>
        <v>17.562625387437109</v>
      </c>
      <c r="F8" s="164">
        <v>20172823.869910002</v>
      </c>
      <c r="G8" s="164">
        <v>18821861.611430004</v>
      </c>
      <c r="H8" s="44">
        <f t="shared" ref="H8:H45" si="1">(G8-F8)/F8*100</f>
        <v>-6.6969417231422277</v>
      </c>
      <c r="I8" s="44">
        <f>G8/G$46*100</f>
        <v>14.265219063229297</v>
      </c>
      <c r="J8" s="164">
        <v>22373132.837560005</v>
      </c>
      <c r="K8" s="164">
        <v>21126191.500179999</v>
      </c>
      <c r="L8" s="44">
        <f t="shared" ref="L8:L45" si="2">(K8-J8)/J8*100</f>
        <v>-5.5733872696033089</v>
      </c>
      <c r="M8" s="44">
        <f>K8/K$46*100</f>
        <v>14.548556804209719</v>
      </c>
    </row>
    <row r="9" spans="1:13" ht="15.6" x14ac:dyDescent="0.3">
      <c r="A9" s="8" t="s">
        <v>3</v>
      </c>
      <c r="B9" s="164">
        <v>1618050.1667199999</v>
      </c>
      <c r="C9" s="164">
        <v>1510949.1959300002</v>
      </c>
      <c r="D9" s="44">
        <f t="shared" si="0"/>
        <v>-6.6191378359490196</v>
      </c>
      <c r="E9" s="44">
        <f t="shared" ref="E9:E46" si="3">C9/C$44*100</f>
        <v>13.211115997612625</v>
      </c>
      <c r="F9" s="164">
        <v>13998069.362579999</v>
      </c>
      <c r="G9" s="164">
        <v>13434834.616270002</v>
      </c>
      <c r="H9" s="44">
        <f t="shared" si="1"/>
        <v>-4.0236602042825362</v>
      </c>
      <c r="I9" s="44">
        <f t="shared" ref="I9:I46" si="4">G9/G$46*100</f>
        <v>10.182354053807479</v>
      </c>
      <c r="J9" s="164">
        <v>15573325.526990002</v>
      </c>
      <c r="K9" s="164">
        <v>15121221.415449999</v>
      </c>
      <c r="L9" s="44">
        <f t="shared" si="2"/>
        <v>-2.9030672399190838</v>
      </c>
      <c r="M9" s="44">
        <f t="shared" ref="M9:M46" si="5">K9/K$46*100</f>
        <v>10.413232726297707</v>
      </c>
    </row>
    <row r="10" spans="1:13" ht="13.8" x14ac:dyDescent="0.25">
      <c r="A10" s="10" t="s">
        <v>4</v>
      </c>
      <c r="B10" s="165">
        <v>600901.86991999997</v>
      </c>
      <c r="C10" s="165">
        <v>609495.03298999998</v>
      </c>
      <c r="D10" s="11">
        <f t="shared" si="0"/>
        <v>1.4300443217365999</v>
      </c>
      <c r="E10" s="11">
        <f t="shared" si="3"/>
        <v>5.3291729480311822</v>
      </c>
      <c r="F10" s="165">
        <v>6063891.2583799995</v>
      </c>
      <c r="G10" s="165">
        <v>5589475.0682300003</v>
      </c>
      <c r="H10" s="11">
        <f t="shared" si="1"/>
        <v>-7.8236262811339063</v>
      </c>
      <c r="I10" s="11">
        <f t="shared" si="4"/>
        <v>4.2363018038735625</v>
      </c>
      <c r="J10" s="165">
        <v>6735982.6294</v>
      </c>
      <c r="K10" s="165">
        <v>6240387.3466299996</v>
      </c>
      <c r="L10" s="11">
        <f t="shared" si="2"/>
        <v>-7.3574311282650227</v>
      </c>
      <c r="M10" s="11">
        <f t="shared" si="5"/>
        <v>4.297444231344044</v>
      </c>
    </row>
    <row r="11" spans="1:13" ht="13.8" x14ac:dyDescent="0.25">
      <c r="A11" s="10" t="s">
        <v>5</v>
      </c>
      <c r="B11" s="165">
        <v>338022.00016</v>
      </c>
      <c r="C11" s="165">
        <v>270539.04340999998</v>
      </c>
      <c r="D11" s="11">
        <f t="shared" si="0"/>
        <v>-19.964072373412826</v>
      </c>
      <c r="E11" s="11">
        <f t="shared" si="3"/>
        <v>2.3654817077901611</v>
      </c>
      <c r="F11" s="165">
        <v>2056720.9296599999</v>
      </c>
      <c r="G11" s="165">
        <v>1780782.47645</v>
      </c>
      <c r="H11" s="11">
        <f t="shared" si="1"/>
        <v>-13.416426566710527</v>
      </c>
      <c r="I11" s="11">
        <f t="shared" si="4"/>
        <v>1.3496673525158911</v>
      </c>
      <c r="J11" s="165">
        <v>2420049.56134</v>
      </c>
      <c r="K11" s="165">
        <v>2118376.31494</v>
      </c>
      <c r="L11" s="11">
        <f t="shared" si="2"/>
        <v>-12.465581334332725</v>
      </c>
      <c r="M11" s="11">
        <f t="shared" si="5"/>
        <v>1.4588203534145974</v>
      </c>
    </row>
    <row r="12" spans="1:13" ht="13.8" x14ac:dyDescent="0.25">
      <c r="A12" s="10" t="s">
        <v>6</v>
      </c>
      <c r="B12" s="165">
        <v>129613.56435</v>
      </c>
      <c r="C12" s="165">
        <v>129541.55645</v>
      </c>
      <c r="D12" s="11">
        <f t="shared" si="0"/>
        <v>-5.5555836583238656E-2</v>
      </c>
      <c r="E12" s="11">
        <f t="shared" si="3"/>
        <v>1.132657890405681</v>
      </c>
      <c r="F12" s="165">
        <v>1297749.2594099999</v>
      </c>
      <c r="G12" s="165">
        <v>1217291.9055300001</v>
      </c>
      <c r="H12" s="11">
        <f t="shared" si="1"/>
        <v>-6.1997611092129175</v>
      </c>
      <c r="I12" s="11">
        <f t="shared" si="4"/>
        <v>0.92259395243539688</v>
      </c>
      <c r="J12" s="165">
        <v>1417578.0329499999</v>
      </c>
      <c r="K12" s="165">
        <v>1335157.5195299999</v>
      </c>
      <c r="L12" s="11">
        <f t="shared" si="2"/>
        <v>-5.8141782324660971</v>
      </c>
      <c r="M12" s="11">
        <f t="shared" si="5"/>
        <v>0.91945654356510254</v>
      </c>
    </row>
    <row r="13" spans="1:13" ht="13.8" x14ac:dyDescent="0.25">
      <c r="A13" s="10" t="s">
        <v>7</v>
      </c>
      <c r="B13" s="165">
        <v>160259.99523</v>
      </c>
      <c r="C13" s="165">
        <v>151694.08226</v>
      </c>
      <c r="D13" s="11">
        <f t="shared" si="0"/>
        <v>-5.3450101241463797</v>
      </c>
      <c r="E13" s="11">
        <f t="shared" si="3"/>
        <v>1.3263504307666316</v>
      </c>
      <c r="F13" s="165">
        <v>1323677.1354400001</v>
      </c>
      <c r="G13" s="165">
        <v>1215948.73007</v>
      </c>
      <c r="H13" s="11">
        <f t="shared" si="1"/>
        <v>-8.1385711428935679</v>
      </c>
      <c r="I13" s="11">
        <f t="shared" si="4"/>
        <v>0.92157595046657892</v>
      </c>
      <c r="J13" s="165">
        <v>1453991.4487699999</v>
      </c>
      <c r="K13" s="165">
        <v>1350913.61102</v>
      </c>
      <c r="L13" s="11">
        <f t="shared" si="2"/>
        <v>-7.089301511174523</v>
      </c>
      <c r="M13" s="11">
        <f t="shared" si="5"/>
        <v>0.93030697971932552</v>
      </c>
    </row>
    <row r="14" spans="1:13" ht="13.8" x14ac:dyDescent="0.25">
      <c r="A14" s="10" t="s">
        <v>8</v>
      </c>
      <c r="B14" s="165">
        <v>292675.99297999998</v>
      </c>
      <c r="C14" s="165">
        <v>256972.84254000001</v>
      </c>
      <c r="D14" s="11">
        <f t="shared" si="0"/>
        <v>-12.19886539940423</v>
      </c>
      <c r="E14" s="11">
        <f t="shared" si="3"/>
        <v>2.2468644479754332</v>
      </c>
      <c r="F14" s="165">
        <v>1993944.34638</v>
      </c>
      <c r="G14" s="165">
        <v>2564014.1687400001</v>
      </c>
      <c r="H14" s="11">
        <f t="shared" si="1"/>
        <v>28.590056858656069</v>
      </c>
      <c r="I14" s="11">
        <f t="shared" si="4"/>
        <v>1.9432840679313106</v>
      </c>
      <c r="J14" s="165">
        <v>2160189.2898900001</v>
      </c>
      <c r="K14" s="165">
        <v>2883306.4490100001</v>
      </c>
      <c r="L14" s="11">
        <f t="shared" si="2"/>
        <v>33.474712725606658</v>
      </c>
      <c r="M14" s="11">
        <f t="shared" si="5"/>
        <v>1.9855896722799655</v>
      </c>
    </row>
    <row r="15" spans="1:13" ht="13.8" x14ac:dyDescent="0.25">
      <c r="A15" s="10" t="s">
        <v>9</v>
      </c>
      <c r="B15" s="165">
        <v>15889.761500000001</v>
      </c>
      <c r="C15" s="165">
        <v>16511.366989999999</v>
      </c>
      <c r="D15" s="11">
        <f t="shared" si="0"/>
        <v>3.9119875399010748</v>
      </c>
      <c r="E15" s="11">
        <f t="shared" si="3"/>
        <v>0.14436857650252044</v>
      </c>
      <c r="F15" s="165">
        <v>203843.10334</v>
      </c>
      <c r="G15" s="165">
        <v>172175.01415</v>
      </c>
      <c r="H15" s="11">
        <f t="shared" si="1"/>
        <v>-15.535521521755497</v>
      </c>
      <c r="I15" s="11">
        <f t="shared" si="4"/>
        <v>0.13049263376651452</v>
      </c>
      <c r="J15" s="165">
        <v>230723.33775000001</v>
      </c>
      <c r="K15" s="165">
        <v>196369.33627999999</v>
      </c>
      <c r="L15" s="11">
        <f t="shared" si="2"/>
        <v>-14.889695080271531</v>
      </c>
      <c r="M15" s="11">
        <f t="shared" si="5"/>
        <v>0.13522979016119394</v>
      </c>
    </row>
    <row r="16" spans="1:13" ht="13.8" x14ac:dyDescent="0.25">
      <c r="A16" s="10" t="s">
        <v>10</v>
      </c>
      <c r="B16" s="165">
        <v>75721.907399999996</v>
      </c>
      <c r="C16" s="165">
        <v>71026.910910000006</v>
      </c>
      <c r="D16" s="11">
        <f t="shared" si="0"/>
        <v>-6.2003146133109563</v>
      </c>
      <c r="E16" s="11">
        <f t="shared" si="3"/>
        <v>0.62102998665454789</v>
      </c>
      <c r="F16" s="165">
        <v>982157.50329999998</v>
      </c>
      <c r="G16" s="165">
        <v>824199.12457999995</v>
      </c>
      <c r="H16" s="11">
        <f t="shared" si="1"/>
        <v>-16.08279509032592</v>
      </c>
      <c r="I16" s="11">
        <f t="shared" si="4"/>
        <v>0.62466621562638502</v>
      </c>
      <c r="J16" s="165">
        <v>1071785.8008600001</v>
      </c>
      <c r="K16" s="165">
        <v>918814.37387000001</v>
      </c>
      <c r="L16" s="11">
        <f t="shared" si="2"/>
        <v>-14.27257450763538</v>
      </c>
      <c r="M16" s="11">
        <f t="shared" si="5"/>
        <v>0.63274173722500759</v>
      </c>
    </row>
    <row r="17" spans="1:13" ht="13.8" x14ac:dyDescent="0.25">
      <c r="A17" s="10" t="s">
        <v>11</v>
      </c>
      <c r="B17" s="165">
        <v>4965.0751799999998</v>
      </c>
      <c r="C17" s="165">
        <v>5168.3603800000001</v>
      </c>
      <c r="D17" s="11">
        <f t="shared" si="0"/>
        <v>4.0943025559584827</v>
      </c>
      <c r="E17" s="11">
        <f t="shared" si="3"/>
        <v>4.5190009486466252E-2</v>
      </c>
      <c r="F17" s="165">
        <v>76085.826669999995</v>
      </c>
      <c r="G17" s="165">
        <v>70948.128519999998</v>
      </c>
      <c r="H17" s="11">
        <f t="shared" si="1"/>
        <v>-6.7525035540236145</v>
      </c>
      <c r="I17" s="11">
        <f t="shared" si="4"/>
        <v>5.3772077191840108E-2</v>
      </c>
      <c r="J17" s="165">
        <v>83025.426030000002</v>
      </c>
      <c r="K17" s="165">
        <v>77896.464170000007</v>
      </c>
      <c r="L17" s="11">
        <f t="shared" si="2"/>
        <v>-6.1775796948596469</v>
      </c>
      <c r="M17" s="11">
        <f t="shared" si="5"/>
        <v>5.3643418588469979E-2</v>
      </c>
    </row>
    <row r="18" spans="1:13" ht="15.6" x14ac:dyDescent="0.3">
      <c r="A18" s="8" t="s">
        <v>12</v>
      </c>
      <c r="B18" s="164">
        <v>195566.35055999999</v>
      </c>
      <c r="C18" s="164">
        <v>154376.64614999999</v>
      </c>
      <c r="D18" s="44">
        <f t="shared" si="0"/>
        <v>-21.061754382619601</v>
      </c>
      <c r="E18" s="44">
        <f t="shared" si="3"/>
        <v>1.3498056619665024</v>
      </c>
      <c r="F18" s="164">
        <v>2067351.5169599999</v>
      </c>
      <c r="G18" s="164">
        <v>1656884.06901</v>
      </c>
      <c r="H18" s="44">
        <f t="shared" si="1"/>
        <v>-19.854748676392695</v>
      </c>
      <c r="I18" s="44">
        <f t="shared" si="4"/>
        <v>1.2557638927941639</v>
      </c>
      <c r="J18" s="164">
        <v>2252514.0238600001</v>
      </c>
      <c r="K18" s="164">
        <v>1864119.37848</v>
      </c>
      <c r="L18" s="44">
        <f t="shared" si="2"/>
        <v>-17.242718192467951</v>
      </c>
      <c r="M18" s="44">
        <f t="shared" si="5"/>
        <v>1.283726253613356</v>
      </c>
    </row>
    <row r="19" spans="1:13" ht="13.8" x14ac:dyDescent="0.25">
      <c r="A19" s="10" t="s">
        <v>13</v>
      </c>
      <c r="B19" s="165">
        <v>195566.35055999999</v>
      </c>
      <c r="C19" s="165">
        <v>154376.64614999999</v>
      </c>
      <c r="D19" s="11">
        <f t="shared" si="0"/>
        <v>-21.061754382619601</v>
      </c>
      <c r="E19" s="11">
        <f t="shared" si="3"/>
        <v>1.3498056619665024</v>
      </c>
      <c r="F19" s="165">
        <v>2067351.5169599999</v>
      </c>
      <c r="G19" s="165">
        <v>1656884.06901</v>
      </c>
      <c r="H19" s="11">
        <f t="shared" si="1"/>
        <v>-19.854748676392695</v>
      </c>
      <c r="I19" s="11">
        <f t="shared" si="4"/>
        <v>1.2557638927941639</v>
      </c>
      <c r="J19" s="165">
        <v>2252514.0238600001</v>
      </c>
      <c r="K19" s="165">
        <v>1864119.37848</v>
      </c>
      <c r="L19" s="11">
        <f t="shared" si="2"/>
        <v>-17.242718192467951</v>
      </c>
      <c r="M19" s="11">
        <f t="shared" si="5"/>
        <v>1.283726253613356</v>
      </c>
    </row>
    <row r="20" spans="1:13" ht="15.6" x14ac:dyDescent="0.3">
      <c r="A20" s="8" t="s">
        <v>182</v>
      </c>
      <c r="B20" s="165">
        <v>379158.72733000002</v>
      </c>
      <c r="C20" s="165">
        <v>343303.46012</v>
      </c>
      <c r="D20" s="9">
        <f t="shared" si="0"/>
        <v>-9.4565322187067746</v>
      </c>
      <c r="E20" s="9">
        <f t="shared" si="3"/>
        <v>3.001703727857981</v>
      </c>
      <c r="F20" s="165">
        <v>4107402.9903699998</v>
      </c>
      <c r="G20" s="165">
        <v>3730142.9261500002</v>
      </c>
      <c r="H20" s="9">
        <f t="shared" si="1"/>
        <v>-9.1848806923621478</v>
      </c>
      <c r="I20" s="9">
        <f t="shared" si="4"/>
        <v>2.8271011166276514</v>
      </c>
      <c r="J20" s="165">
        <v>4547293.2867099997</v>
      </c>
      <c r="K20" s="165">
        <v>4140850.7062499998</v>
      </c>
      <c r="L20" s="9">
        <f t="shared" si="2"/>
        <v>-8.9381210938796531</v>
      </c>
      <c r="M20" s="9">
        <f t="shared" si="5"/>
        <v>2.8515978242986564</v>
      </c>
    </row>
    <row r="21" spans="1:13" ht="13.8" x14ac:dyDescent="0.25">
      <c r="A21" s="10" t="s">
        <v>180</v>
      </c>
      <c r="B21" s="165">
        <v>379158.72733000002</v>
      </c>
      <c r="C21" s="165">
        <v>343303.46012</v>
      </c>
      <c r="D21" s="11">
        <f t="shared" si="0"/>
        <v>-9.4565322187067746</v>
      </c>
      <c r="E21" s="11">
        <f t="shared" si="3"/>
        <v>3.001703727857981</v>
      </c>
      <c r="F21" s="165">
        <v>4107402.9903699998</v>
      </c>
      <c r="G21" s="165">
        <v>3730142.9261500002</v>
      </c>
      <c r="H21" s="11">
        <f t="shared" si="1"/>
        <v>-9.1848806923621478</v>
      </c>
      <c r="I21" s="11">
        <f t="shared" si="4"/>
        <v>2.8271011166276514</v>
      </c>
      <c r="J21" s="165">
        <v>4547293.2867099997</v>
      </c>
      <c r="K21" s="165">
        <v>4140850.7062499998</v>
      </c>
      <c r="L21" s="11">
        <f t="shared" si="2"/>
        <v>-8.9381210938796531</v>
      </c>
      <c r="M21" s="11">
        <f t="shared" si="5"/>
        <v>2.8515978242986564</v>
      </c>
    </row>
    <row r="22" spans="1:13" ht="16.8" x14ac:dyDescent="0.3">
      <c r="A22" s="45" t="s">
        <v>14</v>
      </c>
      <c r="B22" s="164">
        <v>10199204.12634</v>
      </c>
      <c r="C22" s="164">
        <v>9135087.6513999999</v>
      </c>
      <c r="D22" s="44">
        <f t="shared" si="0"/>
        <v>-10.433328539742247</v>
      </c>
      <c r="E22" s="44">
        <f t="shared" si="3"/>
        <v>79.873435146654131</v>
      </c>
      <c r="F22" s="164">
        <v>113591816.20438001</v>
      </c>
      <c r="G22" s="164">
        <v>99774713.815880001</v>
      </c>
      <c r="H22" s="44">
        <f t="shared" si="1"/>
        <v>-12.163818530412078</v>
      </c>
      <c r="I22" s="44">
        <f t="shared" si="4"/>
        <v>75.619945515389546</v>
      </c>
      <c r="J22" s="164">
        <v>123969879.61732998</v>
      </c>
      <c r="K22" s="164">
        <v>110217134.56115001</v>
      </c>
      <c r="L22" s="44">
        <f t="shared" si="2"/>
        <v>-11.093618142271268</v>
      </c>
      <c r="M22" s="44">
        <f t="shared" si="5"/>
        <v>75.901055945008125</v>
      </c>
    </row>
    <row r="23" spans="1:13" ht="15.6" x14ac:dyDescent="0.3">
      <c r="A23" s="8" t="s">
        <v>15</v>
      </c>
      <c r="B23" s="164">
        <v>1091163.5570499999</v>
      </c>
      <c r="C23" s="164">
        <v>950963.07897000003</v>
      </c>
      <c r="D23" s="44">
        <f t="shared" si="0"/>
        <v>-12.848713391696931</v>
      </c>
      <c r="E23" s="44">
        <f t="shared" si="3"/>
        <v>8.3148285723708497</v>
      </c>
      <c r="F23" s="164">
        <v>12025245.556329999</v>
      </c>
      <c r="G23" s="164">
        <v>10535042.809979999</v>
      </c>
      <c r="H23" s="44">
        <f t="shared" si="1"/>
        <v>-12.392285374709608</v>
      </c>
      <c r="I23" s="44">
        <f t="shared" si="4"/>
        <v>7.9845817925682558</v>
      </c>
      <c r="J23" s="164">
        <v>13110331.422259999</v>
      </c>
      <c r="K23" s="164">
        <v>11602436.23605</v>
      </c>
      <c r="L23" s="44">
        <f t="shared" si="2"/>
        <v>-11.501579461597345</v>
      </c>
      <c r="M23" s="44">
        <f t="shared" si="5"/>
        <v>7.9900204751034485</v>
      </c>
    </row>
    <row r="24" spans="1:13" ht="13.8" x14ac:dyDescent="0.25">
      <c r="A24" s="10" t="s">
        <v>16</v>
      </c>
      <c r="B24" s="165">
        <v>731785.88733000006</v>
      </c>
      <c r="C24" s="165">
        <v>662739.57642000006</v>
      </c>
      <c r="D24" s="11">
        <f t="shared" si="0"/>
        <v>-9.4353159995914826</v>
      </c>
      <c r="E24" s="11">
        <f t="shared" si="3"/>
        <v>5.7947212546112024</v>
      </c>
      <c r="F24" s="165">
        <v>8211780.7942899996</v>
      </c>
      <c r="G24" s="165">
        <v>7330512.6193500003</v>
      </c>
      <c r="H24" s="11">
        <f t="shared" si="1"/>
        <v>-10.731754743779602</v>
      </c>
      <c r="I24" s="11">
        <f t="shared" si="4"/>
        <v>5.5558462026567659</v>
      </c>
      <c r="J24" s="165">
        <v>8873414.7776800003</v>
      </c>
      <c r="K24" s="165">
        <v>8003738.63277</v>
      </c>
      <c r="L24" s="11">
        <f t="shared" si="2"/>
        <v>-9.8009184366943511</v>
      </c>
      <c r="M24" s="11">
        <f t="shared" si="5"/>
        <v>5.5117765141866704</v>
      </c>
    </row>
    <row r="25" spans="1:13" ht="13.8" x14ac:dyDescent="0.25">
      <c r="A25" s="10" t="s">
        <v>17</v>
      </c>
      <c r="B25" s="165">
        <v>135234.51373000001</v>
      </c>
      <c r="C25" s="165">
        <v>112719.64455</v>
      </c>
      <c r="D25" s="11">
        <f t="shared" si="0"/>
        <v>-16.648759668668355</v>
      </c>
      <c r="E25" s="11">
        <f t="shared" si="3"/>
        <v>0.98557403741369987</v>
      </c>
      <c r="F25" s="165">
        <v>1674326.48492</v>
      </c>
      <c r="G25" s="165">
        <v>1361236.85087</v>
      </c>
      <c r="H25" s="11">
        <f t="shared" si="1"/>
        <v>-18.699437467535464</v>
      </c>
      <c r="I25" s="11">
        <f t="shared" si="4"/>
        <v>1.0316908218477554</v>
      </c>
      <c r="J25" s="165">
        <v>1895235.82394</v>
      </c>
      <c r="K25" s="165">
        <v>1540001.15869</v>
      </c>
      <c r="L25" s="11">
        <f t="shared" si="2"/>
        <v>-18.743560076418554</v>
      </c>
      <c r="M25" s="11">
        <f t="shared" si="5"/>
        <v>1.060522164421323</v>
      </c>
    </row>
    <row r="26" spans="1:13" ht="13.8" x14ac:dyDescent="0.25">
      <c r="A26" s="10" t="s">
        <v>18</v>
      </c>
      <c r="B26" s="165">
        <v>224143.15599</v>
      </c>
      <c r="C26" s="165">
        <v>175503.85800000001</v>
      </c>
      <c r="D26" s="11">
        <f t="shared" si="0"/>
        <v>-21.700104013958828</v>
      </c>
      <c r="E26" s="11">
        <f t="shared" si="3"/>
        <v>1.5345332803459475</v>
      </c>
      <c r="F26" s="165">
        <v>2139138.2771200002</v>
      </c>
      <c r="G26" s="165">
        <v>1843293.3397599999</v>
      </c>
      <c r="H26" s="11">
        <f t="shared" si="1"/>
        <v>-13.830098807745477</v>
      </c>
      <c r="I26" s="11">
        <f t="shared" si="4"/>
        <v>1.397044768063735</v>
      </c>
      <c r="J26" s="165">
        <v>2341680.82064</v>
      </c>
      <c r="K26" s="165">
        <v>2058696.44459</v>
      </c>
      <c r="L26" s="11">
        <f t="shared" si="2"/>
        <v>-12.084668993131958</v>
      </c>
      <c r="M26" s="11">
        <f t="shared" si="5"/>
        <v>1.4177217964954552</v>
      </c>
    </row>
    <row r="27" spans="1:13" ht="15.6" x14ac:dyDescent="0.3">
      <c r="A27" s="8" t="s">
        <v>19</v>
      </c>
      <c r="B27" s="164">
        <v>1492112.29266</v>
      </c>
      <c r="C27" s="164">
        <v>1301023.86366</v>
      </c>
      <c r="D27" s="44">
        <f t="shared" si="0"/>
        <v>-12.806571592500266</v>
      </c>
      <c r="E27" s="44">
        <f t="shared" si="3"/>
        <v>11.375615556613795</v>
      </c>
      <c r="F27" s="164">
        <v>16370637.636809999</v>
      </c>
      <c r="G27" s="164">
        <v>14145216.462409999</v>
      </c>
      <c r="H27" s="44">
        <f t="shared" si="1"/>
        <v>-13.593979805625017</v>
      </c>
      <c r="I27" s="44">
        <f t="shared" si="4"/>
        <v>10.720757367089433</v>
      </c>
      <c r="J27" s="164">
        <v>17969114.98508</v>
      </c>
      <c r="K27" s="164">
        <v>15553652.154030001</v>
      </c>
      <c r="L27" s="44">
        <f t="shared" si="2"/>
        <v>-13.442302712490797</v>
      </c>
      <c r="M27" s="44">
        <f t="shared" si="5"/>
        <v>10.711026257330685</v>
      </c>
    </row>
    <row r="28" spans="1:13" ht="13.8" x14ac:dyDescent="0.25">
      <c r="A28" s="10" t="s">
        <v>20</v>
      </c>
      <c r="B28" s="165">
        <v>1492112.29266</v>
      </c>
      <c r="C28" s="165">
        <v>1301023.86366</v>
      </c>
      <c r="D28" s="11">
        <f t="shared" si="0"/>
        <v>-12.806571592500266</v>
      </c>
      <c r="E28" s="11">
        <f t="shared" si="3"/>
        <v>11.375615556613795</v>
      </c>
      <c r="F28" s="165">
        <v>16370637.636809999</v>
      </c>
      <c r="G28" s="165">
        <v>14145216.462409999</v>
      </c>
      <c r="H28" s="11">
        <f t="shared" si="1"/>
        <v>-13.593979805625017</v>
      </c>
      <c r="I28" s="11">
        <f t="shared" si="4"/>
        <v>10.720757367089433</v>
      </c>
      <c r="J28" s="165">
        <v>17969114.98508</v>
      </c>
      <c r="K28" s="165">
        <v>15553652.154030001</v>
      </c>
      <c r="L28" s="11">
        <f t="shared" si="2"/>
        <v>-13.442302712490797</v>
      </c>
      <c r="M28" s="11">
        <f t="shared" si="5"/>
        <v>10.711026257330685</v>
      </c>
    </row>
    <row r="29" spans="1:13" ht="15.6" x14ac:dyDescent="0.3">
      <c r="A29" s="8" t="s">
        <v>21</v>
      </c>
      <c r="B29" s="164">
        <v>7615928.2766300002</v>
      </c>
      <c r="C29" s="164">
        <v>6883100.7087699994</v>
      </c>
      <c r="D29" s="44">
        <f t="shared" si="0"/>
        <v>-9.6223013300786011</v>
      </c>
      <c r="E29" s="44">
        <f t="shared" si="3"/>
        <v>60.182991017669494</v>
      </c>
      <c r="F29" s="164">
        <v>85195933.011240005</v>
      </c>
      <c r="G29" s="164">
        <v>75094454.543490008</v>
      </c>
      <c r="H29" s="44">
        <f t="shared" si="1"/>
        <v>-11.856761362560931</v>
      </c>
      <c r="I29" s="44">
        <f t="shared" si="4"/>
        <v>56.914606355731856</v>
      </c>
      <c r="J29" s="164">
        <v>92890433.209989995</v>
      </c>
      <c r="K29" s="164">
        <v>83061046.171070009</v>
      </c>
      <c r="L29" s="44">
        <f t="shared" si="2"/>
        <v>-10.58170007313829</v>
      </c>
      <c r="M29" s="44">
        <f t="shared" si="5"/>
        <v>57.200009212573988</v>
      </c>
    </row>
    <row r="30" spans="1:13" ht="13.8" x14ac:dyDescent="0.25">
      <c r="A30" s="10" t="s">
        <v>22</v>
      </c>
      <c r="B30" s="165">
        <v>1504077.73413</v>
      </c>
      <c r="C30" s="165">
        <v>1409702.0973199999</v>
      </c>
      <c r="D30" s="11">
        <f t="shared" si="0"/>
        <v>-6.2746515468224464</v>
      </c>
      <c r="E30" s="11">
        <f t="shared" si="3"/>
        <v>12.325853165638224</v>
      </c>
      <c r="F30" s="165">
        <v>17362989.317290001</v>
      </c>
      <c r="G30" s="165">
        <v>15582900.61358</v>
      </c>
      <c r="H30" s="11">
        <f t="shared" si="1"/>
        <v>-10.252201802240329</v>
      </c>
      <c r="I30" s="11">
        <f t="shared" si="4"/>
        <v>11.81038812644633</v>
      </c>
      <c r="J30" s="165">
        <v>18784607.729060002</v>
      </c>
      <c r="K30" s="165">
        <v>16949174.240010001</v>
      </c>
      <c r="L30" s="11">
        <f t="shared" si="2"/>
        <v>-9.7709439319862099</v>
      </c>
      <c r="M30" s="11">
        <f t="shared" si="5"/>
        <v>11.672052873947139</v>
      </c>
    </row>
    <row r="31" spans="1:13" ht="13.8" x14ac:dyDescent="0.25">
      <c r="A31" s="10" t="s">
        <v>23</v>
      </c>
      <c r="B31" s="165">
        <v>1839051.3269100001</v>
      </c>
      <c r="C31" s="165">
        <v>1920562.84556</v>
      </c>
      <c r="D31" s="11">
        <f t="shared" si="0"/>
        <v>4.4322590379767588</v>
      </c>
      <c r="E31" s="11">
        <f t="shared" si="3"/>
        <v>16.792608647427759</v>
      </c>
      <c r="F31" s="165">
        <v>20467471.09248</v>
      </c>
      <c r="G31" s="165">
        <v>19316886.137060001</v>
      </c>
      <c r="H31" s="11">
        <f t="shared" si="1"/>
        <v>-5.6215296468293907</v>
      </c>
      <c r="I31" s="11">
        <f t="shared" si="4"/>
        <v>14.64040157416088</v>
      </c>
      <c r="J31" s="165">
        <v>22231612.74543</v>
      </c>
      <c r="K31" s="165">
        <v>21119341.18719</v>
      </c>
      <c r="L31" s="11">
        <f t="shared" si="2"/>
        <v>-5.0031078310710599</v>
      </c>
      <c r="M31" s="11">
        <f t="shared" si="5"/>
        <v>14.543839334538919</v>
      </c>
    </row>
    <row r="32" spans="1:13" ht="13.8" x14ac:dyDescent="0.25">
      <c r="A32" s="10" t="s">
        <v>24</v>
      </c>
      <c r="B32" s="165">
        <v>63880.740189999997</v>
      </c>
      <c r="C32" s="165">
        <v>102000.23428</v>
      </c>
      <c r="D32" s="11">
        <f t="shared" si="0"/>
        <v>59.672906069374719</v>
      </c>
      <c r="E32" s="11">
        <f t="shared" si="3"/>
        <v>0.89184793935266971</v>
      </c>
      <c r="F32" s="165">
        <v>1116809.7966700001</v>
      </c>
      <c r="G32" s="165">
        <v>968557.92830999999</v>
      </c>
      <c r="H32" s="11">
        <f t="shared" si="1"/>
        <v>-13.27458523394438</v>
      </c>
      <c r="I32" s="11">
        <f t="shared" si="4"/>
        <v>0.73407675117424021</v>
      </c>
      <c r="J32" s="165">
        <v>1212482.9882799999</v>
      </c>
      <c r="K32" s="165">
        <v>1123614.0823299999</v>
      </c>
      <c r="L32" s="11">
        <f t="shared" si="2"/>
        <v>-7.3294971400850253</v>
      </c>
      <c r="M32" s="11">
        <f t="shared" si="5"/>
        <v>0.77377710519421827</v>
      </c>
    </row>
    <row r="33" spans="1:13" ht="13.8" x14ac:dyDescent="0.25">
      <c r="A33" s="10" t="s">
        <v>171</v>
      </c>
      <c r="B33" s="165">
        <v>1003275.65518</v>
      </c>
      <c r="C33" s="165">
        <v>938357.75314000004</v>
      </c>
      <c r="D33" s="11">
        <f t="shared" si="0"/>
        <v>-6.4705947667346608</v>
      </c>
      <c r="E33" s="11">
        <f t="shared" si="3"/>
        <v>8.2046128072237412</v>
      </c>
      <c r="F33" s="165">
        <v>10964126.67722</v>
      </c>
      <c r="G33" s="165">
        <v>9562625.0732300002</v>
      </c>
      <c r="H33" s="11">
        <f t="shared" si="1"/>
        <v>-12.782610464560559</v>
      </c>
      <c r="I33" s="11">
        <f t="shared" si="4"/>
        <v>7.2475796658878417</v>
      </c>
      <c r="J33" s="165">
        <v>12077541.6469</v>
      </c>
      <c r="K33" s="165">
        <v>10703545.01395</v>
      </c>
      <c r="L33" s="11">
        <f t="shared" si="2"/>
        <v>-11.376459490849038</v>
      </c>
      <c r="M33" s="11">
        <f t="shared" si="5"/>
        <v>7.3709988210861628</v>
      </c>
    </row>
    <row r="34" spans="1:13" ht="13.8" x14ac:dyDescent="0.25">
      <c r="A34" s="10" t="s">
        <v>25</v>
      </c>
      <c r="B34" s="165">
        <v>470826.58597000001</v>
      </c>
      <c r="C34" s="165">
        <v>489265.13744000002</v>
      </c>
      <c r="D34" s="11">
        <f t="shared" si="0"/>
        <v>3.9162086465471742</v>
      </c>
      <c r="E34" s="11">
        <f t="shared" si="3"/>
        <v>4.2779323763624273</v>
      </c>
      <c r="F34" s="165">
        <v>5490183.1787900003</v>
      </c>
      <c r="G34" s="165">
        <v>5027041.0187400002</v>
      </c>
      <c r="H34" s="11">
        <f t="shared" si="1"/>
        <v>-8.4358234501034168</v>
      </c>
      <c r="I34" s="11">
        <f t="shared" si="4"/>
        <v>3.8100291486904156</v>
      </c>
      <c r="J34" s="165">
        <v>6060799.8541299999</v>
      </c>
      <c r="K34" s="165">
        <v>5577164.1824399997</v>
      </c>
      <c r="L34" s="11">
        <f t="shared" si="2"/>
        <v>-7.9797334234760653</v>
      </c>
      <c r="M34" s="11">
        <f t="shared" si="5"/>
        <v>3.8407154414907616</v>
      </c>
    </row>
    <row r="35" spans="1:13" ht="13.8" x14ac:dyDescent="0.25">
      <c r="A35" s="10" t="s">
        <v>26</v>
      </c>
      <c r="B35" s="165">
        <v>566707.44088000001</v>
      </c>
      <c r="C35" s="165">
        <v>506143.41834999999</v>
      </c>
      <c r="D35" s="11">
        <f t="shared" si="0"/>
        <v>-10.686999704107365</v>
      </c>
      <c r="E35" s="11">
        <f t="shared" si="3"/>
        <v>4.4255090967067892</v>
      </c>
      <c r="F35" s="165">
        <v>6516116.4587500002</v>
      </c>
      <c r="G35" s="165">
        <v>5728269.4754299996</v>
      </c>
      <c r="H35" s="11">
        <f t="shared" si="1"/>
        <v>-12.090744361421908</v>
      </c>
      <c r="I35" s="11">
        <f t="shared" si="4"/>
        <v>4.3414950448150789</v>
      </c>
      <c r="J35" s="165">
        <v>7088469.2509300001</v>
      </c>
      <c r="K35" s="165">
        <v>6314985.1579799997</v>
      </c>
      <c r="L35" s="11">
        <f t="shared" si="2"/>
        <v>-10.91186355712159</v>
      </c>
      <c r="M35" s="11">
        <f t="shared" si="5"/>
        <v>4.3488160318830076</v>
      </c>
    </row>
    <row r="36" spans="1:13" ht="13.8" x14ac:dyDescent="0.25">
      <c r="A36" s="10" t="s">
        <v>27</v>
      </c>
      <c r="B36" s="165">
        <v>892211.66625999997</v>
      </c>
      <c r="C36" s="165">
        <v>662480.84300999995</v>
      </c>
      <c r="D36" s="11">
        <f t="shared" si="0"/>
        <v>-25.748466640544244</v>
      </c>
      <c r="E36" s="11">
        <f t="shared" si="3"/>
        <v>5.7924589964881781</v>
      </c>
      <c r="F36" s="165">
        <v>12021280.051689999</v>
      </c>
      <c r="G36" s="165">
        <v>9128073.0941300001</v>
      </c>
      <c r="H36" s="11">
        <f t="shared" si="1"/>
        <v>-24.067378391648571</v>
      </c>
      <c r="I36" s="11">
        <f t="shared" si="4"/>
        <v>6.9182297161221458</v>
      </c>
      <c r="J36" s="165">
        <v>13208407.75959</v>
      </c>
      <c r="K36" s="165">
        <v>10310502.78334</v>
      </c>
      <c r="L36" s="11">
        <f t="shared" si="2"/>
        <v>-21.939850957023708</v>
      </c>
      <c r="M36" s="11">
        <f t="shared" si="5"/>
        <v>7.1003301954404021</v>
      </c>
    </row>
    <row r="37" spans="1:13" ht="13.8" x14ac:dyDescent="0.25">
      <c r="A37" s="12" t="s">
        <v>172</v>
      </c>
      <c r="B37" s="165">
        <v>250694.55909</v>
      </c>
      <c r="C37" s="165">
        <v>215428.03060999999</v>
      </c>
      <c r="D37" s="11">
        <f t="shared" si="0"/>
        <v>-14.067528472901254</v>
      </c>
      <c r="E37" s="11">
        <f t="shared" si="3"/>
        <v>1.8836137635813706</v>
      </c>
      <c r="F37" s="165">
        <v>2902853.6250100001</v>
      </c>
      <c r="G37" s="165">
        <v>2535951.2645100001</v>
      </c>
      <c r="H37" s="11">
        <f t="shared" si="1"/>
        <v>-12.63936828708461</v>
      </c>
      <c r="I37" s="11">
        <f t="shared" si="4"/>
        <v>1.9220149987682333</v>
      </c>
      <c r="J37" s="165">
        <v>3150687.5365599999</v>
      </c>
      <c r="K37" s="165">
        <v>2789292.9170599999</v>
      </c>
      <c r="L37" s="11">
        <f t="shared" si="2"/>
        <v>-11.470341482817423</v>
      </c>
      <c r="M37" s="11">
        <f t="shared" si="5"/>
        <v>1.920847231129259</v>
      </c>
    </row>
    <row r="38" spans="1:13" ht="13.8" x14ac:dyDescent="0.25">
      <c r="A38" s="10" t="s">
        <v>28</v>
      </c>
      <c r="B38" s="165">
        <v>519561.15210000001</v>
      </c>
      <c r="C38" s="165">
        <v>207082.89808000001</v>
      </c>
      <c r="D38" s="11">
        <f t="shared" si="0"/>
        <v>-60.142728677269787</v>
      </c>
      <c r="E38" s="11">
        <f t="shared" si="3"/>
        <v>1.8106473698956971</v>
      </c>
      <c r="F38" s="165">
        <v>2713964.52086</v>
      </c>
      <c r="G38" s="165">
        <v>2440654.0178899998</v>
      </c>
      <c r="H38" s="11">
        <f t="shared" si="1"/>
        <v>-10.070526009801844</v>
      </c>
      <c r="I38" s="11">
        <f t="shared" si="4"/>
        <v>1.8497885566010386</v>
      </c>
      <c r="J38" s="165">
        <v>2903146.4453199999</v>
      </c>
      <c r="K38" s="165">
        <v>2829544.5339899999</v>
      </c>
      <c r="L38" s="11">
        <f t="shared" si="2"/>
        <v>-2.5352462480371791</v>
      </c>
      <c r="M38" s="11">
        <f t="shared" si="5"/>
        <v>1.9485665167071828</v>
      </c>
    </row>
    <row r="39" spans="1:13" ht="13.8" x14ac:dyDescent="0.25">
      <c r="A39" s="10" t="s">
        <v>173</v>
      </c>
      <c r="B39" s="165">
        <v>147785.28448</v>
      </c>
      <c r="C39" s="165">
        <v>106033.68081000001</v>
      </c>
      <c r="D39" s="11">
        <f>(C39-B39)/B39*100</f>
        <v>-28.251529789930004</v>
      </c>
      <c r="E39" s="11">
        <f t="shared" si="3"/>
        <v>0.92711473066605987</v>
      </c>
      <c r="F39" s="165">
        <v>1472688.6436999999</v>
      </c>
      <c r="G39" s="165">
        <v>1369447.4791600001</v>
      </c>
      <c r="H39" s="11">
        <f t="shared" si="1"/>
        <v>-7.0103864100299909</v>
      </c>
      <c r="I39" s="11">
        <f t="shared" si="4"/>
        <v>1.0379137138029526</v>
      </c>
      <c r="J39" s="165">
        <v>1636098.60326</v>
      </c>
      <c r="K39" s="165">
        <v>1544557.4008500001</v>
      </c>
      <c r="L39" s="11">
        <f t="shared" si="2"/>
        <v>-5.5950907987819285</v>
      </c>
      <c r="M39" s="11">
        <f t="shared" si="5"/>
        <v>1.0636598216691016</v>
      </c>
    </row>
    <row r="40" spans="1:13" ht="13.8" x14ac:dyDescent="0.25">
      <c r="A40" s="10" t="s">
        <v>29</v>
      </c>
      <c r="B40" s="166">
        <v>351212.39720000001</v>
      </c>
      <c r="C40" s="165">
        <v>315493.00365999999</v>
      </c>
      <c r="D40" s="11">
        <f>(C40-B40)/B40*100</f>
        <v>-10.170311135019357</v>
      </c>
      <c r="E40" s="11">
        <f t="shared" si="3"/>
        <v>2.7585405776810656</v>
      </c>
      <c r="F40" s="166">
        <v>4065631.5787499999</v>
      </c>
      <c r="G40" s="165">
        <v>3341971.39445</v>
      </c>
      <c r="H40" s="11">
        <f t="shared" si="1"/>
        <v>-17.799453056257818</v>
      </c>
      <c r="I40" s="11">
        <f t="shared" si="4"/>
        <v>2.5329032286542814</v>
      </c>
      <c r="J40" s="166">
        <v>4426296.6388400001</v>
      </c>
      <c r="K40" s="165">
        <v>3699145.9382600002</v>
      </c>
      <c r="L40" s="11">
        <f t="shared" si="2"/>
        <v>-16.42797037594309</v>
      </c>
      <c r="M40" s="11">
        <f t="shared" si="5"/>
        <v>2.5474177307054489</v>
      </c>
    </row>
    <row r="41" spans="1:13" ht="13.8" x14ac:dyDescent="0.25">
      <c r="A41" s="10" t="s">
        <v>30</v>
      </c>
      <c r="B41" s="167">
        <v>6643.7342399999998</v>
      </c>
      <c r="C41" s="165">
        <v>10550.766509999999</v>
      </c>
      <c r="D41" s="11">
        <f t="shared" si="0"/>
        <v>58.807774797445845</v>
      </c>
      <c r="E41" s="11">
        <f t="shared" si="3"/>
        <v>9.2251546645512841E-2</v>
      </c>
      <c r="F41" s="167">
        <v>101818.07003</v>
      </c>
      <c r="G41" s="165">
        <v>92077.047000000006</v>
      </c>
      <c r="H41" s="11">
        <f t="shared" si="1"/>
        <v>-9.5670866940709747</v>
      </c>
      <c r="I41" s="11">
        <f t="shared" si="4"/>
        <v>6.9785830608413771E-2</v>
      </c>
      <c r="J41" s="167">
        <v>110282.01169</v>
      </c>
      <c r="K41" s="165">
        <v>100178.73367</v>
      </c>
      <c r="L41" s="11">
        <f t="shared" si="2"/>
        <v>-9.1613109564958446</v>
      </c>
      <c r="M41" s="11">
        <f t="shared" si="5"/>
        <v>6.8988108782379154E-2</v>
      </c>
    </row>
    <row r="42" spans="1:13" ht="15.6" x14ac:dyDescent="0.3">
      <c r="A42" s="46" t="s">
        <v>31</v>
      </c>
      <c r="B42" s="168">
        <v>391401.33117000002</v>
      </c>
      <c r="C42" s="169">
        <v>293236.56495999999</v>
      </c>
      <c r="D42" s="44">
        <f t="shared" si="0"/>
        <v>-25.08033529588673</v>
      </c>
      <c r="E42" s="44">
        <f t="shared" si="3"/>
        <v>2.5639394659087564</v>
      </c>
      <c r="F42" s="168">
        <v>4276608.3404299999</v>
      </c>
      <c r="G42" s="169">
        <v>3591743.5496</v>
      </c>
      <c r="H42" s="44">
        <f t="shared" si="1"/>
        <v>-16.014204161635686</v>
      </c>
      <c r="I42" s="44">
        <f t="shared" si="4"/>
        <v>2.7222072721472963</v>
      </c>
      <c r="J42" s="168">
        <v>4696740.3037</v>
      </c>
      <c r="K42" s="169">
        <v>3956676.74321</v>
      </c>
      <c r="L42" s="44">
        <f t="shared" si="2"/>
        <v>-15.756961480433407</v>
      </c>
      <c r="M42" s="44">
        <f t="shared" si="5"/>
        <v>2.7247663808214435</v>
      </c>
    </row>
    <row r="43" spans="1:13" ht="13.8" x14ac:dyDescent="0.25">
      <c r="A43" s="10" t="s">
        <v>32</v>
      </c>
      <c r="B43" s="170">
        <v>391401.33117000002</v>
      </c>
      <c r="C43" s="170">
        <v>293236.56495999999</v>
      </c>
      <c r="D43" s="11">
        <f t="shared" si="0"/>
        <v>-25.08033529588673</v>
      </c>
      <c r="E43" s="11">
        <f t="shared" si="3"/>
        <v>2.5639394659087564</v>
      </c>
      <c r="F43" s="170">
        <v>4276608.3404299999</v>
      </c>
      <c r="G43" s="170">
        <v>3591743.5496</v>
      </c>
      <c r="H43" s="11">
        <f t="shared" si="1"/>
        <v>-16.014204161635686</v>
      </c>
      <c r="I43" s="11">
        <f t="shared" si="4"/>
        <v>2.7222072721472963</v>
      </c>
      <c r="J43" s="170">
        <v>4696740.3037</v>
      </c>
      <c r="K43" s="170">
        <v>3956676.74321</v>
      </c>
      <c r="L43" s="11">
        <f t="shared" si="2"/>
        <v>-15.756961480433407</v>
      </c>
      <c r="M43" s="11">
        <f t="shared" si="5"/>
        <v>2.7247663808214435</v>
      </c>
    </row>
    <row r="44" spans="1:13" ht="15.6" x14ac:dyDescent="0.3">
      <c r="A44" s="8" t="s">
        <v>33</v>
      </c>
      <c r="B44" s="172">
        <v>12783380.70212</v>
      </c>
      <c r="C44" s="172">
        <v>11436953.51856</v>
      </c>
      <c r="D44" s="173">
        <f t="shared" si="0"/>
        <v>-10.532637765663262</v>
      </c>
      <c r="E44" s="173">
        <f t="shared" si="3"/>
        <v>100</v>
      </c>
      <c r="F44" s="172">
        <v>138041248.41472</v>
      </c>
      <c r="G44" s="172">
        <v>122188318.97691001</v>
      </c>
      <c r="H44" s="173">
        <f t="shared" si="1"/>
        <v>-11.48419738293204</v>
      </c>
      <c r="I44" s="173">
        <f t="shared" si="4"/>
        <v>92.607371850766143</v>
      </c>
      <c r="J44" s="174">
        <v>151039752.75859001</v>
      </c>
      <c r="K44" s="174">
        <v>135300002.80454001</v>
      </c>
      <c r="L44" s="173">
        <f t="shared" si="2"/>
        <v>-10.42093201728632</v>
      </c>
      <c r="M44" s="173">
        <f t="shared" si="5"/>
        <v>93.174379130039284</v>
      </c>
    </row>
    <row r="45" spans="1:13" ht="15" x14ac:dyDescent="0.25">
      <c r="A45" s="47" t="s">
        <v>34</v>
      </c>
      <c r="B45" s="48"/>
      <c r="C45" s="48"/>
      <c r="D45" s="49"/>
      <c r="E45" s="49"/>
      <c r="F45" s="171">
        <f>(F46-F44)</f>
        <v>6299637.8732799888</v>
      </c>
      <c r="G45" s="171">
        <f>(G46-G44)</f>
        <v>9754005.4136499912</v>
      </c>
      <c r="H45" s="50">
        <f t="shared" si="1"/>
        <v>54.834382703516269</v>
      </c>
      <c r="I45" s="50">
        <f t="shared" si="4"/>
        <v>7.3926281492338592</v>
      </c>
      <c r="J45" s="171">
        <f>(J46-J44)</f>
        <v>6475990.9894099832</v>
      </c>
      <c r="K45" s="171">
        <f>(K46-K44)</f>
        <v>9911592.988019973</v>
      </c>
      <c r="L45" s="50">
        <f t="shared" si="2"/>
        <v>53.051370890233464</v>
      </c>
      <c r="M45" s="50">
        <f t="shared" si="5"/>
        <v>6.8256208699607175</v>
      </c>
    </row>
    <row r="46" spans="1:13" s="14" customFormat="1" ht="22.5" customHeight="1" x14ac:dyDescent="0.4">
      <c r="A46" s="13" t="s">
        <v>35</v>
      </c>
      <c r="B46" s="111">
        <v>12783380.70212</v>
      </c>
      <c r="C46" s="111">
        <v>11436953.51856</v>
      </c>
      <c r="D46" s="51">
        <f>(C46-B46)/B46*100</f>
        <v>-10.532637765663262</v>
      </c>
      <c r="E46" s="51">
        <f t="shared" si="3"/>
        <v>100</v>
      </c>
      <c r="F46" s="112">
        <v>144340886.28799999</v>
      </c>
      <c r="G46" s="112">
        <v>131942324.39056</v>
      </c>
      <c r="H46" s="113">
        <f>(G46-F46)/F46*100</f>
        <v>-8.5897781399938378</v>
      </c>
      <c r="I46" s="113">
        <f t="shared" si="4"/>
        <v>100</v>
      </c>
      <c r="J46" s="112">
        <v>157515743.748</v>
      </c>
      <c r="K46" s="112">
        <v>145211595.79255998</v>
      </c>
      <c r="L46" s="113">
        <f>(K46-J46)/J46*100</f>
        <v>-7.8113766044394168</v>
      </c>
      <c r="M46" s="113">
        <f t="shared" si="5"/>
        <v>100</v>
      </c>
    </row>
    <row r="47" spans="1:13" ht="20.25" hidden="1" customHeight="1" x14ac:dyDescent="0.25"/>
    <row r="48" spans="1:13" ht="14.4" x14ac:dyDescent="0.25">
      <c r="C48" s="94"/>
    </row>
    <row r="49" spans="1:8" ht="14.4" x14ac:dyDescent="0.25">
      <c r="A49" s="1" t="s">
        <v>204</v>
      </c>
      <c r="C49" s="95"/>
    </row>
    <row r="50" spans="1:8" x14ac:dyDescent="0.25">
      <c r="A50" s="1" t="s">
        <v>184</v>
      </c>
    </row>
    <row r="51" spans="1:8" ht="21" x14ac:dyDescent="0.4">
      <c r="E51" s="112" t="s">
        <v>187</v>
      </c>
      <c r="F51" s="112">
        <f>+F46/1.3389</f>
        <v>107805576.43438643</v>
      </c>
      <c r="G51" s="112">
        <f>+G46/1.1129</f>
        <v>118557214.83561866</v>
      </c>
      <c r="H51" s="113">
        <f>(G51-F51)/F51*100</f>
        <v>9.9731746323679129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A16" sqref="A16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28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B1" sqref="B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29" t="s">
        <v>76</v>
      </c>
    </row>
    <row r="14" spans="3:3" ht="12.75" customHeight="1" x14ac:dyDescent="0.25"/>
    <row r="16" spans="3:3" ht="12.75" customHeight="1" x14ac:dyDescent="0.25"/>
    <row r="21" spans="3:3" ht="13.8" x14ac:dyDescent="0.25">
      <c r="C21" s="29" t="s">
        <v>77</v>
      </c>
    </row>
    <row r="34" ht="12.75" customHeight="1" x14ac:dyDescent="0.25"/>
    <row r="50" spans="2:2" ht="12.75" customHeight="1" x14ac:dyDescent="0.25"/>
    <row r="51" spans="2:2" x14ac:dyDescent="0.25">
      <c r="B51" s="28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29" t="s">
        <v>14</v>
      </c>
    </row>
    <row r="2" spans="2:2" ht="13.8" x14ac:dyDescent="0.25">
      <c r="B2" s="29" t="s">
        <v>78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28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A16" sqref="A16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29" t="s">
        <v>79</v>
      </c>
    </row>
    <row r="10" spans="2:2" ht="12.75" customHeight="1" x14ac:dyDescent="0.25"/>
    <row r="13" spans="2:2" ht="12.75" customHeight="1" x14ac:dyDescent="0.25"/>
    <row r="18" spans="2:2" ht="13.8" x14ac:dyDescent="0.25">
      <c r="B18" s="29" t="s">
        <v>80</v>
      </c>
    </row>
    <row r="19" spans="2:2" ht="13.8" x14ac:dyDescent="0.25">
      <c r="B19" s="29"/>
    </row>
    <row r="20" spans="2:2" ht="13.8" x14ac:dyDescent="0.25">
      <c r="B20" s="29"/>
    </row>
    <row r="21" spans="2:2" ht="13.8" x14ac:dyDescent="0.25">
      <c r="B21" s="29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28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O73" sqref="O73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41" bestFit="1" customWidth="1"/>
    <col min="5" max="5" width="12.33203125" style="42" bestFit="1" customWidth="1"/>
    <col min="6" max="6" width="11" style="42" bestFit="1" customWidth="1"/>
    <col min="7" max="7" width="12.33203125" style="42" bestFit="1" customWidth="1"/>
    <col min="8" max="8" width="11.44140625" style="42" bestFit="1" customWidth="1"/>
    <col min="9" max="9" width="12.33203125" style="42" bestFit="1" customWidth="1"/>
    <col min="10" max="10" width="12.6640625" style="42" bestFit="1" customWidth="1"/>
    <col min="11" max="11" width="12.33203125" style="42" bestFit="1" customWidth="1"/>
    <col min="12" max="12" width="11" style="42" customWidth="1"/>
    <col min="13" max="13" width="12.33203125" style="42" bestFit="1" customWidth="1"/>
    <col min="14" max="14" width="11" style="42" bestFit="1" customWidth="1"/>
    <col min="15" max="15" width="13.5546875" style="41" bestFit="1" customWidth="1"/>
  </cols>
  <sheetData>
    <row r="1" spans="1:15" ht="16.2" thickBot="1" x14ac:dyDescent="0.35">
      <c r="A1" s="117"/>
      <c r="B1" s="30" t="s">
        <v>81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0</v>
      </c>
      <c r="J1" s="31" t="s">
        <v>82</v>
      </c>
      <c r="K1" s="31" t="s">
        <v>62</v>
      </c>
      <c r="L1" s="31" t="s">
        <v>63</v>
      </c>
      <c r="M1" s="31" t="s">
        <v>64</v>
      </c>
      <c r="N1" s="31" t="s">
        <v>65</v>
      </c>
      <c r="O1" s="32" t="s">
        <v>54</v>
      </c>
    </row>
    <row r="2" spans="1:15" s="60" customFormat="1" ht="15" thickTop="1" thickBot="1" x14ac:dyDescent="0.3">
      <c r="A2" s="33">
        <v>2015</v>
      </c>
      <c r="B2" s="34" t="s">
        <v>2</v>
      </c>
      <c r="C2" s="120">
        <v>1818006.1228999998</v>
      </c>
      <c r="D2" s="120">
        <v>1656502.3354399998</v>
      </c>
      <c r="E2" s="120">
        <v>1771355.0339700002</v>
      </c>
      <c r="F2" s="120">
        <v>1708926.6919100001</v>
      </c>
      <c r="G2" s="120">
        <v>1570570.9993499999</v>
      </c>
      <c r="H2" s="120">
        <v>1612151.2658099998</v>
      </c>
      <c r="I2" s="120">
        <v>1531039.8639099998</v>
      </c>
      <c r="J2" s="120">
        <v>1471719.9158699999</v>
      </c>
      <c r="K2" s="120">
        <v>1558917.67799</v>
      </c>
      <c r="L2" s="120">
        <v>2114042.4020799999</v>
      </c>
      <c r="M2" s="120">
        <v>2008629.3022</v>
      </c>
      <c r="N2" s="120"/>
      <c r="O2" s="104">
        <f t="shared" ref="O2:O33" si="0">SUM(C2:N2)</f>
        <v>18821861.611430001</v>
      </c>
    </row>
    <row r="3" spans="1:15" ht="14.4" thickTop="1" x14ac:dyDescent="0.25">
      <c r="A3" s="35">
        <v>2014</v>
      </c>
      <c r="B3" s="34" t="s">
        <v>2</v>
      </c>
      <c r="C3" s="120">
        <v>1927675.2466899997</v>
      </c>
      <c r="D3" s="120">
        <v>1795561.7521600001</v>
      </c>
      <c r="E3" s="120">
        <v>1887609.3711599996</v>
      </c>
      <c r="F3" s="120">
        <v>1849082.7302600001</v>
      </c>
      <c r="G3" s="120">
        <v>1808337.5949500001</v>
      </c>
      <c r="H3" s="120">
        <v>1669475.9226899999</v>
      </c>
      <c r="I3" s="120">
        <v>1529345.3932699999</v>
      </c>
      <c r="J3" s="120">
        <v>1605840.0628399998</v>
      </c>
      <c r="K3" s="120">
        <v>1901080.72557</v>
      </c>
      <c r="L3" s="120">
        <v>2006039.8257100002</v>
      </c>
      <c r="M3" s="120">
        <v>2192775.2446099999</v>
      </c>
      <c r="N3" s="120">
        <v>2304329.8887499999</v>
      </c>
      <c r="O3" s="104">
        <f t="shared" si="0"/>
        <v>22477153.758659996</v>
      </c>
    </row>
    <row r="4" spans="1:15" s="60" customFormat="1" ht="13.8" x14ac:dyDescent="0.25">
      <c r="A4" s="33">
        <v>2015</v>
      </c>
      <c r="B4" s="36" t="s">
        <v>83</v>
      </c>
      <c r="C4" s="121">
        <v>566120.81128000002</v>
      </c>
      <c r="D4" s="121">
        <v>491881.25361999997</v>
      </c>
      <c r="E4" s="121">
        <v>554740.76428</v>
      </c>
      <c r="F4" s="121">
        <v>487514.10278000002</v>
      </c>
      <c r="G4" s="121">
        <v>480848.67021000001</v>
      </c>
      <c r="H4" s="121">
        <v>480882.24085</v>
      </c>
      <c r="I4" s="121">
        <v>430690.72425999999</v>
      </c>
      <c r="J4" s="121">
        <v>460116.02448000002</v>
      </c>
      <c r="K4" s="121">
        <v>438902.13789999997</v>
      </c>
      <c r="L4" s="121">
        <v>588283.30558000004</v>
      </c>
      <c r="M4" s="121">
        <v>609495.03298999998</v>
      </c>
      <c r="N4" s="121"/>
      <c r="O4" s="105">
        <f t="shared" si="0"/>
        <v>5589475.0682300013</v>
      </c>
    </row>
    <row r="5" spans="1:15" ht="13.8" x14ac:dyDescent="0.25">
      <c r="A5" s="35">
        <v>2014</v>
      </c>
      <c r="B5" s="36" t="s">
        <v>83</v>
      </c>
      <c r="C5" s="121">
        <v>614049.99011000001</v>
      </c>
      <c r="D5" s="121">
        <v>556283.59741000005</v>
      </c>
      <c r="E5" s="121">
        <v>598289.29353000002</v>
      </c>
      <c r="F5" s="121">
        <v>610593.21554</v>
      </c>
      <c r="G5" s="121">
        <v>542860.68840999994</v>
      </c>
      <c r="H5" s="121">
        <v>495849.45386000001</v>
      </c>
      <c r="I5" s="121">
        <v>444810.28352</v>
      </c>
      <c r="J5" s="121">
        <v>483524.13378999999</v>
      </c>
      <c r="K5" s="121">
        <v>552495.89804</v>
      </c>
      <c r="L5" s="121">
        <v>564232.83424999996</v>
      </c>
      <c r="M5" s="121">
        <v>600901.86991999997</v>
      </c>
      <c r="N5" s="121">
        <v>650912.27839999995</v>
      </c>
      <c r="O5" s="105">
        <f t="shared" si="0"/>
        <v>6714803.5367800016</v>
      </c>
    </row>
    <row r="6" spans="1:15" s="60" customFormat="1" ht="13.8" x14ac:dyDescent="0.25">
      <c r="A6" s="33">
        <v>2015</v>
      </c>
      <c r="B6" s="36" t="s">
        <v>129</v>
      </c>
      <c r="C6" s="121">
        <v>218501.91409999999</v>
      </c>
      <c r="D6" s="121">
        <v>155554.29676</v>
      </c>
      <c r="E6" s="121">
        <v>152632.42593999999</v>
      </c>
      <c r="F6" s="121">
        <v>124853.16082999999</v>
      </c>
      <c r="G6" s="121">
        <v>161378.32816</v>
      </c>
      <c r="H6" s="121">
        <v>181193.73605000001</v>
      </c>
      <c r="I6" s="121">
        <v>93843.73358</v>
      </c>
      <c r="J6" s="121">
        <v>73244.345950000003</v>
      </c>
      <c r="K6" s="121">
        <v>111368.16220000001</v>
      </c>
      <c r="L6" s="121">
        <v>237673.32947</v>
      </c>
      <c r="M6" s="121">
        <v>270539.04340999998</v>
      </c>
      <c r="N6" s="121"/>
      <c r="O6" s="105">
        <f t="shared" si="0"/>
        <v>1780782.4764499997</v>
      </c>
    </row>
    <row r="7" spans="1:15" ht="13.8" x14ac:dyDescent="0.25">
      <c r="A7" s="35">
        <v>2014</v>
      </c>
      <c r="B7" s="36" t="s">
        <v>129</v>
      </c>
      <c r="C7" s="121">
        <v>219372.68607</v>
      </c>
      <c r="D7" s="121">
        <v>200366.00167999999</v>
      </c>
      <c r="E7" s="121">
        <v>192353.52622999999</v>
      </c>
      <c r="F7" s="121">
        <v>177392.70402</v>
      </c>
      <c r="G7" s="121">
        <v>188104.70172000001</v>
      </c>
      <c r="H7" s="121">
        <v>167816.56338000001</v>
      </c>
      <c r="I7" s="121">
        <v>94578.114130000002</v>
      </c>
      <c r="J7" s="121">
        <v>104381.06547</v>
      </c>
      <c r="K7" s="121">
        <v>162033.47639</v>
      </c>
      <c r="L7" s="121">
        <v>212300.09041</v>
      </c>
      <c r="M7" s="121">
        <v>338022.00016</v>
      </c>
      <c r="N7" s="121">
        <v>337593.83848999999</v>
      </c>
      <c r="O7" s="105">
        <f t="shared" si="0"/>
        <v>2394314.7681499999</v>
      </c>
    </row>
    <row r="8" spans="1:15" s="60" customFormat="1" ht="13.8" x14ac:dyDescent="0.25">
      <c r="A8" s="33">
        <v>2015</v>
      </c>
      <c r="B8" s="36" t="s">
        <v>84</v>
      </c>
      <c r="C8" s="121">
        <v>93040.151490000004</v>
      </c>
      <c r="D8" s="121">
        <v>98704.324250000005</v>
      </c>
      <c r="E8" s="121">
        <v>104061.68511000001</v>
      </c>
      <c r="F8" s="121">
        <v>105917.70758</v>
      </c>
      <c r="G8" s="121">
        <v>96206.019320000007</v>
      </c>
      <c r="H8" s="121">
        <v>110324.24195</v>
      </c>
      <c r="I8" s="121">
        <v>110605.69404</v>
      </c>
      <c r="J8" s="121">
        <v>110058.64211</v>
      </c>
      <c r="K8" s="121">
        <v>113863.18848</v>
      </c>
      <c r="L8" s="121">
        <v>144968.69475</v>
      </c>
      <c r="M8" s="121">
        <v>129541.55645</v>
      </c>
      <c r="N8" s="121"/>
      <c r="O8" s="105">
        <f t="shared" si="0"/>
        <v>1217291.9055300001</v>
      </c>
    </row>
    <row r="9" spans="1:15" ht="13.8" x14ac:dyDescent="0.25">
      <c r="A9" s="35">
        <v>2014</v>
      </c>
      <c r="B9" s="36" t="s">
        <v>84</v>
      </c>
      <c r="C9" s="121">
        <v>111498.51522</v>
      </c>
      <c r="D9" s="121">
        <v>112326.00025</v>
      </c>
      <c r="E9" s="121">
        <v>119768.88486999999</v>
      </c>
      <c r="F9" s="121">
        <v>120977.54304999999</v>
      </c>
      <c r="G9" s="121">
        <v>109161.33497</v>
      </c>
      <c r="H9" s="121">
        <v>108378.79994</v>
      </c>
      <c r="I9" s="121">
        <v>106680.22444999999</v>
      </c>
      <c r="J9" s="121">
        <v>119251.82182</v>
      </c>
      <c r="K9" s="121">
        <v>134477.10582</v>
      </c>
      <c r="L9" s="121">
        <v>125615.46467</v>
      </c>
      <c r="M9" s="121">
        <v>129613.56435</v>
      </c>
      <c r="N9" s="121">
        <v>117865.614</v>
      </c>
      <c r="O9" s="105">
        <f t="shared" si="0"/>
        <v>1415614.87341</v>
      </c>
    </row>
    <row r="10" spans="1:15" s="60" customFormat="1" ht="13.8" x14ac:dyDescent="0.25">
      <c r="A10" s="33">
        <v>2015</v>
      </c>
      <c r="B10" s="36" t="s">
        <v>85</v>
      </c>
      <c r="C10" s="121">
        <v>97812.898400000005</v>
      </c>
      <c r="D10" s="121">
        <v>94328.583759999994</v>
      </c>
      <c r="E10" s="121">
        <v>98548.827709999998</v>
      </c>
      <c r="F10" s="121">
        <v>111251.07588999999</v>
      </c>
      <c r="G10" s="121">
        <v>85220.710900000005</v>
      </c>
      <c r="H10" s="121">
        <v>92626.931030000007</v>
      </c>
      <c r="I10" s="121">
        <v>76814.647469999996</v>
      </c>
      <c r="J10" s="121">
        <v>89395.29565</v>
      </c>
      <c r="K10" s="121">
        <v>115694.37757</v>
      </c>
      <c r="L10" s="121">
        <v>202561.29943000001</v>
      </c>
      <c r="M10" s="121">
        <v>151694.08226</v>
      </c>
      <c r="N10" s="121"/>
      <c r="O10" s="105">
        <f t="shared" si="0"/>
        <v>1215948.73007</v>
      </c>
    </row>
    <row r="11" spans="1:15" ht="13.8" x14ac:dyDescent="0.25">
      <c r="A11" s="35">
        <v>2014</v>
      </c>
      <c r="B11" s="36" t="s">
        <v>85</v>
      </c>
      <c r="C11" s="121">
        <v>116015.17875000001</v>
      </c>
      <c r="D11" s="121">
        <v>111650.12044</v>
      </c>
      <c r="E11" s="121">
        <v>105104.48827</v>
      </c>
      <c r="F11" s="121">
        <v>110829.80347</v>
      </c>
      <c r="G11" s="121">
        <v>108918.62856</v>
      </c>
      <c r="H11" s="121">
        <v>102138.38871</v>
      </c>
      <c r="I11" s="121">
        <v>88391.264150000003</v>
      </c>
      <c r="J11" s="121">
        <v>94078.269539999994</v>
      </c>
      <c r="K11" s="121">
        <v>132058.65977</v>
      </c>
      <c r="L11" s="121">
        <v>194232.33854999999</v>
      </c>
      <c r="M11" s="121">
        <v>160259.99523</v>
      </c>
      <c r="N11" s="121">
        <v>134964.88094999999</v>
      </c>
      <c r="O11" s="105">
        <f t="shared" si="0"/>
        <v>1458642.01639</v>
      </c>
    </row>
    <row r="12" spans="1:15" s="60" customFormat="1" ht="13.8" x14ac:dyDescent="0.25">
      <c r="A12" s="33">
        <v>2015</v>
      </c>
      <c r="B12" s="36" t="s">
        <v>86</v>
      </c>
      <c r="C12" s="121">
        <v>245760.43616000001</v>
      </c>
      <c r="D12" s="121">
        <v>231388.24583999999</v>
      </c>
      <c r="E12" s="121">
        <v>206854.61811000001</v>
      </c>
      <c r="F12" s="121">
        <v>242419.20790000001</v>
      </c>
      <c r="G12" s="121">
        <v>216021.48759999999</v>
      </c>
      <c r="H12" s="121">
        <v>207612.03215000001</v>
      </c>
      <c r="I12" s="121">
        <v>227567.05040000001</v>
      </c>
      <c r="J12" s="121">
        <v>153125.99147000001</v>
      </c>
      <c r="K12" s="121">
        <v>263593.16303</v>
      </c>
      <c r="L12" s="121">
        <v>312699.09353999997</v>
      </c>
      <c r="M12" s="121">
        <v>256972.84254000001</v>
      </c>
      <c r="N12" s="121"/>
      <c r="O12" s="105">
        <f t="shared" si="0"/>
        <v>2564014.1687400001</v>
      </c>
    </row>
    <row r="13" spans="1:15" ht="13.8" x14ac:dyDescent="0.25">
      <c r="A13" s="35">
        <v>2014</v>
      </c>
      <c r="B13" s="36" t="s">
        <v>86</v>
      </c>
      <c r="C13" s="121">
        <v>153795.59529999999</v>
      </c>
      <c r="D13" s="121">
        <v>182753.25046000001</v>
      </c>
      <c r="E13" s="121">
        <v>154123.44412</v>
      </c>
      <c r="F13" s="121">
        <v>148895.73801999999</v>
      </c>
      <c r="G13" s="121">
        <v>141867.42569</v>
      </c>
      <c r="H13" s="121">
        <v>138260.34286999999</v>
      </c>
      <c r="I13" s="121">
        <v>157457.57084</v>
      </c>
      <c r="J13" s="121">
        <v>143213.51243</v>
      </c>
      <c r="K13" s="121">
        <v>216013.98303</v>
      </c>
      <c r="L13" s="121">
        <v>264887.49063999997</v>
      </c>
      <c r="M13" s="121">
        <v>292675.99297999998</v>
      </c>
      <c r="N13" s="121">
        <v>319292.28026999999</v>
      </c>
      <c r="O13" s="105">
        <f t="shared" si="0"/>
        <v>2313236.62665</v>
      </c>
    </row>
    <row r="14" spans="1:15" s="60" customFormat="1" ht="13.8" x14ac:dyDescent="0.25">
      <c r="A14" s="33">
        <v>2015</v>
      </c>
      <c r="B14" s="36" t="s">
        <v>87</v>
      </c>
      <c r="C14" s="121">
        <v>16791.806779999999</v>
      </c>
      <c r="D14" s="121">
        <v>19131.206109999999</v>
      </c>
      <c r="E14" s="121">
        <v>19111.990160000001</v>
      </c>
      <c r="F14" s="121">
        <v>18199.15724</v>
      </c>
      <c r="G14" s="121">
        <v>17030.152870000002</v>
      </c>
      <c r="H14" s="121">
        <v>17736.840499999998</v>
      </c>
      <c r="I14" s="121">
        <v>12890.33347</v>
      </c>
      <c r="J14" s="121">
        <v>10622.04089</v>
      </c>
      <c r="K14" s="121">
        <v>11077.792219999999</v>
      </c>
      <c r="L14" s="121">
        <v>13072.32692</v>
      </c>
      <c r="M14" s="121">
        <v>16511.366989999999</v>
      </c>
      <c r="N14" s="121"/>
      <c r="O14" s="105">
        <f t="shared" si="0"/>
        <v>172175.01415</v>
      </c>
    </row>
    <row r="15" spans="1:15" ht="13.8" x14ac:dyDescent="0.25">
      <c r="A15" s="35">
        <v>2014</v>
      </c>
      <c r="B15" s="36" t="s">
        <v>87</v>
      </c>
      <c r="C15" s="121">
        <v>24433.78167</v>
      </c>
      <c r="D15" s="121">
        <v>23262.337889999999</v>
      </c>
      <c r="E15" s="121">
        <v>22845.745370000001</v>
      </c>
      <c r="F15" s="121">
        <v>19989.729940000001</v>
      </c>
      <c r="G15" s="121">
        <v>19755.836240000001</v>
      </c>
      <c r="H15" s="121">
        <v>19273.121060000001</v>
      </c>
      <c r="I15" s="121">
        <v>14721.921179999999</v>
      </c>
      <c r="J15" s="121">
        <v>13367.26571</v>
      </c>
      <c r="K15" s="121">
        <v>15407.80867</v>
      </c>
      <c r="L15" s="121">
        <v>14895.794110000001</v>
      </c>
      <c r="M15" s="121">
        <v>15889.761500000001</v>
      </c>
      <c r="N15" s="121">
        <v>24194.32213</v>
      </c>
      <c r="O15" s="105">
        <f t="shared" si="0"/>
        <v>228037.42547000002</v>
      </c>
    </row>
    <row r="16" spans="1:15" ht="13.8" x14ac:dyDescent="0.25">
      <c r="A16" s="33">
        <v>2015</v>
      </c>
      <c r="B16" s="36" t="s">
        <v>88</v>
      </c>
      <c r="C16" s="121">
        <v>84587.382100000003</v>
      </c>
      <c r="D16" s="121">
        <v>87419.751180000007</v>
      </c>
      <c r="E16" s="121">
        <v>105669.31832000001</v>
      </c>
      <c r="F16" s="121">
        <v>72638.579329999993</v>
      </c>
      <c r="G16" s="121">
        <v>53359.857490000002</v>
      </c>
      <c r="H16" s="121">
        <v>54936.205170000001</v>
      </c>
      <c r="I16" s="121">
        <v>73120.949699999997</v>
      </c>
      <c r="J16" s="121">
        <v>81940.677330000006</v>
      </c>
      <c r="K16" s="121">
        <v>58905.846389999999</v>
      </c>
      <c r="L16" s="121">
        <v>80593.646659999999</v>
      </c>
      <c r="M16" s="121">
        <v>71026.910910000006</v>
      </c>
      <c r="N16" s="121"/>
      <c r="O16" s="105">
        <f t="shared" si="0"/>
        <v>824199.12457999995</v>
      </c>
    </row>
    <row r="17" spans="1:15" ht="13.8" x14ac:dyDescent="0.25">
      <c r="A17" s="35">
        <v>2014</v>
      </c>
      <c r="B17" s="36" t="s">
        <v>88</v>
      </c>
      <c r="C17" s="121">
        <v>110402.02937</v>
      </c>
      <c r="D17" s="121">
        <v>70209.108259999994</v>
      </c>
      <c r="E17" s="121">
        <v>121384.38855</v>
      </c>
      <c r="F17" s="121">
        <v>48540.4202</v>
      </c>
      <c r="G17" s="121">
        <v>86381.492960000003</v>
      </c>
      <c r="H17" s="121">
        <v>91684.593309999997</v>
      </c>
      <c r="I17" s="121">
        <v>68872.547839999999</v>
      </c>
      <c r="J17" s="121">
        <v>111508.17037000001</v>
      </c>
      <c r="K17" s="121">
        <v>101496.20688</v>
      </c>
      <c r="L17" s="121">
        <v>95956.638160000002</v>
      </c>
      <c r="M17" s="121">
        <v>75721.907399999996</v>
      </c>
      <c r="N17" s="121">
        <v>94615.249290000007</v>
      </c>
      <c r="O17" s="105">
        <f t="shared" si="0"/>
        <v>1076772.7525899999</v>
      </c>
    </row>
    <row r="18" spans="1:15" ht="13.8" x14ac:dyDescent="0.25">
      <c r="A18" s="33">
        <v>2015</v>
      </c>
      <c r="B18" s="36" t="s">
        <v>133</v>
      </c>
      <c r="C18" s="121">
        <v>6323.2487099999998</v>
      </c>
      <c r="D18" s="121">
        <v>8819.9491300000009</v>
      </c>
      <c r="E18" s="121">
        <v>11241.36759</v>
      </c>
      <c r="F18" s="121">
        <v>10605.65509</v>
      </c>
      <c r="G18" s="121">
        <v>6164.7641899999999</v>
      </c>
      <c r="H18" s="121">
        <v>2449.9805200000001</v>
      </c>
      <c r="I18" s="121">
        <v>4008.5602800000001</v>
      </c>
      <c r="J18" s="121">
        <v>5086.7874000000002</v>
      </c>
      <c r="K18" s="121">
        <v>5656.9401399999997</v>
      </c>
      <c r="L18" s="121">
        <v>5422.5150899999999</v>
      </c>
      <c r="M18" s="121">
        <v>5168.3603800000001</v>
      </c>
      <c r="N18" s="121"/>
      <c r="O18" s="105">
        <f t="shared" si="0"/>
        <v>70948.128519999998</v>
      </c>
    </row>
    <row r="19" spans="1:15" ht="13.8" x14ac:dyDescent="0.25">
      <c r="A19" s="35">
        <v>2014</v>
      </c>
      <c r="B19" s="36" t="s">
        <v>133</v>
      </c>
      <c r="C19" s="121">
        <v>7358.7261900000003</v>
      </c>
      <c r="D19" s="121">
        <v>9166.9882199999993</v>
      </c>
      <c r="E19" s="121">
        <v>10157.391799999999</v>
      </c>
      <c r="F19" s="121">
        <v>13276.78967</v>
      </c>
      <c r="G19" s="121">
        <v>8222.47631</v>
      </c>
      <c r="H19" s="121">
        <v>3831.8581199999999</v>
      </c>
      <c r="I19" s="121">
        <v>3651.3755299999998</v>
      </c>
      <c r="J19" s="121">
        <v>5275.7177700000002</v>
      </c>
      <c r="K19" s="121">
        <v>5825.4661299999998</v>
      </c>
      <c r="L19" s="121">
        <v>4353.9617500000004</v>
      </c>
      <c r="M19" s="121">
        <v>4965.0751799999998</v>
      </c>
      <c r="N19" s="121">
        <v>6948.33565</v>
      </c>
      <c r="O19" s="105">
        <f t="shared" si="0"/>
        <v>83034.162319999989</v>
      </c>
    </row>
    <row r="20" spans="1:15" ht="13.8" x14ac:dyDescent="0.25">
      <c r="A20" s="33">
        <v>2015</v>
      </c>
      <c r="B20" s="36" t="s">
        <v>89</v>
      </c>
      <c r="C20" s="122">
        <v>172543.8327</v>
      </c>
      <c r="D20" s="122">
        <v>167106.44742000001</v>
      </c>
      <c r="E20" s="122">
        <v>171068.19013999999</v>
      </c>
      <c r="F20" s="122">
        <v>172518.28628999999</v>
      </c>
      <c r="G20" s="122">
        <v>124616.54806</v>
      </c>
      <c r="H20" s="121">
        <v>109761.62934</v>
      </c>
      <c r="I20" s="121">
        <v>152660.6439</v>
      </c>
      <c r="J20" s="121">
        <v>142275.78219999999</v>
      </c>
      <c r="K20" s="121">
        <v>127152.11841</v>
      </c>
      <c r="L20" s="121">
        <v>162803.94440000001</v>
      </c>
      <c r="M20" s="121">
        <v>154376.64614999999</v>
      </c>
      <c r="N20" s="121"/>
      <c r="O20" s="105">
        <f t="shared" si="0"/>
        <v>1656884.0690099997</v>
      </c>
    </row>
    <row r="21" spans="1:15" ht="13.8" x14ac:dyDescent="0.25">
      <c r="A21" s="35">
        <v>2014</v>
      </c>
      <c r="B21" s="36" t="s">
        <v>89</v>
      </c>
      <c r="C21" s="121">
        <v>209501.82248</v>
      </c>
      <c r="D21" s="121">
        <v>185581.57032999999</v>
      </c>
      <c r="E21" s="121">
        <v>193720.27377999999</v>
      </c>
      <c r="F21" s="121">
        <v>203888.59948</v>
      </c>
      <c r="G21" s="121">
        <v>186505.35902999999</v>
      </c>
      <c r="H21" s="121">
        <v>158084.99557</v>
      </c>
      <c r="I21" s="121">
        <v>175807.64163</v>
      </c>
      <c r="J21" s="121">
        <v>185391.33327999999</v>
      </c>
      <c r="K21" s="121">
        <v>192426.74778999999</v>
      </c>
      <c r="L21" s="121">
        <v>180876.82303</v>
      </c>
      <c r="M21" s="121">
        <v>195566.35055999999</v>
      </c>
      <c r="N21" s="121">
        <v>207235.30947000001</v>
      </c>
      <c r="O21" s="105">
        <f t="shared" si="0"/>
        <v>2274586.8264299999</v>
      </c>
    </row>
    <row r="22" spans="1:15" ht="13.8" x14ac:dyDescent="0.25">
      <c r="A22" s="33">
        <v>2015</v>
      </c>
      <c r="B22" s="36" t="s">
        <v>181</v>
      </c>
      <c r="C22" s="122">
        <v>316523.64117999998</v>
      </c>
      <c r="D22" s="122">
        <v>302168.27737000003</v>
      </c>
      <c r="E22" s="122">
        <v>347425.84661000001</v>
      </c>
      <c r="F22" s="122">
        <v>363009.75897999998</v>
      </c>
      <c r="G22" s="122">
        <v>329724.46055000002</v>
      </c>
      <c r="H22" s="121">
        <v>354627.42825</v>
      </c>
      <c r="I22" s="121">
        <v>348837.52681000001</v>
      </c>
      <c r="J22" s="121">
        <v>345854.32838999998</v>
      </c>
      <c r="K22" s="121">
        <v>312703.95165</v>
      </c>
      <c r="L22" s="121">
        <v>365964.24624000001</v>
      </c>
      <c r="M22" s="121">
        <v>343303.46012</v>
      </c>
      <c r="N22" s="121"/>
      <c r="O22" s="105">
        <f t="shared" si="0"/>
        <v>3730142.9261500007</v>
      </c>
    </row>
    <row r="23" spans="1:15" ht="13.8" x14ac:dyDescent="0.25">
      <c r="A23" s="35">
        <v>2014</v>
      </c>
      <c r="B23" s="36" t="s">
        <v>181</v>
      </c>
      <c r="C23" s="121">
        <v>361246.92152999999</v>
      </c>
      <c r="D23" s="122">
        <v>343962.77721999999</v>
      </c>
      <c r="E23" s="121">
        <v>369861.93463999999</v>
      </c>
      <c r="F23" s="121">
        <v>394698.18686999998</v>
      </c>
      <c r="G23" s="121">
        <v>416559.65106</v>
      </c>
      <c r="H23" s="121">
        <v>384157.80586999998</v>
      </c>
      <c r="I23" s="121">
        <v>374374.45</v>
      </c>
      <c r="J23" s="121">
        <v>345848.77266000002</v>
      </c>
      <c r="K23" s="121">
        <v>388845.37304999999</v>
      </c>
      <c r="L23" s="121">
        <v>348688.39013999997</v>
      </c>
      <c r="M23" s="121">
        <v>379158.72733000002</v>
      </c>
      <c r="N23" s="121">
        <v>410707.78009999997</v>
      </c>
      <c r="O23" s="105">
        <f t="shared" si="0"/>
        <v>4518110.7704699999</v>
      </c>
    </row>
    <row r="24" spans="1:15" ht="13.8" x14ac:dyDescent="0.25">
      <c r="A24" s="33">
        <v>2015</v>
      </c>
      <c r="B24" s="34" t="s">
        <v>14</v>
      </c>
      <c r="C24" s="123">
        <v>8663206.1267200001</v>
      </c>
      <c r="D24" s="123">
        <v>8524416.4518599994</v>
      </c>
      <c r="E24" s="123">
        <v>9127559.8984600008</v>
      </c>
      <c r="F24" s="123">
        <v>9713757.2999399994</v>
      </c>
      <c r="G24" s="123">
        <v>8809139.1953200009</v>
      </c>
      <c r="H24" s="123">
        <v>9654682.8507000022</v>
      </c>
      <c r="I24" s="123">
        <v>8905866.1633800007</v>
      </c>
      <c r="J24" s="123">
        <v>8639468.1739500016</v>
      </c>
      <c r="K24" s="123">
        <v>8705312.7910800017</v>
      </c>
      <c r="L24" s="123">
        <v>9896217.2130700015</v>
      </c>
      <c r="M24" s="123">
        <v>9135087.6513999999</v>
      </c>
      <c r="N24" s="123"/>
      <c r="O24" s="105">
        <f t="shared" si="0"/>
        <v>99774713.815880001</v>
      </c>
    </row>
    <row r="25" spans="1:15" ht="13.8" x14ac:dyDescent="0.25">
      <c r="A25" s="35">
        <v>2014</v>
      </c>
      <c r="B25" s="34" t="s">
        <v>14</v>
      </c>
      <c r="C25" s="123">
        <v>9648900.1964499988</v>
      </c>
      <c r="D25" s="123">
        <v>9937642.9986700006</v>
      </c>
      <c r="E25" s="123">
        <v>10721892.682010001</v>
      </c>
      <c r="F25" s="123">
        <v>10843988.77633</v>
      </c>
      <c r="G25" s="123">
        <v>11089447.477739999</v>
      </c>
      <c r="H25" s="123">
        <v>10432193.4395</v>
      </c>
      <c r="I25" s="123">
        <v>10539153.380180001</v>
      </c>
      <c r="J25" s="123">
        <v>9039360.0589299984</v>
      </c>
      <c r="K25" s="123">
        <v>10951683.77421</v>
      </c>
      <c r="L25" s="123">
        <v>10188349.294019999</v>
      </c>
      <c r="M25" s="123">
        <v>10199204.12634</v>
      </c>
      <c r="N25" s="123">
        <v>10442420.745269999</v>
      </c>
      <c r="O25" s="105">
        <f t="shared" si="0"/>
        <v>124034236.94965</v>
      </c>
    </row>
    <row r="26" spans="1:15" ht="13.8" x14ac:dyDescent="0.25">
      <c r="A26" s="33">
        <v>2015</v>
      </c>
      <c r="B26" s="36" t="s">
        <v>90</v>
      </c>
      <c r="C26" s="121">
        <v>648322.94622000004</v>
      </c>
      <c r="D26" s="121">
        <v>609547.44498999999</v>
      </c>
      <c r="E26" s="121">
        <v>678568.65604000003</v>
      </c>
      <c r="F26" s="121">
        <v>724124.85097999999</v>
      </c>
      <c r="G26" s="121">
        <v>652449.85519999999</v>
      </c>
      <c r="H26" s="121">
        <v>678830.65992999997</v>
      </c>
      <c r="I26" s="121">
        <v>631194.81646</v>
      </c>
      <c r="J26" s="121">
        <v>639879.41442000004</v>
      </c>
      <c r="K26" s="121">
        <v>649658.08513000002</v>
      </c>
      <c r="L26" s="121">
        <v>755196.31356000004</v>
      </c>
      <c r="M26" s="121">
        <v>662739.57642000006</v>
      </c>
      <c r="N26" s="121"/>
      <c r="O26" s="105">
        <f t="shared" si="0"/>
        <v>7330512.6193499994</v>
      </c>
    </row>
    <row r="27" spans="1:15" ht="13.8" x14ac:dyDescent="0.25">
      <c r="A27" s="35">
        <v>2014</v>
      </c>
      <c r="B27" s="36" t="s">
        <v>90</v>
      </c>
      <c r="C27" s="121">
        <v>767869.66518000001</v>
      </c>
      <c r="D27" s="121">
        <v>715848.60364999995</v>
      </c>
      <c r="E27" s="121">
        <v>770268.37913999998</v>
      </c>
      <c r="F27" s="121">
        <v>790451.51827</v>
      </c>
      <c r="G27" s="121">
        <v>768619.98863000004</v>
      </c>
      <c r="H27" s="121">
        <v>706505.02492999996</v>
      </c>
      <c r="I27" s="121">
        <v>702427.18819000002</v>
      </c>
      <c r="J27" s="121">
        <v>681658.98228</v>
      </c>
      <c r="K27" s="121">
        <v>819587.09975000005</v>
      </c>
      <c r="L27" s="121">
        <v>756758.45693999995</v>
      </c>
      <c r="M27" s="121">
        <v>731785.88733000006</v>
      </c>
      <c r="N27" s="121">
        <v>673226.01341999997</v>
      </c>
      <c r="O27" s="105">
        <f t="shared" si="0"/>
        <v>8885006.8077100012</v>
      </c>
    </row>
    <row r="28" spans="1:15" ht="13.8" x14ac:dyDescent="0.25">
      <c r="A28" s="33">
        <v>2015</v>
      </c>
      <c r="B28" s="36" t="s">
        <v>91</v>
      </c>
      <c r="C28" s="121">
        <v>112829.9941</v>
      </c>
      <c r="D28" s="121">
        <v>115694.82902999999</v>
      </c>
      <c r="E28" s="121">
        <v>144240.39254</v>
      </c>
      <c r="F28" s="121">
        <v>146098.19626999999</v>
      </c>
      <c r="G28" s="121">
        <v>117698.29527</v>
      </c>
      <c r="H28" s="121">
        <v>115520.96206000001</v>
      </c>
      <c r="I28" s="121">
        <v>118478.24776</v>
      </c>
      <c r="J28" s="121">
        <v>134207.48965999999</v>
      </c>
      <c r="K28" s="121">
        <v>117245.68111</v>
      </c>
      <c r="L28" s="121">
        <v>126503.11852</v>
      </c>
      <c r="M28" s="121">
        <v>112719.64455</v>
      </c>
      <c r="N28" s="121"/>
      <c r="O28" s="105">
        <f t="shared" si="0"/>
        <v>1361236.85087</v>
      </c>
    </row>
    <row r="29" spans="1:15" ht="13.8" x14ac:dyDescent="0.25">
      <c r="A29" s="35">
        <v>2014</v>
      </c>
      <c r="B29" s="36" t="s">
        <v>91</v>
      </c>
      <c r="C29" s="121">
        <v>123675.78711</v>
      </c>
      <c r="D29" s="121">
        <v>144819.42416</v>
      </c>
      <c r="E29" s="121">
        <v>143824.89517999999</v>
      </c>
      <c r="F29" s="121">
        <v>154749.45623000001</v>
      </c>
      <c r="G29" s="121">
        <v>166261.82307000001</v>
      </c>
      <c r="H29" s="121">
        <v>149417.12593000001</v>
      </c>
      <c r="I29" s="121">
        <v>168805.08257</v>
      </c>
      <c r="J29" s="121">
        <v>160336.71197</v>
      </c>
      <c r="K29" s="121">
        <v>183071.55867999999</v>
      </c>
      <c r="L29" s="121">
        <v>144130.10629</v>
      </c>
      <c r="M29" s="121">
        <v>135234.51373000001</v>
      </c>
      <c r="N29" s="121">
        <v>178764.30781999999</v>
      </c>
      <c r="O29" s="105">
        <f t="shared" si="0"/>
        <v>1853090.7927400002</v>
      </c>
    </row>
    <row r="30" spans="1:15" s="60" customFormat="1" ht="13.8" x14ac:dyDescent="0.25">
      <c r="A30" s="33">
        <v>2015</v>
      </c>
      <c r="B30" s="36" t="s">
        <v>92</v>
      </c>
      <c r="C30" s="121">
        <v>143592.34104999999</v>
      </c>
      <c r="D30" s="121">
        <v>147034.17332999999</v>
      </c>
      <c r="E30" s="121">
        <v>167697.59656999999</v>
      </c>
      <c r="F30" s="121">
        <v>177976.82922000001</v>
      </c>
      <c r="G30" s="121">
        <v>169615.87656999999</v>
      </c>
      <c r="H30" s="121">
        <v>192780.13312000001</v>
      </c>
      <c r="I30" s="121">
        <v>146408.9761</v>
      </c>
      <c r="J30" s="121">
        <v>168540.44795</v>
      </c>
      <c r="K30" s="121">
        <v>165351.19420999999</v>
      </c>
      <c r="L30" s="121">
        <v>188791.91364000001</v>
      </c>
      <c r="M30" s="121">
        <v>175503.85800000001</v>
      </c>
      <c r="N30" s="121"/>
      <c r="O30" s="105">
        <f t="shared" si="0"/>
        <v>1843293.3397599999</v>
      </c>
    </row>
    <row r="31" spans="1:15" ht="13.8" x14ac:dyDescent="0.25">
      <c r="A31" s="35">
        <v>2014</v>
      </c>
      <c r="B31" s="36" t="s">
        <v>92</v>
      </c>
      <c r="C31" s="121">
        <v>178356.87951</v>
      </c>
      <c r="D31" s="121">
        <v>177087.6667</v>
      </c>
      <c r="E31" s="121">
        <v>190935.24841999999</v>
      </c>
      <c r="F31" s="121">
        <v>203831.74794</v>
      </c>
      <c r="G31" s="121">
        <v>194613.76462999999</v>
      </c>
      <c r="H31" s="121">
        <v>200165.09778000001</v>
      </c>
      <c r="I31" s="121">
        <v>181218.24234</v>
      </c>
      <c r="J31" s="121">
        <v>159444.41623999999</v>
      </c>
      <c r="K31" s="121">
        <v>221742.83643</v>
      </c>
      <c r="L31" s="121">
        <v>207599.22114000001</v>
      </c>
      <c r="M31" s="121">
        <v>224143.15599</v>
      </c>
      <c r="N31" s="121">
        <v>215403.10483</v>
      </c>
      <c r="O31" s="105">
        <f t="shared" si="0"/>
        <v>2354541.3819499998</v>
      </c>
    </row>
    <row r="32" spans="1:15" ht="13.8" x14ac:dyDescent="0.25">
      <c r="A32" s="33">
        <v>2015</v>
      </c>
      <c r="B32" s="36" t="s">
        <v>132</v>
      </c>
      <c r="C32" s="122">
        <v>1197787.07984</v>
      </c>
      <c r="D32" s="122">
        <v>1176438.2349</v>
      </c>
      <c r="E32" s="122">
        <v>1342971.7398699999</v>
      </c>
      <c r="F32" s="122">
        <v>1439486.1909</v>
      </c>
      <c r="G32" s="122">
        <v>1377785.85087</v>
      </c>
      <c r="H32" s="122">
        <v>1417155.51547</v>
      </c>
      <c r="I32" s="122">
        <v>1310800.03605</v>
      </c>
      <c r="J32" s="122">
        <v>1186413.75731</v>
      </c>
      <c r="K32" s="122">
        <v>1089878.12998</v>
      </c>
      <c r="L32" s="122">
        <v>1305476.0635599999</v>
      </c>
      <c r="M32" s="122">
        <v>1301023.86366</v>
      </c>
      <c r="N32" s="122"/>
      <c r="O32" s="105">
        <f t="shared" si="0"/>
        <v>14145216.462409999</v>
      </c>
    </row>
    <row r="33" spans="1:15" ht="13.8" x14ac:dyDescent="0.25">
      <c r="A33" s="35">
        <v>2014</v>
      </c>
      <c r="B33" s="36" t="s">
        <v>132</v>
      </c>
      <c r="C33" s="121">
        <v>1394154.7825499999</v>
      </c>
      <c r="D33" s="121">
        <v>1444238.53189</v>
      </c>
      <c r="E33" s="121">
        <v>1460107.77244</v>
      </c>
      <c r="F33" s="122">
        <v>1481135.8917400001</v>
      </c>
      <c r="G33" s="122">
        <v>1585933.1035800001</v>
      </c>
      <c r="H33" s="122">
        <v>1517248.97126</v>
      </c>
      <c r="I33" s="122">
        <v>1570465.37044</v>
      </c>
      <c r="J33" s="122">
        <v>1427801.1700800001</v>
      </c>
      <c r="K33" s="122">
        <v>1504028.5900099999</v>
      </c>
      <c r="L33" s="122">
        <v>1493411.16016</v>
      </c>
      <c r="M33" s="122">
        <v>1492112.29266</v>
      </c>
      <c r="N33" s="122">
        <v>1408435.6916199999</v>
      </c>
      <c r="O33" s="105">
        <f t="shared" si="0"/>
        <v>17779073.328430001</v>
      </c>
    </row>
    <row r="34" spans="1:15" ht="13.8" x14ac:dyDescent="0.25">
      <c r="A34" s="33">
        <v>2015</v>
      </c>
      <c r="B34" s="36" t="s">
        <v>93</v>
      </c>
      <c r="C34" s="121">
        <v>1383319.07421</v>
      </c>
      <c r="D34" s="121">
        <v>1264233.20872</v>
      </c>
      <c r="E34" s="121">
        <v>1324731.4748</v>
      </c>
      <c r="F34" s="121">
        <v>1384804.02308</v>
      </c>
      <c r="G34" s="121">
        <v>1342615.3106500001</v>
      </c>
      <c r="H34" s="121">
        <v>1456970.0533700001</v>
      </c>
      <c r="I34" s="121">
        <v>1491271.33984</v>
      </c>
      <c r="J34" s="121">
        <v>1542685.89295</v>
      </c>
      <c r="K34" s="121">
        <v>1389429.74801</v>
      </c>
      <c r="L34" s="121">
        <v>1593138.39063</v>
      </c>
      <c r="M34" s="121">
        <v>1409702.0973199999</v>
      </c>
      <c r="N34" s="121"/>
      <c r="O34" s="105">
        <f t="shared" ref="O34:O65" si="1">SUM(C34:N34)</f>
        <v>15582900.61358</v>
      </c>
    </row>
    <row r="35" spans="1:15" ht="13.8" x14ac:dyDescent="0.25">
      <c r="A35" s="35">
        <v>2014</v>
      </c>
      <c r="B35" s="36" t="s">
        <v>93</v>
      </c>
      <c r="C35" s="121">
        <v>1586669.0286600001</v>
      </c>
      <c r="D35" s="121">
        <v>1485297.43933</v>
      </c>
      <c r="E35" s="121">
        <v>1599259.82299</v>
      </c>
      <c r="F35" s="121">
        <v>1543767.84669</v>
      </c>
      <c r="G35" s="121">
        <v>1612655.01731</v>
      </c>
      <c r="H35" s="121">
        <v>1595069.6103699999</v>
      </c>
      <c r="I35" s="121">
        <v>1720098.92041</v>
      </c>
      <c r="J35" s="121">
        <v>1552579.15298</v>
      </c>
      <c r="K35" s="121">
        <v>1664535.45575</v>
      </c>
      <c r="L35" s="121">
        <v>1498979.2886699999</v>
      </c>
      <c r="M35" s="121">
        <v>1504077.73413</v>
      </c>
      <c r="N35" s="121">
        <v>1366273.6264299999</v>
      </c>
      <c r="O35" s="105">
        <f t="shared" si="1"/>
        <v>18729262.943719998</v>
      </c>
    </row>
    <row r="36" spans="1:15" ht="13.8" x14ac:dyDescent="0.25">
      <c r="A36" s="33">
        <v>2015</v>
      </c>
      <c r="B36" s="36" t="s">
        <v>94</v>
      </c>
      <c r="C36" s="121">
        <v>1728185.6380799999</v>
      </c>
      <c r="D36" s="121">
        <v>1703300.46444</v>
      </c>
      <c r="E36" s="121">
        <v>1770557.5905200001</v>
      </c>
      <c r="F36" s="121">
        <v>1835810.5875500001</v>
      </c>
      <c r="G36" s="121">
        <v>1480147.3544999999</v>
      </c>
      <c r="H36" s="121">
        <v>1970824.7717800001</v>
      </c>
      <c r="I36" s="121">
        <v>1643158.9668099999</v>
      </c>
      <c r="J36" s="121">
        <v>1361782.78556</v>
      </c>
      <c r="K36" s="121">
        <v>1874021.70266</v>
      </c>
      <c r="L36" s="121">
        <v>2028533.4295999999</v>
      </c>
      <c r="M36" s="121">
        <v>1920562.84556</v>
      </c>
      <c r="N36" s="121"/>
      <c r="O36" s="105">
        <f t="shared" si="1"/>
        <v>19316886.137059998</v>
      </c>
    </row>
    <row r="37" spans="1:15" ht="13.8" x14ac:dyDescent="0.25">
      <c r="A37" s="35">
        <v>2014</v>
      </c>
      <c r="B37" s="36" t="s">
        <v>94</v>
      </c>
      <c r="C37" s="121">
        <v>1585958.4298</v>
      </c>
      <c r="D37" s="121">
        <v>1832628.8006200001</v>
      </c>
      <c r="E37" s="121">
        <v>2126491.3872500001</v>
      </c>
      <c r="F37" s="121">
        <v>2085923.82119</v>
      </c>
      <c r="G37" s="121">
        <v>2040798.1582899999</v>
      </c>
      <c r="H37" s="121">
        <v>2029745.34375</v>
      </c>
      <c r="I37" s="121">
        <v>1988596.2838099999</v>
      </c>
      <c r="J37" s="121">
        <v>1266764.6727400001</v>
      </c>
      <c r="K37" s="121">
        <v>1958550.81874</v>
      </c>
      <c r="L37" s="121">
        <v>1712962.04938</v>
      </c>
      <c r="M37" s="121">
        <v>1839051.3269100001</v>
      </c>
      <c r="N37" s="121">
        <v>1802455.0501300001</v>
      </c>
      <c r="O37" s="105">
        <f t="shared" si="1"/>
        <v>22269926.142609999</v>
      </c>
    </row>
    <row r="38" spans="1:15" ht="13.8" x14ac:dyDescent="0.25">
      <c r="A38" s="33">
        <v>2015</v>
      </c>
      <c r="B38" s="36" t="s">
        <v>95</v>
      </c>
      <c r="C38" s="121">
        <v>43975.630740000001</v>
      </c>
      <c r="D38" s="121">
        <v>77870.873619999998</v>
      </c>
      <c r="E38" s="121">
        <v>46982.886599999998</v>
      </c>
      <c r="F38" s="121">
        <v>103764.36032000001</v>
      </c>
      <c r="G38" s="121">
        <v>117014.65793</v>
      </c>
      <c r="H38" s="121">
        <v>53595.19154</v>
      </c>
      <c r="I38" s="121">
        <v>148862.53343000001</v>
      </c>
      <c r="J38" s="121">
        <v>123107.68345</v>
      </c>
      <c r="K38" s="121">
        <v>75751.284390000001</v>
      </c>
      <c r="L38" s="121">
        <v>75632.592009999993</v>
      </c>
      <c r="M38" s="121">
        <v>102000.23428</v>
      </c>
      <c r="N38" s="121"/>
      <c r="O38" s="105">
        <f t="shared" si="1"/>
        <v>968557.9283100001</v>
      </c>
    </row>
    <row r="39" spans="1:15" ht="13.8" x14ac:dyDescent="0.25">
      <c r="A39" s="35">
        <v>2014</v>
      </c>
      <c r="B39" s="36" t="s">
        <v>95</v>
      </c>
      <c r="C39" s="121">
        <v>54471.323920000003</v>
      </c>
      <c r="D39" s="121">
        <v>89236.716050000003</v>
      </c>
      <c r="E39" s="121">
        <v>97135.555219999995</v>
      </c>
      <c r="F39" s="121">
        <v>76354.087700000004</v>
      </c>
      <c r="G39" s="121">
        <v>131933.46765999999</v>
      </c>
      <c r="H39" s="121">
        <v>113595.98203</v>
      </c>
      <c r="I39" s="121">
        <v>122441.11932</v>
      </c>
      <c r="J39" s="121">
        <v>109592.9706</v>
      </c>
      <c r="K39" s="121">
        <v>82221.244529999996</v>
      </c>
      <c r="L39" s="121">
        <v>175946.58945</v>
      </c>
      <c r="M39" s="121">
        <v>63880.740189999997</v>
      </c>
      <c r="N39" s="121">
        <v>155056.15401999999</v>
      </c>
      <c r="O39" s="105">
        <f t="shared" si="1"/>
        <v>1271865.9506900001</v>
      </c>
    </row>
    <row r="40" spans="1:15" ht="13.8" x14ac:dyDescent="0.25">
      <c r="A40" s="33">
        <v>2015</v>
      </c>
      <c r="B40" s="36" t="s">
        <v>131</v>
      </c>
      <c r="C40" s="121">
        <v>732040.44850000006</v>
      </c>
      <c r="D40" s="121">
        <v>830885.28148999996</v>
      </c>
      <c r="E40" s="121">
        <v>838376.19932999997</v>
      </c>
      <c r="F40" s="121">
        <v>881106.12072999997</v>
      </c>
      <c r="G40" s="121">
        <v>826112.81857999996</v>
      </c>
      <c r="H40" s="121">
        <v>962560.30281000002</v>
      </c>
      <c r="I40" s="121">
        <v>819122.07421999995</v>
      </c>
      <c r="J40" s="121">
        <v>833226.86315999995</v>
      </c>
      <c r="K40" s="121">
        <v>854876.10881000001</v>
      </c>
      <c r="L40" s="121">
        <v>1045961.10246</v>
      </c>
      <c r="M40" s="121">
        <v>938357.75314000004</v>
      </c>
      <c r="N40" s="121"/>
      <c r="O40" s="105">
        <f t="shared" si="1"/>
        <v>9562625.0732300021</v>
      </c>
    </row>
    <row r="41" spans="1:15" ht="13.8" x14ac:dyDescent="0.25">
      <c r="A41" s="35">
        <v>2014</v>
      </c>
      <c r="B41" s="36" t="s">
        <v>131</v>
      </c>
      <c r="C41" s="121">
        <v>902952.54943999997</v>
      </c>
      <c r="D41" s="121">
        <v>921008.47631000006</v>
      </c>
      <c r="E41" s="121">
        <v>1056370.57852</v>
      </c>
      <c r="F41" s="121">
        <v>1079057.3352000001</v>
      </c>
      <c r="G41" s="121">
        <v>1064518.9659500001</v>
      </c>
      <c r="H41" s="121">
        <v>970317.53755000001</v>
      </c>
      <c r="I41" s="121">
        <v>982480.10340999998</v>
      </c>
      <c r="J41" s="121">
        <v>851612.14129000006</v>
      </c>
      <c r="K41" s="121">
        <v>1086116.29987</v>
      </c>
      <c r="L41" s="121">
        <v>1046417.0345</v>
      </c>
      <c r="M41" s="121">
        <v>1003275.65518</v>
      </c>
      <c r="N41" s="121">
        <v>1140919.9407200001</v>
      </c>
      <c r="O41" s="105">
        <f t="shared" si="1"/>
        <v>12105046.617939997</v>
      </c>
    </row>
    <row r="42" spans="1:15" ht="13.8" x14ac:dyDescent="0.25">
      <c r="A42" s="33">
        <v>2015</v>
      </c>
      <c r="B42" s="36" t="s">
        <v>96</v>
      </c>
      <c r="C42" s="121">
        <v>465746.41954999999</v>
      </c>
      <c r="D42" s="121">
        <v>432354.75325000001</v>
      </c>
      <c r="E42" s="121">
        <v>450342.50517999998</v>
      </c>
      <c r="F42" s="121">
        <v>492683.55186000001</v>
      </c>
      <c r="G42" s="121">
        <v>411908.47483999998</v>
      </c>
      <c r="H42" s="121">
        <v>470045.59398000001</v>
      </c>
      <c r="I42" s="121">
        <v>482815.17670000001</v>
      </c>
      <c r="J42" s="121">
        <v>434474.98027</v>
      </c>
      <c r="K42" s="121">
        <v>438625.06690999999</v>
      </c>
      <c r="L42" s="121">
        <v>458779.35875999997</v>
      </c>
      <c r="M42" s="121">
        <v>489265.13744000002</v>
      </c>
      <c r="N42" s="121"/>
      <c r="O42" s="105">
        <f t="shared" si="1"/>
        <v>5027041.0187400002</v>
      </c>
    </row>
    <row r="43" spans="1:15" ht="13.8" x14ac:dyDescent="0.25">
      <c r="A43" s="35">
        <v>2014</v>
      </c>
      <c r="B43" s="36" t="s">
        <v>96</v>
      </c>
      <c r="C43" s="121">
        <v>476954.91437000001</v>
      </c>
      <c r="D43" s="121">
        <v>471697.59989999997</v>
      </c>
      <c r="E43" s="121">
        <v>503588.76209999999</v>
      </c>
      <c r="F43" s="121">
        <v>525173.96366000001</v>
      </c>
      <c r="G43" s="121">
        <v>544227.77720999997</v>
      </c>
      <c r="H43" s="121">
        <v>500227.13271999999</v>
      </c>
      <c r="I43" s="121">
        <v>513955.24125000002</v>
      </c>
      <c r="J43" s="121">
        <v>456634.76157999999</v>
      </c>
      <c r="K43" s="121">
        <v>531047.34517999995</v>
      </c>
      <c r="L43" s="121">
        <v>495849.09484999999</v>
      </c>
      <c r="M43" s="121">
        <v>470826.58597000001</v>
      </c>
      <c r="N43" s="121">
        <v>550123.16370000003</v>
      </c>
      <c r="O43" s="105">
        <f t="shared" si="1"/>
        <v>6040306.3424900007</v>
      </c>
    </row>
    <row r="44" spans="1:15" ht="13.8" x14ac:dyDescent="0.25">
      <c r="A44" s="33">
        <v>2015</v>
      </c>
      <c r="B44" s="36" t="s">
        <v>97</v>
      </c>
      <c r="C44" s="121">
        <v>487506.19637000002</v>
      </c>
      <c r="D44" s="121">
        <v>472961.28506999998</v>
      </c>
      <c r="E44" s="121">
        <v>531387.84941000002</v>
      </c>
      <c r="F44" s="121">
        <v>573363.50586000003</v>
      </c>
      <c r="G44" s="121">
        <v>518548.77912000002</v>
      </c>
      <c r="H44" s="121">
        <v>543306.30281000002</v>
      </c>
      <c r="I44" s="121">
        <v>528202.87552</v>
      </c>
      <c r="J44" s="121">
        <v>515375.60336000001</v>
      </c>
      <c r="K44" s="121">
        <v>481702.41558999999</v>
      </c>
      <c r="L44" s="121">
        <v>569771.24396999995</v>
      </c>
      <c r="M44" s="121">
        <v>506143.41834999999</v>
      </c>
      <c r="N44" s="121"/>
      <c r="O44" s="105">
        <f t="shared" si="1"/>
        <v>5728269.4754300006</v>
      </c>
    </row>
    <row r="45" spans="1:15" ht="13.8" x14ac:dyDescent="0.25">
      <c r="A45" s="35">
        <v>2014</v>
      </c>
      <c r="B45" s="36" t="s">
        <v>97</v>
      </c>
      <c r="C45" s="121">
        <v>591640.93646</v>
      </c>
      <c r="D45" s="121">
        <v>567770.65286999999</v>
      </c>
      <c r="E45" s="121">
        <v>599391.98187000002</v>
      </c>
      <c r="F45" s="121">
        <v>648813.57973999996</v>
      </c>
      <c r="G45" s="121">
        <v>650682.99806000001</v>
      </c>
      <c r="H45" s="121">
        <v>592547.32816000003</v>
      </c>
      <c r="I45" s="121">
        <v>585628.40803000005</v>
      </c>
      <c r="J45" s="121">
        <v>540780.78344000003</v>
      </c>
      <c r="K45" s="121">
        <v>609429.69863</v>
      </c>
      <c r="L45" s="121">
        <v>562722.65061000001</v>
      </c>
      <c r="M45" s="121">
        <v>566707.44088000001</v>
      </c>
      <c r="N45" s="121">
        <v>586715.68255000003</v>
      </c>
      <c r="O45" s="105">
        <f t="shared" si="1"/>
        <v>7102832.1413000012</v>
      </c>
    </row>
    <row r="46" spans="1:15" ht="13.8" x14ac:dyDescent="0.25">
      <c r="A46" s="33">
        <v>2015</v>
      </c>
      <c r="B46" s="36" t="s">
        <v>98</v>
      </c>
      <c r="C46" s="121">
        <v>851959.67770999996</v>
      </c>
      <c r="D46" s="121">
        <v>937971.25488999998</v>
      </c>
      <c r="E46" s="121">
        <v>954846.97916999995</v>
      </c>
      <c r="F46" s="121">
        <v>974773.18527000002</v>
      </c>
      <c r="G46" s="121">
        <v>790376.85615000001</v>
      </c>
      <c r="H46" s="121">
        <v>830201.83120000002</v>
      </c>
      <c r="I46" s="121">
        <v>799546.81232999999</v>
      </c>
      <c r="J46" s="121">
        <v>795899.89662000001</v>
      </c>
      <c r="K46" s="121">
        <v>759631.36257</v>
      </c>
      <c r="L46" s="121">
        <v>770384.39520999999</v>
      </c>
      <c r="M46" s="121">
        <v>662480.84300999995</v>
      </c>
      <c r="N46" s="121"/>
      <c r="O46" s="105">
        <f t="shared" si="1"/>
        <v>9128073.094130002</v>
      </c>
    </row>
    <row r="47" spans="1:15" ht="13.8" x14ac:dyDescent="0.25">
      <c r="A47" s="35">
        <v>2014</v>
      </c>
      <c r="B47" s="36" t="s">
        <v>98</v>
      </c>
      <c r="C47" s="121">
        <v>1105472.87668</v>
      </c>
      <c r="D47" s="121">
        <v>1189051.89802</v>
      </c>
      <c r="E47" s="121">
        <v>1173025.0535899999</v>
      </c>
      <c r="F47" s="121">
        <v>1200585.39041</v>
      </c>
      <c r="G47" s="121">
        <v>1272867.4811100001</v>
      </c>
      <c r="H47" s="121">
        <v>1063909.97597</v>
      </c>
      <c r="I47" s="121">
        <v>1042740.86714</v>
      </c>
      <c r="J47" s="121">
        <v>955619.92596000002</v>
      </c>
      <c r="K47" s="121">
        <v>1084684.17533</v>
      </c>
      <c r="L47" s="121">
        <v>1041110.74122</v>
      </c>
      <c r="M47" s="121">
        <v>892211.66625999997</v>
      </c>
      <c r="N47" s="121">
        <v>1182429.68921</v>
      </c>
      <c r="O47" s="105">
        <f t="shared" si="1"/>
        <v>13203709.740899999</v>
      </c>
    </row>
    <row r="48" spans="1:15" ht="13.8" x14ac:dyDescent="0.25">
      <c r="A48" s="33">
        <v>2015</v>
      </c>
      <c r="B48" s="36" t="s">
        <v>130</v>
      </c>
      <c r="C48" s="121">
        <v>201065.27963</v>
      </c>
      <c r="D48" s="121">
        <v>214556.04552000001</v>
      </c>
      <c r="E48" s="121">
        <v>255295.89115000001</v>
      </c>
      <c r="F48" s="121">
        <v>264134.79233999999</v>
      </c>
      <c r="G48" s="121">
        <v>243076.36335999999</v>
      </c>
      <c r="H48" s="121">
        <v>238478.82691999999</v>
      </c>
      <c r="I48" s="121">
        <v>230423.55862</v>
      </c>
      <c r="J48" s="121">
        <v>220953.85678</v>
      </c>
      <c r="K48" s="121">
        <v>213663.71030000001</v>
      </c>
      <c r="L48" s="121">
        <v>238874.90927999999</v>
      </c>
      <c r="M48" s="121">
        <v>215428.03060999999</v>
      </c>
      <c r="N48" s="121"/>
      <c r="O48" s="105">
        <f t="shared" si="1"/>
        <v>2535951.2645099997</v>
      </c>
    </row>
    <row r="49" spans="1:15" ht="13.8" x14ac:dyDescent="0.25">
      <c r="A49" s="35">
        <v>2014</v>
      </c>
      <c r="B49" s="36" t="s">
        <v>130</v>
      </c>
      <c r="C49" s="121">
        <v>243544.67791</v>
      </c>
      <c r="D49" s="121">
        <v>245731.01</v>
      </c>
      <c r="E49" s="121">
        <v>271914.17346000002</v>
      </c>
      <c r="F49" s="121">
        <v>308165.53119000001</v>
      </c>
      <c r="G49" s="121">
        <v>289412.99619999999</v>
      </c>
      <c r="H49" s="121">
        <v>278037.81880000001</v>
      </c>
      <c r="I49" s="121">
        <v>265000.48866999999</v>
      </c>
      <c r="J49" s="121">
        <v>245294.25552999999</v>
      </c>
      <c r="K49" s="121">
        <v>259554.49393</v>
      </c>
      <c r="L49" s="121">
        <v>245503.62023</v>
      </c>
      <c r="M49" s="121">
        <v>250694.55909</v>
      </c>
      <c r="N49" s="121">
        <v>253341.65255</v>
      </c>
      <c r="O49" s="105">
        <f t="shared" si="1"/>
        <v>3156195.2775600003</v>
      </c>
    </row>
    <row r="50" spans="1:15" ht="13.8" x14ac:dyDescent="0.25">
      <c r="A50" s="33">
        <v>2015</v>
      </c>
      <c r="B50" s="36" t="s">
        <v>99</v>
      </c>
      <c r="C50" s="121">
        <v>286982.08713</v>
      </c>
      <c r="D50" s="121">
        <v>143560.63148000001</v>
      </c>
      <c r="E50" s="121">
        <v>159554.72958000001</v>
      </c>
      <c r="F50" s="121">
        <v>248776.81318</v>
      </c>
      <c r="G50" s="121">
        <v>345339.91801000002</v>
      </c>
      <c r="H50" s="121">
        <v>233108.71335999999</v>
      </c>
      <c r="I50" s="121">
        <v>149065.32535999999</v>
      </c>
      <c r="J50" s="121">
        <v>246432.37009000001</v>
      </c>
      <c r="K50" s="121">
        <v>150051.19750000001</v>
      </c>
      <c r="L50" s="121">
        <v>270699.33412000001</v>
      </c>
      <c r="M50" s="121">
        <v>207082.89808000001</v>
      </c>
      <c r="N50" s="121"/>
      <c r="O50" s="105">
        <f t="shared" si="1"/>
        <v>2440654.0178900003</v>
      </c>
    </row>
    <row r="51" spans="1:15" ht="13.8" x14ac:dyDescent="0.25">
      <c r="A51" s="35">
        <v>2014</v>
      </c>
      <c r="B51" s="36" t="s">
        <v>99</v>
      </c>
      <c r="C51" s="121">
        <v>194304.87768000001</v>
      </c>
      <c r="D51" s="121">
        <v>181236.57511999999</v>
      </c>
      <c r="E51" s="121">
        <v>211926.39374999999</v>
      </c>
      <c r="F51" s="121">
        <v>206593.23436999999</v>
      </c>
      <c r="G51" s="121">
        <v>202434.68150999999</v>
      </c>
      <c r="H51" s="121">
        <v>147653.79143000001</v>
      </c>
      <c r="I51" s="121">
        <v>122825.19712</v>
      </c>
      <c r="J51" s="121">
        <v>196259.64757</v>
      </c>
      <c r="K51" s="121">
        <v>402554.60522000003</v>
      </c>
      <c r="L51" s="121">
        <v>328614.36498999997</v>
      </c>
      <c r="M51" s="121">
        <v>519561.15210000001</v>
      </c>
      <c r="N51" s="121">
        <v>388890.51610000001</v>
      </c>
      <c r="O51" s="105">
        <f t="shared" si="1"/>
        <v>3102855.0369600002</v>
      </c>
    </row>
    <row r="52" spans="1:15" ht="13.8" x14ac:dyDescent="0.25">
      <c r="A52" s="33">
        <v>2015</v>
      </c>
      <c r="B52" s="36" t="s">
        <v>100</v>
      </c>
      <c r="C52" s="121">
        <v>99405.476550000007</v>
      </c>
      <c r="D52" s="121">
        <v>97020.904750000002</v>
      </c>
      <c r="E52" s="121">
        <v>136118.54362000001</v>
      </c>
      <c r="F52" s="121">
        <v>127832.47478</v>
      </c>
      <c r="G52" s="121">
        <v>110824.95748</v>
      </c>
      <c r="H52" s="121">
        <v>159703.81526999999</v>
      </c>
      <c r="I52" s="121">
        <v>97948.048179999998</v>
      </c>
      <c r="J52" s="121">
        <v>142957.12294</v>
      </c>
      <c r="K52" s="121">
        <v>162049.91884999999</v>
      </c>
      <c r="L52" s="121">
        <v>129552.53593</v>
      </c>
      <c r="M52" s="121">
        <v>106033.68081000001</v>
      </c>
      <c r="N52" s="121"/>
      <c r="O52" s="105">
        <f t="shared" si="1"/>
        <v>1369447.4791600001</v>
      </c>
    </row>
    <row r="53" spans="1:15" ht="13.8" x14ac:dyDescent="0.25">
      <c r="A53" s="35">
        <v>2014</v>
      </c>
      <c r="B53" s="36" t="s">
        <v>100</v>
      </c>
      <c r="C53" s="121">
        <v>106122.3558</v>
      </c>
      <c r="D53" s="121">
        <v>107443.26114</v>
      </c>
      <c r="E53" s="121">
        <v>107438.48701</v>
      </c>
      <c r="F53" s="121">
        <v>133668.08908999999</v>
      </c>
      <c r="G53" s="121">
        <v>142827.79947</v>
      </c>
      <c r="H53" s="121">
        <v>180261.73568000001</v>
      </c>
      <c r="I53" s="121">
        <v>174457.04647999999</v>
      </c>
      <c r="J53" s="121">
        <v>98979.868499999997</v>
      </c>
      <c r="K53" s="121">
        <v>154825.14350000001</v>
      </c>
      <c r="L53" s="121">
        <v>118879.57255</v>
      </c>
      <c r="M53" s="121">
        <v>147785.28448</v>
      </c>
      <c r="N53" s="121">
        <v>175109.92168999999</v>
      </c>
      <c r="O53" s="105">
        <f t="shared" si="1"/>
        <v>1647798.5653899999</v>
      </c>
    </row>
    <row r="54" spans="1:15" ht="13.8" x14ac:dyDescent="0.25">
      <c r="A54" s="33">
        <v>2015</v>
      </c>
      <c r="B54" s="36" t="s">
        <v>115</v>
      </c>
      <c r="C54" s="121">
        <v>274713.80525999999</v>
      </c>
      <c r="D54" s="121">
        <v>295502.68774000002</v>
      </c>
      <c r="E54" s="121">
        <v>315256.79775999999</v>
      </c>
      <c r="F54" s="121">
        <v>327423.73417000001</v>
      </c>
      <c r="G54" s="121">
        <v>295736.90587999998</v>
      </c>
      <c r="H54" s="121">
        <v>321424.87826999999</v>
      </c>
      <c r="I54" s="121">
        <v>301376.77162000001</v>
      </c>
      <c r="J54" s="121">
        <v>285985.46953</v>
      </c>
      <c r="K54" s="121">
        <v>275638.90337999997</v>
      </c>
      <c r="L54" s="121">
        <v>333418.43718000001</v>
      </c>
      <c r="M54" s="121">
        <v>315493.00365999999</v>
      </c>
      <c r="N54" s="121"/>
      <c r="O54" s="105">
        <f t="shared" si="1"/>
        <v>3341971.3944499996</v>
      </c>
    </row>
    <row r="55" spans="1:15" ht="13.8" x14ac:dyDescent="0.25">
      <c r="A55" s="35">
        <v>2014</v>
      </c>
      <c r="B55" s="36" t="s">
        <v>115</v>
      </c>
      <c r="C55" s="121">
        <v>329790.54952</v>
      </c>
      <c r="D55" s="121">
        <v>355759.34454999998</v>
      </c>
      <c r="E55" s="121">
        <v>399030.64442999999</v>
      </c>
      <c r="F55" s="121">
        <v>393686.56098000001</v>
      </c>
      <c r="G55" s="121">
        <v>411021.45890999999</v>
      </c>
      <c r="H55" s="121">
        <v>376015.99783000001</v>
      </c>
      <c r="I55" s="121">
        <v>389896.02153999999</v>
      </c>
      <c r="J55" s="121">
        <v>328196.93328</v>
      </c>
      <c r="K55" s="121">
        <v>380868.53878</v>
      </c>
      <c r="L55" s="121">
        <v>350153.13173000002</v>
      </c>
      <c r="M55" s="121">
        <v>351212.39720000001</v>
      </c>
      <c r="N55" s="121">
        <v>357174.54381</v>
      </c>
      <c r="O55" s="105">
        <f t="shared" si="1"/>
        <v>4422806.12256</v>
      </c>
    </row>
    <row r="56" spans="1:15" ht="13.8" x14ac:dyDescent="0.25">
      <c r="A56" s="33">
        <v>2015</v>
      </c>
      <c r="B56" s="36" t="s">
        <v>101</v>
      </c>
      <c r="C56" s="121">
        <v>5774.0317800000003</v>
      </c>
      <c r="D56" s="121">
        <v>5484.3786399999999</v>
      </c>
      <c r="E56" s="121">
        <v>10630.06632</v>
      </c>
      <c r="F56" s="121">
        <v>11598.083430000001</v>
      </c>
      <c r="G56" s="121">
        <v>9886.9209100000007</v>
      </c>
      <c r="H56" s="121">
        <v>10175.29881</v>
      </c>
      <c r="I56" s="121">
        <v>7190.6043799999998</v>
      </c>
      <c r="J56" s="121">
        <v>7544.5398999999998</v>
      </c>
      <c r="K56" s="121">
        <v>7738.2816800000001</v>
      </c>
      <c r="L56" s="121">
        <v>5504.0746399999998</v>
      </c>
      <c r="M56" s="121">
        <v>10550.766509999999</v>
      </c>
      <c r="N56" s="121"/>
      <c r="O56" s="105">
        <f t="shared" si="1"/>
        <v>92077.047000000006</v>
      </c>
    </row>
    <row r="57" spans="1:15" ht="13.8" x14ac:dyDescent="0.25">
      <c r="A57" s="35">
        <v>2014</v>
      </c>
      <c r="B57" s="36" t="s">
        <v>101</v>
      </c>
      <c r="C57" s="121">
        <v>6960.5618599999998</v>
      </c>
      <c r="D57" s="121">
        <v>8786.9983599999996</v>
      </c>
      <c r="E57" s="121">
        <v>11183.54664</v>
      </c>
      <c r="F57" s="121">
        <v>12030.72193</v>
      </c>
      <c r="G57" s="121">
        <v>10637.996150000001</v>
      </c>
      <c r="H57" s="121">
        <v>11474.96531</v>
      </c>
      <c r="I57" s="121">
        <v>8117.7994600000002</v>
      </c>
      <c r="J57" s="121">
        <v>7803.66489</v>
      </c>
      <c r="K57" s="121">
        <v>8865.8698800000002</v>
      </c>
      <c r="L57" s="121">
        <v>9312.2113100000006</v>
      </c>
      <c r="M57" s="121">
        <v>6643.7342399999998</v>
      </c>
      <c r="N57" s="121">
        <v>8101.68667</v>
      </c>
      <c r="O57" s="105">
        <f t="shared" si="1"/>
        <v>109919.7567</v>
      </c>
    </row>
    <row r="58" spans="1:15" ht="13.8" x14ac:dyDescent="0.25">
      <c r="A58" s="33">
        <v>2015</v>
      </c>
      <c r="B58" s="34" t="s">
        <v>31</v>
      </c>
      <c r="C58" s="123">
        <v>275912.26405</v>
      </c>
      <c r="D58" s="123">
        <v>281272.03094999999</v>
      </c>
      <c r="E58" s="123">
        <v>275414.29852999997</v>
      </c>
      <c r="F58" s="123">
        <v>348267.76831999997</v>
      </c>
      <c r="G58" s="123">
        <v>405337.12406</v>
      </c>
      <c r="H58" s="123">
        <v>393589.09748</v>
      </c>
      <c r="I58" s="123">
        <v>373661.46373999998</v>
      </c>
      <c r="J58" s="123">
        <v>343531.21889000002</v>
      </c>
      <c r="K58" s="123">
        <v>285231.30726999999</v>
      </c>
      <c r="L58" s="123">
        <v>316290.41135000001</v>
      </c>
      <c r="M58" s="123">
        <v>293236.56495999999</v>
      </c>
      <c r="N58" s="123"/>
      <c r="O58" s="105">
        <f t="shared" si="1"/>
        <v>3591743.5496</v>
      </c>
    </row>
    <row r="59" spans="1:15" ht="13.8" x14ac:dyDescent="0.25">
      <c r="A59" s="35">
        <v>2014</v>
      </c>
      <c r="B59" s="34" t="s">
        <v>31</v>
      </c>
      <c r="C59" s="123">
        <v>400841.50218000001</v>
      </c>
      <c r="D59" s="123">
        <v>327054.98823000002</v>
      </c>
      <c r="E59" s="123">
        <v>363215.16344999999</v>
      </c>
      <c r="F59" s="123">
        <v>412190.47875000001</v>
      </c>
      <c r="G59" s="123">
        <v>465269.18258999998</v>
      </c>
      <c r="H59" s="123">
        <v>404037.65432999999</v>
      </c>
      <c r="I59" s="123">
        <v>404536.06842000003</v>
      </c>
      <c r="J59" s="123">
        <v>381295.27629000001</v>
      </c>
      <c r="K59" s="123">
        <v>386343.80580999999</v>
      </c>
      <c r="L59" s="123">
        <v>340422.88920999999</v>
      </c>
      <c r="M59" s="123">
        <v>391401.33117000002</v>
      </c>
      <c r="N59" s="123">
        <v>364933.19361000002</v>
      </c>
      <c r="O59" s="105">
        <f t="shared" si="1"/>
        <v>4641541.5340400003</v>
      </c>
    </row>
    <row r="60" spans="1:15" ht="13.8" x14ac:dyDescent="0.25">
      <c r="A60" s="33">
        <v>2015</v>
      </c>
      <c r="B60" s="36" t="s">
        <v>102</v>
      </c>
      <c r="C60" s="121">
        <v>275912.26405</v>
      </c>
      <c r="D60" s="121">
        <v>281272.03094999999</v>
      </c>
      <c r="E60" s="121">
        <v>275414.29852999997</v>
      </c>
      <c r="F60" s="121">
        <v>348267.76831999997</v>
      </c>
      <c r="G60" s="121">
        <v>405337.12406</v>
      </c>
      <c r="H60" s="121">
        <v>393589.09748</v>
      </c>
      <c r="I60" s="121">
        <v>373661.46373999998</v>
      </c>
      <c r="J60" s="121">
        <v>343531.21889000002</v>
      </c>
      <c r="K60" s="121">
        <v>285231.30726999999</v>
      </c>
      <c r="L60" s="121">
        <v>316290.41135000001</v>
      </c>
      <c r="M60" s="121">
        <v>293236.56495999999</v>
      </c>
      <c r="N60" s="121"/>
      <c r="O60" s="105">
        <f t="shared" si="1"/>
        <v>3591743.5496</v>
      </c>
    </row>
    <row r="61" spans="1:15" ht="14.4" thickBot="1" x14ac:dyDescent="0.3">
      <c r="A61" s="35">
        <v>2014</v>
      </c>
      <c r="B61" s="36" t="s">
        <v>102</v>
      </c>
      <c r="C61" s="121">
        <v>400841.50218000001</v>
      </c>
      <c r="D61" s="121">
        <v>327054.98823000002</v>
      </c>
      <c r="E61" s="121">
        <v>363215.16344999999</v>
      </c>
      <c r="F61" s="121">
        <v>412190.47875000001</v>
      </c>
      <c r="G61" s="121">
        <v>465269.18258999998</v>
      </c>
      <c r="H61" s="121">
        <v>404037.65432999999</v>
      </c>
      <c r="I61" s="121">
        <v>404536.06842000003</v>
      </c>
      <c r="J61" s="121">
        <v>381295.27629000001</v>
      </c>
      <c r="K61" s="121">
        <v>386343.80580999999</v>
      </c>
      <c r="L61" s="121">
        <v>340422.88920999999</v>
      </c>
      <c r="M61" s="121">
        <v>391401.33117000002</v>
      </c>
      <c r="N61" s="121">
        <v>364933.19361000002</v>
      </c>
      <c r="O61" s="105">
        <f t="shared" si="1"/>
        <v>4641541.5340400003</v>
      </c>
    </row>
    <row r="62" spans="1:15" s="39" customFormat="1" ht="15" customHeight="1" thickBot="1" x14ac:dyDescent="0.25">
      <c r="A62" s="37">
        <v>2002</v>
      </c>
      <c r="B62" s="38" t="s">
        <v>40</v>
      </c>
      <c r="C62" s="106">
        <v>2607319.6610000003</v>
      </c>
      <c r="D62" s="106">
        <v>2383772.9540000013</v>
      </c>
      <c r="E62" s="106">
        <v>2918943.5210000011</v>
      </c>
      <c r="F62" s="106">
        <v>2742857.9220000007</v>
      </c>
      <c r="G62" s="106">
        <v>3000325.2429999989</v>
      </c>
      <c r="H62" s="106">
        <v>2770693.8810000005</v>
      </c>
      <c r="I62" s="106">
        <v>3103851.8620000011</v>
      </c>
      <c r="J62" s="106">
        <v>2975888.9740000009</v>
      </c>
      <c r="K62" s="106">
        <v>3218206.861000001</v>
      </c>
      <c r="L62" s="106">
        <v>3501128.02</v>
      </c>
      <c r="M62" s="106">
        <v>3593604.8959999993</v>
      </c>
      <c r="N62" s="106">
        <v>3242495.2339999988</v>
      </c>
      <c r="O62" s="107">
        <f t="shared" si="1"/>
        <v>36059089.028999999</v>
      </c>
    </row>
    <row r="63" spans="1:15" s="39" customFormat="1" ht="15" customHeight="1" thickBot="1" x14ac:dyDescent="0.25">
      <c r="A63" s="37">
        <v>2003</v>
      </c>
      <c r="B63" s="38" t="s">
        <v>40</v>
      </c>
      <c r="C63" s="106">
        <v>3533705.5820000004</v>
      </c>
      <c r="D63" s="106">
        <v>2923460.39</v>
      </c>
      <c r="E63" s="106">
        <v>3908255.9910000004</v>
      </c>
      <c r="F63" s="106">
        <v>3662183.4490000019</v>
      </c>
      <c r="G63" s="106">
        <v>3860471.3</v>
      </c>
      <c r="H63" s="106">
        <v>3796113.5220000003</v>
      </c>
      <c r="I63" s="106">
        <v>4236114.2640000004</v>
      </c>
      <c r="J63" s="106">
        <v>3828726.17</v>
      </c>
      <c r="K63" s="106">
        <v>4114677.5230000005</v>
      </c>
      <c r="L63" s="106">
        <v>4824388.2590000024</v>
      </c>
      <c r="M63" s="106">
        <v>3969697.458000001</v>
      </c>
      <c r="N63" s="106">
        <v>4595042.3939999985</v>
      </c>
      <c r="O63" s="107">
        <f t="shared" si="1"/>
        <v>47252836.302000016</v>
      </c>
    </row>
    <row r="64" spans="1:15" s="39" customFormat="1" ht="15" customHeight="1" thickBot="1" x14ac:dyDescent="0.25">
      <c r="A64" s="37">
        <v>2004</v>
      </c>
      <c r="B64" s="38" t="s">
        <v>40</v>
      </c>
      <c r="C64" s="106">
        <v>4619660.84</v>
      </c>
      <c r="D64" s="106">
        <v>3664503.0430000005</v>
      </c>
      <c r="E64" s="106">
        <v>5218042.1769999983</v>
      </c>
      <c r="F64" s="106">
        <v>5072462.9939999972</v>
      </c>
      <c r="G64" s="106">
        <v>5170061.6049999986</v>
      </c>
      <c r="H64" s="106">
        <v>5284383.2859999994</v>
      </c>
      <c r="I64" s="106">
        <v>5632138.7980000004</v>
      </c>
      <c r="J64" s="106">
        <v>4707491.2839999991</v>
      </c>
      <c r="K64" s="106">
        <v>5656283.5209999988</v>
      </c>
      <c r="L64" s="106">
        <v>5867342.1210000003</v>
      </c>
      <c r="M64" s="106">
        <v>5733908.9759999998</v>
      </c>
      <c r="N64" s="106">
        <v>6540874.1749999989</v>
      </c>
      <c r="O64" s="107">
        <f t="shared" si="1"/>
        <v>63167152.819999993</v>
      </c>
    </row>
    <row r="65" spans="1:15" s="39" customFormat="1" ht="15" customHeight="1" thickBot="1" x14ac:dyDescent="0.25">
      <c r="A65" s="37">
        <v>2005</v>
      </c>
      <c r="B65" s="38" t="s">
        <v>40</v>
      </c>
      <c r="C65" s="106">
        <v>4997279.7240000004</v>
      </c>
      <c r="D65" s="106">
        <v>5651741.2519999975</v>
      </c>
      <c r="E65" s="106">
        <v>6591859.2179999994</v>
      </c>
      <c r="F65" s="106">
        <v>6128131.8779999986</v>
      </c>
      <c r="G65" s="106">
        <v>5977226.2170000002</v>
      </c>
      <c r="H65" s="106">
        <v>6038534.3669999996</v>
      </c>
      <c r="I65" s="106">
        <v>5763466.3530000011</v>
      </c>
      <c r="J65" s="106">
        <v>5552867.2119999984</v>
      </c>
      <c r="K65" s="106">
        <v>6814268.9409999987</v>
      </c>
      <c r="L65" s="106">
        <v>6772178.5690000001</v>
      </c>
      <c r="M65" s="106">
        <v>5942575.7820000006</v>
      </c>
      <c r="N65" s="106">
        <v>7246278.6300000018</v>
      </c>
      <c r="O65" s="107">
        <f t="shared" si="1"/>
        <v>73476408.142999992</v>
      </c>
    </row>
    <row r="66" spans="1:15" s="39" customFormat="1" ht="15" customHeight="1" thickBot="1" x14ac:dyDescent="0.25">
      <c r="A66" s="37">
        <v>2006</v>
      </c>
      <c r="B66" s="38" t="s">
        <v>40</v>
      </c>
      <c r="C66" s="106">
        <v>5133048.8809999982</v>
      </c>
      <c r="D66" s="106">
        <v>6058251.2790000001</v>
      </c>
      <c r="E66" s="106">
        <v>7411101.6589999972</v>
      </c>
      <c r="F66" s="106">
        <v>6456090.2610000009</v>
      </c>
      <c r="G66" s="106">
        <v>7041543.2469999986</v>
      </c>
      <c r="H66" s="106">
        <v>7815434.6219999995</v>
      </c>
      <c r="I66" s="106">
        <v>7067411.4789999994</v>
      </c>
      <c r="J66" s="106">
        <v>6811202.4100000011</v>
      </c>
      <c r="K66" s="106">
        <v>7606551.0949999997</v>
      </c>
      <c r="L66" s="106">
        <v>6888812.5490000006</v>
      </c>
      <c r="M66" s="106">
        <v>8641474.5560000036</v>
      </c>
      <c r="N66" s="106">
        <v>8603753.4799999986</v>
      </c>
      <c r="O66" s="107">
        <f t="shared" ref="O66:O74" si="2">SUM(C66:N66)</f>
        <v>85534675.518000007</v>
      </c>
    </row>
    <row r="67" spans="1:15" s="39" customFormat="1" ht="15" customHeight="1" thickBot="1" x14ac:dyDescent="0.25">
      <c r="A67" s="37">
        <v>2007</v>
      </c>
      <c r="B67" s="38" t="s">
        <v>40</v>
      </c>
      <c r="C67" s="106">
        <v>6564559.7930000005</v>
      </c>
      <c r="D67" s="106">
        <v>7656951.608</v>
      </c>
      <c r="E67" s="106">
        <v>8957851.6210000049</v>
      </c>
      <c r="F67" s="106">
        <v>8313312.004999998</v>
      </c>
      <c r="G67" s="106">
        <v>9147620.0420000013</v>
      </c>
      <c r="H67" s="106">
        <v>8980247.4370000008</v>
      </c>
      <c r="I67" s="106">
        <v>8937741.5910000019</v>
      </c>
      <c r="J67" s="106">
        <v>8736689.092000002</v>
      </c>
      <c r="K67" s="106">
        <v>9038743.8959999997</v>
      </c>
      <c r="L67" s="106">
        <v>9895216.6219999995</v>
      </c>
      <c r="M67" s="106">
        <v>11318798.219999997</v>
      </c>
      <c r="N67" s="106">
        <v>9724017.9770000037</v>
      </c>
      <c r="O67" s="107">
        <f t="shared" si="2"/>
        <v>107271749.904</v>
      </c>
    </row>
    <row r="68" spans="1:15" s="39" customFormat="1" ht="15" customHeight="1" thickBot="1" x14ac:dyDescent="0.25">
      <c r="A68" s="37">
        <v>2008</v>
      </c>
      <c r="B68" s="38" t="s">
        <v>40</v>
      </c>
      <c r="C68" s="106">
        <v>10632207.040999999</v>
      </c>
      <c r="D68" s="106">
        <v>11077899.120000005</v>
      </c>
      <c r="E68" s="106">
        <v>11428587.234000001</v>
      </c>
      <c r="F68" s="106">
        <v>11363963.502999999</v>
      </c>
      <c r="G68" s="106">
        <v>12477968.699999999</v>
      </c>
      <c r="H68" s="106">
        <v>11770634.384000003</v>
      </c>
      <c r="I68" s="106">
        <v>12595426.862999996</v>
      </c>
      <c r="J68" s="106">
        <v>11046830.085999999</v>
      </c>
      <c r="K68" s="106">
        <v>12793148.033999996</v>
      </c>
      <c r="L68" s="106">
        <v>9722708.7899999991</v>
      </c>
      <c r="M68" s="106">
        <v>9395872.8970000036</v>
      </c>
      <c r="N68" s="106">
        <v>7721948.9740000013</v>
      </c>
      <c r="O68" s="107">
        <f t="shared" si="2"/>
        <v>132027195.626</v>
      </c>
    </row>
    <row r="69" spans="1:15" s="39" customFormat="1" ht="15" customHeight="1" thickBot="1" x14ac:dyDescent="0.25">
      <c r="A69" s="37">
        <v>2009</v>
      </c>
      <c r="B69" s="38" t="s">
        <v>40</v>
      </c>
      <c r="C69" s="106">
        <v>7884493.5240000021</v>
      </c>
      <c r="D69" s="106">
        <v>8435115.8340000007</v>
      </c>
      <c r="E69" s="106">
        <v>8155485.0810000002</v>
      </c>
      <c r="F69" s="106">
        <v>7561696.282999998</v>
      </c>
      <c r="G69" s="106">
        <v>7346407.5280000027</v>
      </c>
      <c r="H69" s="106">
        <v>8329692.782999998</v>
      </c>
      <c r="I69" s="106">
        <v>9055733.6709999945</v>
      </c>
      <c r="J69" s="106">
        <v>7839908.8419999983</v>
      </c>
      <c r="K69" s="106">
        <v>8480708.3870000001</v>
      </c>
      <c r="L69" s="106">
        <v>10095768.030000005</v>
      </c>
      <c r="M69" s="106">
        <v>8903010.773</v>
      </c>
      <c r="N69" s="106">
        <v>10054591.867000001</v>
      </c>
      <c r="O69" s="107">
        <f t="shared" si="2"/>
        <v>102142612.603</v>
      </c>
    </row>
    <row r="70" spans="1:15" s="39" customFormat="1" ht="15" customHeight="1" thickBot="1" x14ac:dyDescent="0.25">
      <c r="A70" s="37">
        <v>2010</v>
      </c>
      <c r="B70" s="38" t="s">
        <v>40</v>
      </c>
      <c r="C70" s="106">
        <v>7828748.0580000002</v>
      </c>
      <c r="D70" s="106">
        <v>8263237.8140000002</v>
      </c>
      <c r="E70" s="106">
        <v>9886488.1710000001</v>
      </c>
      <c r="F70" s="106">
        <v>9396006.6539999992</v>
      </c>
      <c r="G70" s="106">
        <v>9799958.1170000006</v>
      </c>
      <c r="H70" s="106">
        <v>9542907.6439999994</v>
      </c>
      <c r="I70" s="106">
        <v>9564682.5449999999</v>
      </c>
      <c r="J70" s="106">
        <v>8523451.9729999993</v>
      </c>
      <c r="K70" s="106">
        <v>8909230.5209999997</v>
      </c>
      <c r="L70" s="106">
        <v>10963586.27</v>
      </c>
      <c r="M70" s="106">
        <v>9382369.7180000003</v>
      </c>
      <c r="N70" s="106">
        <v>11822551.698999999</v>
      </c>
      <c r="O70" s="107">
        <f t="shared" si="2"/>
        <v>113883219.18399999</v>
      </c>
    </row>
    <row r="71" spans="1:15" s="39" customFormat="1" ht="15" customHeight="1" thickBot="1" x14ac:dyDescent="0.25">
      <c r="A71" s="37">
        <v>2011</v>
      </c>
      <c r="B71" s="38" t="s">
        <v>40</v>
      </c>
      <c r="C71" s="106">
        <v>9551084.6390000004</v>
      </c>
      <c r="D71" s="106">
        <v>10059126.307</v>
      </c>
      <c r="E71" s="106">
        <v>11811085.16</v>
      </c>
      <c r="F71" s="106">
        <v>11873269.447000001</v>
      </c>
      <c r="G71" s="106">
        <v>10943364.372</v>
      </c>
      <c r="H71" s="106">
        <v>11349953.558</v>
      </c>
      <c r="I71" s="106">
        <v>11860004.271</v>
      </c>
      <c r="J71" s="106">
        <v>11245124.657</v>
      </c>
      <c r="K71" s="106">
        <v>10750626.098999999</v>
      </c>
      <c r="L71" s="106">
        <v>11907219.297</v>
      </c>
      <c r="M71" s="106">
        <v>11078524.743000001</v>
      </c>
      <c r="N71" s="106">
        <v>12477486.279999999</v>
      </c>
      <c r="O71" s="107">
        <f t="shared" si="2"/>
        <v>134906868.83000001</v>
      </c>
    </row>
    <row r="72" spans="1:15" ht="13.8" thickBot="1" x14ac:dyDescent="0.3">
      <c r="A72" s="37">
        <v>2012</v>
      </c>
      <c r="B72" s="38" t="s">
        <v>40</v>
      </c>
      <c r="C72" s="106">
        <v>10348187.165999999</v>
      </c>
      <c r="D72" s="106">
        <v>11748000.124</v>
      </c>
      <c r="E72" s="106">
        <v>13208572.977</v>
      </c>
      <c r="F72" s="106">
        <v>12630226.718</v>
      </c>
      <c r="G72" s="106">
        <v>13131530.960999999</v>
      </c>
      <c r="H72" s="106">
        <v>13231198.687999999</v>
      </c>
      <c r="I72" s="106">
        <v>12830675.307</v>
      </c>
      <c r="J72" s="106">
        <v>12831394.572000001</v>
      </c>
      <c r="K72" s="106">
        <v>12952651.721999999</v>
      </c>
      <c r="L72" s="106">
        <v>13190769.654999999</v>
      </c>
      <c r="M72" s="106">
        <v>13753052.493000001</v>
      </c>
      <c r="N72" s="106">
        <v>12605476.173</v>
      </c>
      <c r="O72" s="107">
        <f t="shared" si="2"/>
        <v>152461736.55599999</v>
      </c>
    </row>
    <row r="73" spans="1:15" ht="13.8" thickBot="1" x14ac:dyDescent="0.3">
      <c r="A73" s="37">
        <v>2013</v>
      </c>
      <c r="B73" s="38" t="s">
        <v>40</v>
      </c>
      <c r="C73" s="106">
        <v>11481521.079</v>
      </c>
      <c r="D73" s="106">
        <v>12385690.909</v>
      </c>
      <c r="E73" s="106">
        <v>13122058.141000001</v>
      </c>
      <c r="F73" s="106">
        <v>12468202.903000001</v>
      </c>
      <c r="G73" s="106">
        <v>13277209.017000001</v>
      </c>
      <c r="H73" s="106">
        <v>12399973.961999999</v>
      </c>
      <c r="I73" s="106">
        <v>13059519.685000001</v>
      </c>
      <c r="J73" s="106">
        <v>11118300.903000001</v>
      </c>
      <c r="K73" s="106">
        <v>13060371.039000001</v>
      </c>
      <c r="L73" s="106">
        <v>12053704.638</v>
      </c>
      <c r="M73" s="106">
        <v>14201227.351</v>
      </c>
      <c r="N73" s="106">
        <v>13174857.460000001</v>
      </c>
      <c r="O73" s="107">
        <f t="shared" si="2"/>
        <v>151802637.08700001</v>
      </c>
    </row>
    <row r="74" spans="1:15" ht="13.8" thickBot="1" x14ac:dyDescent="0.3">
      <c r="A74" s="37">
        <v>2014</v>
      </c>
      <c r="B74" s="38" t="s">
        <v>40</v>
      </c>
      <c r="C74" s="106">
        <v>12399761.948000001</v>
      </c>
      <c r="D74" s="106">
        <v>13053292.493000001</v>
      </c>
      <c r="E74" s="106">
        <v>14680110.779999999</v>
      </c>
      <c r="F74" s="106">
        <v>13371185.664000001</v>
      </c>
      <c r="G74" s="106">
        <v>13681906.159</v>
      </c>
      <c r="H74" s="106">
        <v>12880924.245999999</v>
      </c>
      <c r="I74" s="106">
        <v>13344776.958000001</v>
      </c>
      <c r="J74" s="106">
        <v>11386828.925000001</v>
      </c>
      <c r="K74" s="106">
        <v>13583120.905999999</v>
      </c>
      <c r="L74" s="106">
        <v>12891630.102</v>
      </c>
      <c r="M74" s="106">
        <v>13067348.107000001</v>
      </c>
      <c r="N74" s="106">
        <v>13269271.402000001</v>
      </c>
      <c r="O74" s="107">
        <f t="shared" si="2"/>
        <v>157610157.69</v>
      </c>
    </row>
    <row r="75" spans="1:15" ht="13.8" thickBot="1" x14ac:dyDescent="0.3">
      <c r="A75" s="37">
        <v>2015</v>
      </c>
      <c r="B75" s="38" t="s">
        <v>40</v>
      </c>
      <c r="C75" s="106">
        <v>12302702.880999999</v>
      </c>
      <c r="D75" s="106">
        <v>12232529.717</v>
      </c>
      <c r="E75" s="106">
        <v>12522474.507999999</v>
      </c>
      <c r="F75" s="106">
        <v>13351160.732999999</v>
      </c>
      <c r="G75" s="106">
        <v>11081755.703</v>
      </c>
      <c r="H75" s="106">
        <v>11956913.299000001</v>
      </c>
      <c r="I75" s="106">
        <v>11135803.957</v>
      </c>
      <c r="J75" s="106">
        <v>11032750.676000001</v>
      </c>
      <c r="K75" s="106">
        <v>11599598.001</v>
      </c>
      <c r="L75" s="106">
        <v>13289681.397</v>
      </c>
      <c r="M75" s="106">
        <v>11436953.51856</v>
      </c>
      <c r="N75" s="106"/>
      <c r="O75" s="107">
        <f>SUM(C75:N75)</f>
        <v>131942324.39056</v>
      </c>
    </row>
    <row r="76" spans="1:15" x14ac:dyDescent="0.25">
      <c r="B76" s="40" t="s">
        <v>244</v>
      </c>
    </row>
    <row r="77" spans="1:15" x14ac:dyDescent="0.25"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41"/>
    </row>
    <row r="78" spans="1:15" x14ac:dyDescent="0.25">
      <c r="C78" s="4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showGridLines="0" workbookViewId="0">
      <selection activeCell="C10" sqref="C10"/>
    </sheetView>
  </sheetViews>
  <sheetFormatPr defaultColWidth="9.109375" defaultRowHeight="13.2" x14ac:dyDescent="0.25"/>
  <cols>
    <col min="1" max="1" width="33.109375" customWidth="1"/>
    <col min="2" max="3" width="16" style="58" bestFit="1" customWidth="1"/>
    <col min="4" max="4" width="9.33203125" bestFit="1" customWidth="1"/>
  </cols>
  <sheetData>
    <row r="2" spans="1:4" ht="24.6" customHeight="1" x14ac:dyDescent="0.35">
      <c r="A2" s="153" t="s">
        <v>103</v>
      </c>
      <c r="B2" s="153"/>
      <c r="C2" s="153"/>
      <c r="D2" s="153"/>
    </row>
    <row r="3" spans="1:4" ht="15.6" x14ac:dyDescent="0.3">
      <c r="A3" s="152" t="s">
        <v>104</v>
      </c>
      <c r="B3" s="152"/>
      <c r="C3" s="152"/>
      <c r="D3" s="152"/>
    </row>
    <row r="5" spans="1:4" x14ac:dyDescent="0.25">
      <c r="A5" s="52" t="s">
        <v>105</v>
      </c>
      <c r="B5" s="53" t="s">
        <v>205</v>
      </c>
      <c r="C5" s="53" t="s">
        <v>206</v>
      </c>
      <c r="D5" s="54" t="s">
        <v>106</v>
      </c>
    </row>
    <row r="6" spans="1:4" x14ac:dyDescent="0.25">
      <c r="A6" s="55" t="s">
        <v>208</v>
      </c>
      <c r="B6" s="108">
        <v>578.53782999999999</v>
      </c>
      <c r="C6" s="108">
        <v>16720.36249</v>
      </c>
      <c r="D6" s="109">
        <v>27.901070289560838</v>
      </c>
    </row>
    <row r="7" spans="1:4" x14ac:dyDescent="0.25">
      <c r="A7" s="55" t="s">
        <v>209</v>
      </c>
      <c r="B7" s="108">
        <v>4355.5427200000004</v>
      </c>
      <c r="C7" s="108">
        <v>64060.743929999997</v>
      </c>
      <c r="D7" s="109">
        <v>13.70786720466376</v>
      </c>
    </row>
    <row r="8" spans="1:4" x14ac:dyDescent="0.25">
      <c r="A8" s="55" t="s">
        <v>210</v>
      </c>
      <c r="B8" s="108">
        <v>14260.704100000001</v>
      </c>
      <c r="C8" s="108">
        <v>30789.973389999999</v>
      </c>
      <c r="D8" s="109">
        <v>1.1590780633334927</v>
      </c>
    </row>
    <row r="9" spans="1:4" x14ac:dyDescent="0.25">
      <c r="A9" s="55" t="s">
        <v>211</v>
      </c>
      <c r="B9" s="108">
        <v>12062.882089999999</v>
      </c>
      <c r="C9" s="108">
        <v>25823.298009999999</v>
      </c>
      <c r="D9" s="109">
        <v>1.1407237356159885</v>
      </c>
    </row>
    <row r="10" spans="1:4" x14ac:dyDescent="0.25">
      <c r="A10" s="55" t="s">
        <v>212</v>
      </c>
      <c r="B10" s="108">
        <v>9557.7881600000001</v>
      </c>
      <c r="C10" s="108">
        <v>18268.366440000002</v>
      </c>
      <c r="D10" s="109">
        <v>0.91135921137636955</v>
      </c>
    </row>
    <row r="11" spans="1:4" x14ac:dyDescent="0.25">
      <c r="A11" s="55" t="s">
        <v>198</v>
      </c>
      <c r="B11" s="108">
        <v>17050.339039999999</v>
      </c>
      <c r="C11" s="108">
        <v>32325.30616</v>
      </c>
      <c r="D11" s="109">
        <v>0.89587468519922187</v>
      </c>
    </row>
    <row r="12" spans="1:4" x14ac:dyDescent="0.25">
      <c r="A12" s="55" t="s">
        <v>213</v>
      </c>
      <c r="B12" s="108">
        <v>15196.54938</v>
      </c>
      <c r="C12" s="108">
        <v>22962.195199999998</v>
      </c>
      <c r="D12" s="109">
        <v>0.51101375883529676</v>
      </c>
    </row>
    <row r="13" spans="1:4" x14ac:dyDescent="0.25">
      <c r="A13" s="55" t="s">
        <v>192</v>
      </c>
      <c r="B13" s="108">
        <v>25660.24668</v>
      </c>
      <c r="C13" s="108">
        <v>34515.166899999997</v>
      </c>
      <c r="D13" s="109">
        <v>0.34508320712683016</v>
      </c>
    </row>
    <row r="14" spans="1:4" x14ac:dyDescent="0.25">
      <c r="A14" s="55" t="s">
        <v>214</v>
      </c>
      <c r="B14" s="108">
        <v>7868.4546600000003</v>
      </c>
      <c r="C14" s="108">
        <v>10453.956550000001</v>
      </c>
      <c r="D14" s="109">
        <v>0.32859080997741952</v>
      </c>
    </row>
    <row r="15" spans="1:4" x14ac:dyDescent="0.25">
      <c r="A15" s="55" t="s">
        <v>191</v>
      </c>
      <c r="B15" s="108">
        <v>33607.077490000003</v>
      </c>
      <c r="C15" s="108">
        <v>43800.16977</v>
      </c>
      <c r="D15" s="109">
        <v>0.3033019542693951</v>
      </c>
    </row>
    <row r="16" spans="1:4" x14ac:dyDescent="0.25">
      <c r="A16" s="57" t="s">
        <v>107</v>
      </c>
      <c r="D16" s="91"/>
    </row>
    <row r="17" spans="1:4" x14ac:dyDescent="0.25">
      <c r="A17" s="59"/>
    </row>
    <row r="18" spans="1:4" ht="19.2" x14ac:dyDescent="0.35">
      <c r="A18" s="153" t="s">
        <v>108</v>
      </c>
      <c r="B18" s="153"/>
      <c r="C18" s="153"/>
      <c r="D18" s="153"/>
    </row>
    <row r="19" spans="1:4" ht="15.6" x14ac:dyDescent="0.3">
      <c r="A19" s="152" t="s">
        <v>109</v>
      </c>
      <c r="B19" s="152"/>
      <c r="C19" s="152"/>
      <c r="D19" s="152"/>
    </row>
    <row r="20" spans="1:4" x14ac:dyDescent="0.25">
      <c r="A20" s="27"/>
    </row>
    <row r="21" spans="1:4" x14ac:dyDescent="0.25">
      <c r="A21" s="52" t="s">
        <v>105</v>
      </c>
      <c r="B21" s="53" t="s">
        <v>205</v>
      </c>
      <c r="C21" s="53" t="s">
        <v>206</v>
      </c>
      <c r="D21" s="54" t="s">
        <v>106</v>
      </c>
    </row>
    <row r="22" spans="1:4" x14ac:dyDescent="0.25">
      <c r="A22" s="55" t="s">
        <v>66</v>
      </c>
      <c r="B22" s="108">
        <v>1220304.12629</v>
      </c>
      <c r="C22" s="108">
        <v>1163321.5002299999</v>
      </c>
      <c r="D22" s="109">
        <v>-4.6695430124652826E-2</v>
      </c>
    </row>
    <row r="23" spans="1:4" x14ac:dyDescent="0.25">
      <c r="A23" s="55" t="s">
        <v>196</v>
      </c>
      <c r="B23" s="108">
        <v>826295.56718000001</v>
      </c>
      <c r="C23" s="108">
        <v>850698.71481999999</v>
      </c>
      <c r="D23" s="109">
        <v>2.9533194427368903E-2</v>
      </c>
    </row>
    <row r="24" spans="1:4" x14ac:dyDescent="0.25">
      <c r="A24" s="55" t="s">
        <v>67</v>
      </c>
      <c r="B24" s="108">
        <v>928776.92409999995</v>
      </c>
      <c r="C24" s="108">
        <v>787042.26908</v>
      </c>
      <c r="D24" s="109">
        <v>-0.15260354918630559</v>
      </c>
    </row>
    <row r="25" spans="1:4" x14ac:dyDescent="0.25">
      <c r="A25" s="55" t="s">
        <v>70</v>
      </c>
      <c r="B25" s="108">
        <v>627724.39606000006</v>
      </c>
      <c r="C25" s="108">
        <v>612826.45293000003</v>
      </c>
      <c r="D25" s="109">
        <v>-2.3733254949957372E-2</v>
      </c>
    </row>
    <row r="26" spans="1:4" x14ac:dyDescent="0.25">
      <c r="A26" s="55" t="s">
        <v>197</v>
      </c>
      <c r="B26" s="108">
        <v>542802.34516000003</v>
      </c>
      <c r="C26" s="108">
        <v>507905.47440000001</v>
      </c>
      <c r="D26" s="109">
        <v>-6.4290198948410149E-2</v>
      </c>
    </row>
    <row r="27" spans="1:4" x14ac:dyDescent="0.25">
      <c r="A27" s="55" t="s">
        <v>71</v>
      </c>
      <c r="B27" s="108">
        <v>478379.95886999997</v>
      </c>
      <c r="C27" s="108">
        <v>489836.13844000001</v>
      </c>
      <c r="D27" s="109">
        <v>2.3947866873564427E-2</v>
      </c>
    </row>
    <row r="28" spans="1:4" x14ac:dyDescent="0.25">
      <c r="A28" s="55" t="s">
        <v>73</v>
      </c>
      <c r="B28" s="108">
        <v>402699.03931000002</v>
      </c>
      <c r="C28" s="108">
        <v>438960.11456999998</v>
      </c>
      <c r="D28" s="109">
        <v>9.0045099988644406E-2</v>
      </c>
    </row>
    <row r="29" spans="1:4" x14ac:dyDescent="0.25">
      <c r="A29" s="55" t="s">
        <v>69</v>
      </c>
      <c r="B29" s="108">
        <v>511202.15390999999</v>
      </c>
      <c r="C29" s="108">
        <v>331064.41912999999</v>
      </c>
      <c r="D29" s="109">
        <v>-0.35238062555525584</v>
      </c>
    </row>
    <row r="30" spans="1:4" x14ac:dyDescent="0.25">
      <c r="A30" s="55" t="s">
        <v>207</v>
      </c>
      <c r="B30" s="108">
        <v>557404.01436000003</v>
      </c>
      <c r="C30" s="108">
        <v>306168.79878999997</v>
      </c>
      <c r="D30" s="109">
        <v>-0.45072372838660524</v>
      </c>
    </row>
    <row r="31" spans="1:4" x14ac:dyDescent="0.25">
      <c r="A31" s="55" t="s">
        <v>148</v>
      </c>
      <c r="B31" s="108">
        <v>282715.21412999998</v>
      </c>
      <c r="C31" s="108">
        <v>281599.15367999999</v>
      </c>
      <c r="D31" s="109">
        <v>-3.9476490624477112E-3</v>
      </c>
    </row>
    <row r="33" spans="1:5" ht="19.2" x14ac:dyDescent="0.35">
      <c r="A33" s="153" t="s">
        <v>110</v>
      </c>
      <c r="B33" s="153"/>
      <c r="C33" s="153"/>
      <c r="D33" s="153"/>
    </row>
    <row r="34" spans="1:5" ht="15.6" x14ac:dyDescent="0.3">
      <c r="A34" s="152" t="s">
        <v>111</v>
      </c>
      <c r="B34" s="152"/>
      <c r="C34" s="152"/>
      <c r="D34" s="152"/>
    </row>
    <row r="36" spans="1:5" x14ac:dyDescent="0.25">
      <c r="A36" s="52" t="s">
        <v>112</v>
      </c>
      <c r="B36" s="53" t="s">
        <v>205</v>
      </c>
      <c r="C36" s="53" t="s">
        <v>206</v>
      </c>
      <c r="D36" s="54" t="s">
        <v>106</v>
      </c>
    </row>
    <row r="37" spans="1:5" x14ac:dyDescent="0.25">
      <c r="A37" s="55" t="s">
        <v>215</v>
      </c>
      <c r="B37" s="108">
        <v>1839051.3269100001</v>
      </c>
      <c r="C37" s="108">
        <v>1920562.84556</v>
      </c>
      <c r="D37" s="109">
        <v>4.432259037976749E-2</v>
      </c>
      <c r="E37" s="114"/>
    </row>
    <row r="38" spans="1:5" x14ac:dyDescent="0.25">
      <c r="A38" s="55" t="s">
        <v>216</v>
      </c>
      <c r="B38" s="108">
        <v>1504077.73413</v>
      </c>
      <c r="C38" s="108">
        <v>1409702.0973199999</v>
      </c>
      <c r="D38" s="109">
        <v>-6.2746515468224517E-2</v>
      </c>
      <c r="E38" s="114"/>
    </row>
    <row r="39" spans="1:5" x14ac:dyDescent="0.25">
      <c r="A39" s="55" t="s">
        <v>217</v>
      </c>
      <c r="B39" s="108">
        <v>1492112.29266</v>
      </c>
      <c r="C39" s="108">
        <v>1301023.86366</v>
      </c>
      <c r="D39" s="109">
        <v>-0.12806571592500271</v>
      </c>
      <c r="E39" s="114"/>
    </row>
    <row r="40" spans="1:5" x14ac:dyDescent="0.25">
      <c r="A40" s="55" t="s">
        <v>218</v>
      </c>
      <c r="B40" s="108">
        <v>1003275.65518</v>
      </c>
      <c r="C40" s="108">
        <v>938357.75314000004</v>
      </c>
      <c r="D40" s="109">
        <v>-6.4705947667346608E-2</v>
      </c>
      <c r="E40" s="114"/>
    </row>
    <row r="41" spans="1:5" x14ac:dyDescent="0.25">
      <c r="A41" s="55" t="s">
        <v>219</v>
      </c>
      <c r="B41" s="108">
        <v>731785.88733000006</v>
      </c>
      <c r="C41" s="108">
        <v>662739.57642000006</v>
      </c>
      <c r="D41" s="109">
        <v>-9.435315999591487E-2</v>
      </c>
      <c r="E41" s="114"/>
    </row>
    <row r="42" spans="1:5" x14ac:dyDescent="0.25">
      <c r="A42" s="55" t="s">
        <v>220</v>
      </c>
      <c r="B42" s="108">
        <v>892211.66625999997</v>
      </c>
      <c r="C42" s="108">
        <v>662480.84300999995</v>
      </c>
      <c r="D42" s="109">
        <v>-0.25748466640544243</v>
      </c>
      <c r="E42" s="114"/>
    </row>
    <row r="43" spans="1:5" x14ac:dyDescent="0.25">
      <c r="A43" s="55" t="s">
        <v>221</v>
      </c>
      <c r="B43" s="108">
        <v>600901.86991999997</v>
      </c>
      <c r="C43" s="108">
        <v>609495.03298999998</v>
      </c>
      <c r="D43" s="109">
        <v>1.4300443217365899E-2</v>
      </c>
      <c r="E43" s="114"/>
    </row>
    <row r="44" spans="1:5" x14ac:dyDescent="0.25">
      <c r="A44" s="55" t="s">
        <v>222</v>
      </c>
      <c r="B44" s="108">
        <v>566707.44088000001</v>
      </c>
      <c r="C44" s="108">
        <v>506143.41834999999</v>
      </c>
      <c r="D44" s="109">
        <v>-0.10686999704107369</v>
      </c>
      <c r="E44" s="114"/>
    </row>
    <row r="45" spans="1:5" x14ac:dyDescent="0.25">
      <c r="A45" s="55" t="s">
        <v>223</v>
      </c>
      <c r="B45" s="108">
        <v>470826.58597000001</v>
      </c>
      <c r="C45" s="108">
        <v>489265.13744000002</v>
      </c>
      <c r="D45" s="109">
        <v>3.9162086465471813E-2</v>
      </c>
      <c r="E45" s="114"/>
    </row>
    <row r="46" spans="1:5" x14ac:dyDescent="0.25">
      <c r="A46" s="55" t="s">
        <v>224</v>
      </c>
      <c r="B46" s="108">
        <v>379158.72733000002</v>
      </c>
      <c r="C46" s="108">
        <v>343303.46012</v>
      </c>
      <c r="D46" s="109">
        <v>-9.4565322187067702E-2</v>
      </c>
      <c r="E46" s="114"/>
    </row>
    <row r="48" spans="1:5" ht="19.2" x14ac:dyDescent="0.35">
      <c r="A48" s="153" t="s">
        <v>113</v>
      </c>
      <c r="B48" s="153"/>
      <c r="C48" s="153"/>
      <c r="D48" s="153"/>
    </row>
    <row r="49" spans="1:4" ht="15.6" x14ac:dyDescent="0.3">
      <c r="A49" s="152" t="s">
        <v>114</v>
      </c>
      <c r="B49" s="152"/>
      <c r="C49" s="152"/>
      <c r="D49" s="152"/>
    </row>
    <row r="51" spans="1:4" x14ac:dyDescent="0.25">
      <c r="A51" s="52" t="s">
        <v>112</v>
      </c>
      <c r="B51" s="53" t="s">
        <v>205</v>
      </c>
      <c r="C51" s="53" t="s">
        <v>206</v>
      </c>
      <c r="D51" s="54" t="s">
        <v>106</v>
      </c>
    </row>
    <row r="52" spans="1:4" x14ac:dyDescent="0.25">
      <c r="A52" s="55" t="s">
        <v>225</v>
      </c>
      <c r="B52" s="108">
        <v>63880.740189999997</v>
      </c>
      <c r="C52" s="108">
        <v>102000.23428</v>
      </c>
      <c r="D52" s="109">
        <v>0.5967290606937472</v>
      </c>
    </row>
    <row r="53" spans="1:4" x14ac:dyDescent="0.25">
      <c r="A53" s="55" t="s">
        <v>215</v>
      </c>
      <c r="B53" s="108">
        <v>1839051.3269100001</v>
      </c>
      <c r="C53" s="108">
        <v>1920562.84556</v>
      </c>
      <c r="D53" s="109">
        <v>4.432259037976749E-2</v>
      </c>
    </row>
    <row r="54" spans="1:4" x14ac:dyDescent="0.25">
      <c r="A54" s="55" t="s">
        <v>226</v>
      </c>
      <c r="B54" s="108">
        <v>4965.0751799999998</v>
      </c>
      <c r="C54" s="108">
        <v>5168.3603800000001</v>
      </c>
      <c r="D54" s="109">
        <v>4.0943025559584845E-2</v>
      </c>
    </row>
    <row r="55" spans="1:4" x14ac:dyDescent="0.25">
      <c r="A55" s="55" t="s">
        <v>223</v>
      </c>
      <c r="B55" s="108">
        <v>470826.58597000001</v>
      </c>
      <c r="C55" s="108">
        <v>489265.13744000002</v>
      </c>
      <c r="D55" s="109">
        <v>3.9162086465471813E-2</v>
      </c>
    </row>
    <row r="56" spans="1:4" x14ac:dyDescent="0.25">
      <c r="A56" s="55" t="s">
        <v>227</v>
      </c>
      <c r="B56" s="108">
        <v>15889.761500000001</v>
      </c>
      <c r="C56" s="108">
        <v>16511.366989999999</v>
      </c>
      <c r="D56" s="109">
        <v>3.911987539901074E-2</v>
      </c>
    </row>
    <row r="57" spans="1:4" x14ac:dyDescent="0.25">
      <c r="A57" s="55" t="s">
        <v>221</v>
      </c>
      <c r="B57" s="108">
        <v>600901.86991999997</v>
      </c>
      <c r="C57" s="108">
        <v>609495.03298999998</v>
      </c>
      <c r="D57" s="109">
        <v>1.4300443217365899E-2</v>
      </c>
    </row>
    <row r="58" spans="1:4" x14ac:dyDescent="0.25">
      <c r="A58" s="55" t="s">
        <v>228</v>
      </c>
      <c r="B58" s="108">
        <v>129613.56435</v>
      </c>
      <c r="C58" s="108">
        <v>129541.55645</v>
      </c>
      <c r="D58" s="109">
        <v>-5.5555836583243146E-4</v>
      </c>
    </row>
    <row r="59" spans="1:4" x14ac:dyDescent="0.25">
      <c r="A59" s="55" t="s">
        <v>229</v>
      </c>
      <c r="B59" s="108">
        <v>160259.99523</v>
      </c>
      <c r="C59" s="108">
        <v>151694.08226</v>
      </c>
      <c r="D59" s="109">
        <v>-5.3450101241463766E-2</v>
      </c>
    </row>
    <row r="60" spans="1:4" x14ac:dyDescent="0.25">
      <c r="A60" s="55" t="s">
        <v>230</v>
      </c>
      <c r="B60" s="108">
        <v>75721.907399999996</v>
      </c>
      <c r="C60" s="108">
        <v>71026.910910000006</v>
      </c>
      <c r="D60" s="109">
        <v>-6.2003146133109532E-2</v>
      </c>
    </row>
    <row r="61" spans="1:4" x14ac:dyDescent="0.25">
      <c r="A61" s="55" t="s">
        <v>216</v>
      </c>
      <c r="B61" s="108">
        <v>1504077.73413</v>
      </c>
      <c r="C61" s="108">
        <v>1409702.0973199999</v>
      </c>
      <c r="D61" s="109">
        <v>-6.2746515468224517E-2</v>
      </c>
    </row>
    <row r="63" spans="1:4" ht="19.2" x14ac:dyDescent="0.35">
      <c r="A63" s="153" t="s">
        <v>116</v>
      </c>
      <c r="B63" s="153"/>
      <c r="C63" s="153"/>
      <c r="D63" s="153"/>
    </row>
    <row r="64" spans="1:4" ht="15.6" x14ac:dyDescent="0.3">
      <c r="A64" s="152" t="s">
        <v>117</v>
      </c>
      <c r="B64" s="152"/>
      <c r="C64" s="152"/>
      <c r="D64" s="152"/>
    </row>
    <row r="66" spans="1:4" x14ac:dyDescent="0.25">
      <c r="A66" s="52" t="s">
        <v>118</v>
      </c>
      <c r="B66" s="53" t="s">
        <v>205</v>
      </c>
      <c r="C66" s="53" t="s">
        <v>206</v>
      </c>
      <c r="D66" s="54" t="s">
        <v>106</v>
      </c>
    </row>
    <row r="67" spans="1:4" x14ac:dyDescent="0.25">
      <c r="A67" s="55" t="s">
        <v>119</v>
      </c>
      <c r="B67" s="56">
        <v>5756724.5716199996</v>
      </c>
      <c r="C67" s="56">
        <v>4889000.5619099997</v>
      </c>
      <c r="D67" s="109">
        <v>-0.1507322434684093</v>
      </c>
    </row>
    <row r="68" spans="1:4" x14ac:dyDescent="0.25">
      <c r="A68" s="55" t="s">
        <v>120</v>
      </c>
      <c r="B68" s="56">
        <v>1054213.36702</v>
      </c>
      <c r="C68" s="56">
        <v>1038841.45922</v>
      </c>
      <c r="D68" s="109">
        <v>-1.4581400958188051E-2</v>
      </c>
    </row>
    <row r="69" spans="1:4" x14ac:dyDescent="0.25">
      <c r="A69" s="55" t="s">
        <v>121</v>
      </c>
      <c r="B69" s="56">
        <v>1079347.52988</v>
      </c>
      <c r="C69" s="56">
        <v>940509.81662000006</v>
      </c>
      <c r="D69" s="109">
        <v>-0.12863114929760922</v>
      </c>
    </row>
    <row r="70" spans="1:4" x14ac:dyDescent="0.25">
      <c r="A70" s="55" t="s">
        <v>122</v>
      </c>
      <c r="B70" s="56">
        <v>705579.20305999997</v>
      </c>
      <c r="C70" s="56">
        <v>658585.74156999995</v>
      </c>
      <c r="D70" s="109">
        <v>-6.660267378374507E-2</v>
      </c>
    </row>
    <row r="71" spans="1:4" x14ac:dyDescent="0.25">
      <c r="A71" s="55" t="s">
        <v>124</v>
      </c>
      <c r="B71" s="56">
        <v>606781.14182999998</v>
      </c>
      <c r="C71" s="56">
        <v>589976.98082000006</v>
      </c>
      <c r="D71" s="109">
        <v>-2.7693940782866133E-2</v>
      </c>
    </row>
    <row r="72" spans="1:4" x14ac:dyDescent="0.25">
      <c r="A72" s="55" t="s">
        <v>123</v>
      </c>
      <c r="B72" s="56">
        <v>626544.65193000005</v>
      </c>
      <c r="C72" s="56">
        <v>566498.04223999998</v>
      </c>
      <c r="D72" s="109">
        <v>-9.5837718038184971E-2</v>
      </c>
    </row>
    <row r="73" spans="1:4" x14ac:dyDescent="0.25">
      <c r="A73" s="55" t="s">
        <v>125</v>
      </c>
      <c r="B73" s="56">
        <v>393459.42116999999</v>
      </c>
      <c r="C73" s="56">
        <v>410542.21980999998</v>
      </c>
      <c r="D73" s="109">
        <v>4.3416926170435133E-2</v>
      </c>
    </row>
    <row r="74" spans="1:4" x14ac:dyDescent="0.25">
      <c r="A74" s="55" t="s">
        <v>126</v>
      </c>
      <c r="B74" s="56">
        <v>240100.50396999999</v>
      </c>
      <c r="C74" s="56">
        <v>204913.4952</v>
      </c>
      <c r="D74" s="109">
        <v>-0.14655116581678029</v>
      </c>
    </row>
    <row r="75" spans="1:4" x14ac:dyDescent="0.25">
      <c r="A75" s="55" t="s">
        <v>231</v>
      </c>
      <c r="B75" s="56">
        <v>167047.22377000001</v>
      </c>
      <c r="C75" s="56">
        <v>165567.73386000001</v>
      </c>
      <c r="D75" s="109">
        <v>-8.8567165416472138E-3</v>
      </c>
    </row>
    <row r="76" spans="1:4" x14ac:dyDescent="0.25">
      <c r="A76" s="55" t="s">
        <v>232</v>
      </c>
      <c r="B76" s="56">
        <v>200177.13026999999</v>
      </c>
      <c r="C76" s="56">
        <v>164500.75482999999</v>
      </c>
      <c r="D76" s="109">
        <v>-0.17822403284470867</v>
      </c>
    </row>
    <row r="78" spans="1:4" ht="19.2" x14ac:dyDescent="0.35">
      <c r="A78" s="153" t="s">
        <v>127</v>
      </c>
      <c r="B78" s="153"/>
      <c r="C78" s="153"/>
      <c r="D78" s="153"/>
    </row>
    <row r="79" spans="1:4" ht="15.6" x14ac:dyDescent="0.3">
      <c r="A79" s="152" t="s">
        <v>128</v>
      </c>
      <c r="B79" s="152"/>
      <c r="C79" s="152"/>
      <c r="D79" s="152"/>
    </row>
    <row r="81" spans="1:4" x14ac:dyDescent="0.25">
      <c r="A81" s="52" t="s">
        <v>118</v>
      </c>
      <c r="B81" s="53" t="s">
        <v>205</v>
      </c>
      <c r="C81" s="53" t="s">
        <v>206</v>
      </c>
      <c r="D81" s="54" t="s">
        <v>106</v>
      </c>
    </row>
    <row r="82" spans="1:4" x14ac:dyDescent="0.25">
      <c r="A82" s="55" t="s">
        <v>238</v>
      </c>
      <c r="B82" s="56">
        <v>244.68035</v>
      </c>
      <c r="C82" s="56">
        <v>1587.12247</v>
      </c>
      <c r="D82" s="110">
        <v>5.4865138128174165</v>
      </c>
    </row>
    <row r="83" spans="1:4" x14ac:dyDescent="0.25">
      <c r="A83" s="55" t="s">
        <v>193</v>
      </c>
      <c r="B83" s="56">
        <v>181.15258</v>
      </c>
      <c r="C83" s="56">
        <v>949.22857999999997</v>
      </c>
      <c r="D83" s="110">
        <v>4.2399396133358964</v>
      </c>
    </row>
    <row r="84" spans="1:4" x14ac:dyDescent="0.25">
      <c r="A84" s="55" t="s">
        <v>233</v>
      </c>
      <c r="B84" s="56">
        <v>38.857500000000002</v>
      </c>
      <c r="C84" s="56">
        <v>177.07891000000001</v>
      </c>
      <c r="D84" s="110">
        <v>3.5571359454416775</v>
      </c>
    </row>
    <row r="85" spans="1:4" x14ac:dyDescent="0.25">
      <c r="A85" s="55" t="s">
        <v>195</v>
      </c>
      <c r="B85" s="56">
        <v>3606.6556999999998</v>
      </c>
      <c r="C85" s="56">
        <v>10796.218940000001</v>
      </c>
      <c r="D85" s="110">
        <v>1.9934154624185507</v>
      </c>
    </row>
    <row r="86" spans="1:4" x14ac:dyDescent="0.25">
      <c r="A86" s="55" t="s">
        <v>194</v>
      </c>
      <c r="B86" s="56">
        <v>5079.0438599999998</v>
      </c>
      <c r="C86" s="56">
        <v>14913.70559</v>
      </c>
      <c r="D86" s="110">
        <v>1.9363214811852405</v>
      </c>
    </row>
    <row r="87" spans="1:4" x14ac:dyDescent="0.25">
      <c r="A87" s="55" t="s">
        <v>234</v>
      </c>
      <c r="B87" s="56">
        <v>1770.5416499999999</v>
      </c>
      <c r="C87" s="56">
        <v>3680.1757899999998</v>
      </c>
      <c r="D87" s="110">
        <v>1.0785592872102163</v>
      </c>
    </row>
    <row r="88" spans="1:4" x14ac:dyDescent="0.25">
      <c r="A88" s="55" t="s">
        <v>199</v>
      </c>
      <c r="B88" s="56">
        <v>333.38157999999999</v>
      </c>
      <c r="C88" s="56">
        <v>644.51217999999994</v>
      </c>
      <c r="D88" s="110">
        <v>0.93325672042228591</v>
      </c>
    </row>
    <row r="89" spans="1:4" x14ac:dyDescent="0.25">
      <c r="A89" s="55" t="s">
        <v>235</v>
      </c>
      <c r="B89" s="56">
        <v>5627.6173799999997</v>
      </c>
      <c r="C89" s="56">
        <v>8288.4429299999993</v>
      </c>
      <c r="D89" s="110">
        <v>0.47281564653921082</v>
      </c>
    </row>
    <row r="90" spans="1:4" x14ac:dyDescent="0.25">
      <c r="A90" s="55" t="s">
        <v>236</v>
      </c>
      <c r="B90" s="56">
        <v>9727.3111900000004</v>
      </c>
      <c r="C90" s="56">
        <v>13839.38226</v>
      </c>
      <c r="D90" s="110">
        <v>0.42273460668425478</v>
      </c>
    </row>
    <row r="91" spans="1:4" x14ac:dyDescent="0.25">
      <c r="A91" s="55" t="s">
        <v>237</v>
      </c>
      <c r="B91" s="56">
        <v>4477.4036699999997</v>
      </c>
      <c r="C91" s="56">
        <v>5883.6950800000004</v>
      </c>
      <c r="D91" s="110">
        <v>0.31408635755194281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opLeftCell="A10" zoomScale="80" zoomScaleNormal="80" workbookViewId="0">
      <selection activeCell="L46" sqref="L46"/>
    </sheetView>
  </sheetViews>
  <sheetFormatPr defaultColWidth="9.109375" defaultRowHeight="13.2" x14ac:dyDescent="0.25"/>
  <cols>
    <col min="1" max="1" width="44.6640625" style="15" customWidth="1"/>
    <col min="2" max="2" width="16" style="17" customWidth="1"/>
    <col min="3" max="3" width="16" style="15" customWidth="1"/>
    <col min="4" max="4" width="10.33203125" style="15" customWidth="1"/>
    <col min="5" max="5" width="13.88671875" style="15" bestFit="1" customWidth="1"/>
    <col min="6" max="7" width="14.88671875" style="15" bestFit="1" customWidth="1"/>
    <col min="8" max="8" width="9.5546875" style="15" bestFit="1" customWidth="1"/>
    <col min="9" max="9" width="13.5546875" style="15" bestFit="1" customWidth="1"/>
    <col min="10" max="11" width="14.109375" style="15" bestFit="1" customWidth="1"/>
    <col min="12" max="12" width="9.5546875" style="15" bestFit="1" customWidth="1"/>
    <col min="13" max="13" width="9.44140625" style="15" bestFit="1" customWidth="1"/>
    <col min="14" max="16384" width="9.109375" style="15"/>
  </cols>
  <sheetData>
    <row r="1" spans="1:13" ht="24.6" x14ac:dyDescent="0.4">
      <c r="B1" s="151" t="s">
        <v>239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16"/>
    </row>
    <row r="3" spans="1:13" ht="19.2" x14ac:dyDescent="0.35">
      <c r="B3" s="115"/>
      <c r="D3" s="16"/>
    </row>
    <row r="4" spans="1:13" x14ac:dyDescent="0.25">
      <c r="B4" s="18"/>
      <c r="C4" s="16"/>
      <c r="D4" s="16"/>
      <c r="E4" s="16"/>
      <c r="F4" s="16"/>
      <c r="G4" s="16"/>
      <c r="H4" s="16"/>
      <c r="I4" s="16"/>
    </row>
    <row r="5" spans="1:13" ht="24.6" x14ac:dyDescent="0.25">
      <c r="A5" s="154" t="s">
        <v>185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63"/>
      <c r="B6" s="147" t="s">
        <v>64</v>
      </c>
      <c r="C6" s="147"/>
      <c r="D6" s="147"/>
      <c r="E6" s="147"/>
      <c r="F6" s="147" t="s">
        <v>202</v>
      </c>
      <c r="G6" s="147"/>
      <c r="H6" s="147"/>
      <c r="I6" s="147"/>
      <c r="J6" s="147" t="s">
        <v>169</v>
      </c>
      <c r="K6" s="147"/>
      <c r="L6" s="147"/>
      <c r="M6" s="147"/>
    </row>
    <row r="7" spans="1:13" ht="28.2" x14ac:dyDescent="0.3">
      <c r="A7" s="64" t="s">
        <v>1</v>
      </c>
      <c r="B7" s="5">
        <v>2014</v>
      </c>
      <c r="C7" s="6">
        <v>2015</v>
      </c>
      <c r="D7" s="7" t="s">
        <v>175</v>
      </c>
      <c r="E7" s="7" t="s">
        <v>176</v>
      </c>
      <c r="F7" s="5">
        <v>2014</v>
      </c>
      <c r="G7" s="6">
        <v>2015</v>
      </c>
      <c r="H7" s="7" t="s">
        <v>175</v>
      </c>
      <c r="I7" s="7" t="s">
        <v>176</v>
      </c>
      <c r="J7" s="5" t="s">
        <v>170</v>
      </c>
      <c r="K7" s="6" t="s">
        <v>178</v>
      </c>
      <c r="L7" s="7" t="s">
        <v>175</v>
      </c>
      <c r="M7" s="7" t="s">
        <v>176</v>
      </c>
    </row>
    <row r="8" spans="1:13" ht="16.8" x14ac:dyDescent="0.3">
      <c r="A8" s="65" t="s">
        <v>2</v>
      </c>
      <c r="B8" s="125">
        <f>'SEKTÖR (U S D)'!B8*2.2336</f>
        <v>4897782.7863608962</v>
      </c>
      <c r="C8" s="125">
        <f>'SEKTÖR (U S D)'!C8*2.8713</f>
        <v>5767377.3154068608</v>
      </c>
      <c r="D8" s="131">
        <f t="shared" ref="D8:D43" si="0">(C8-B8)/B8*100</f>
        <v>17.754861066267953</v>
      </c>
      <c r="E8" s="131">
        <f t="shared" ref="E8:E43" si="1">C8/C$46*100</f>
        <v>17.562625387437109</v>
      </c>
      <c r="F8" s="125">
        <f>'SEKTÖR (U S D)'!F8*2.1778</f>
        <v>43932375.823890001</v>
      </c>
      <c r="G8" s="125">
        <f>'SEKTÖR (U S D)'!G8*2.7003</f>
        <v>50824672.909344442</v>
      </c>
      <c r="H8" s="131">
        <f t="shared" ref="H8:H43" si="2">(G8-F8)/F8*100</f>
        <v>15.688423301037313</v>
      </c>
      <c r="I8" s="131">
        <f t="shared" ref="I8:I46" si="3">G8/G$46*100</f>
        <v>14.265219063229297</v>
      </c>
      <c r="J8" s="125">
        <f>'SEKTÖR (U S D)'!J8*2.1672</f>
        <v>48487053.485560037</v>
      </c>
      <c r="K8" s="125">
        <f>'SEKTÖR (U S D)'!K8*2.6628</f>
        <v>56254822.726679295</v>
      </c>
      <c r="L8" s="131">
        <f t="shared" ref="L8:L43" si="4">(K8-J8)/J8*100</f>
        <v>16.020295486572682</v>
      </c>
      <c r="M8" s="136">
        <f t="shared" ref="M8:M46" si="5">K8/K$46*100</f>
        <v>14.548556804209717</v>
      </c>
    </row>
    <row r="9" spans="1:13" s="19" customFormat="1" ht="15.6" x14ac:dyDescent="0.3">
      <c r="A9" s="66" t="s">
        <v>3</v>
      </c>
      <c r="B9" s="126">
        <f>'SEKTÖR (U S D)'!B9*2.2336</f>
        <v>3614076.8523857919</v>
      </c>
      <c r="C9" s="126">
        <f>'SEKTÖR (U S D)'!C9*2.8713</f>
        <v>4338388.4262738097</v>
      </c>
      <c r="D9" s="132">
        <f t="shared" si="0"/>
        <v>20.041399324695369</v>
      </c>
      <c r="E9" s="132">
        <f t="shared" si="1"/>
        <v>13.211115997612625</v>
      </c>
      <c r="F9" s="126">
        <f>'SEKTÖR (U S D)'!F9*2.1778</f>
        <v>30484995.457826722</v>
      </c>
      <c r="G9" s="126">
        <f>'SEKTÖR (U S D)'!G9*2.7003</f>
        <v>36278083.914313883</v>
      </c>
      <c r="H9" s="132">
        <f t="shared" si="2"/>
        <v>19.003081251894503</v>
      </c>
      <c r="I9" s="132">
        <f t="shared" si="3"/>
        <v>10.182354053807479</v>
      </c>
      <c r="J9" s="126">
        <f>'SEKTÖR (U S D)'!J9*2.1672</f>
        <v>33750511.082092732</v>
      </c>
      <c r="K9" s="126">
        <f>'SEKTÖR (U S D)'!K9*2.6628</f>
        <v>40264788.385060258</v>
      </c>
      <c r="L9" s="132">
        <f t="shared" si="4"/>
        <v>19.301270096688569</v>
      </c>
      <c r="M9" s="137">
        <f t="shared" si="5"/>
        <v>10.413232726297707</v>
      </c>
    </row>
    <row r="10" spans="1:13" ht="13.8" x14ac:dyDescent="0.25">
      <c r="A10" s="12" t="s">
        <v>4</v>
      </c>
      <c r="B10" s="127">
        <f>'SEKTÖR (U S D)'!B10*2.2336</f>
        <v>1342174.416653312</v>
      </c>
      <c r="C10" s="127">
        <f>'SEKTÖR (U S D)'!C10*2.8713</f>
        <v>1750043.088224187</v>
      </c>
      <c r="D10" s="133">
        <f t="shared" si="0"/>
        <v>30.388648934904321</v>
      </c>
      <c r="E10" s="133">
        <f t="shared" si="1"/>
        <v>5.3291729480311822</v>
      </c>
      <c r="F10" s="127">
        <f>'SEKTÖR (U S D)'!F10*2.1778</f>
        <v>13205942.382499963</v>
      </c>
      <c r="G10" s="127">
        <f>'SEKTÖR (U S D)'!G10*2.7003</f>
        <v>15093259.526741469</v>
      </c>
      <c r="H10" s="133">
        <f t="shared" si="2"/>
        <v>14.291423433306136</v>
      </c>
      <c r="I10" s="133">
        <f t="shared" si="3"/>
        <v>4.2363018038735625</v>
      </c>
      <c r="J10" s="127">
        <f>'SEKTÖR (U S D)'!J10*2.1672</f>
        <v>14598221.554435678</v>
      </c>
      <c r="K10" s="127">
        <f>'SEKTÖR (U S D)'!K10*2.6628</f>
        <v>16616903.426606363</v>
      </c>
      <c r="L10" s="133">
        <f t="shared" si="4"/>
        <v>13.82827260596896</v>
      </c>
      <c r="M10" s="138">
        <f t="shared" si="5"/>
        <v>4.297444231344044</v>
      </c>
    </row>
    <row r="11" spans="1:13" ht="13.8" x14ac:dyDescent="0.25">
      <c r="A11" s="12" t="s">
        <v>5</v>
      </c>
      <c r="B11" s="127">
        <f>'SEKTÖR (U S D)'!B11*2.2336</f>
        <v>755005.93955737597</v>
      </c>
      <c r="C11" s="127">
        <f>'SEKTÖR (U S D)'!C11*2.8713</f>
        <v>776798.755343133</v>
      </c>
      <c r="D11" s="133">
        <f t="shared" si="0"/>
        <v>2.8864429594465344</v>
      </c>
      <c r="E11" s="133">
        <f t="shared" si="1"/>
        <v>2.3654817077901611</v>
      </c>
      <c r="F11" s="127">
        <f>'SEKTÖR (U S D)'!F11*2.1778</f>
        <v>4479126.8406135477</v>
      </c>
      <c r="G11" s="127">
        <f>'SEKTÖR (U S D)'!G11*2.7003</f>
        <v>4808646.9211579347</v>
      </c>
      <c r="H11" s="133">
        <f t="shared" si="2"/>
        <v>7.3567927917676368</v>
      </c>
      <c r="I11" s="133">
        <f t="shared" si="3"/>
        <v>1.3496673525158911</v>
      </c>
      <c r="J11" s="127">
        <f>'SEKTÖR (U S D)'!J11*2.1672</f>
        <v>5244731.4093360472</v>
      </c>
      <c r="K11" s="127">
        <f>'SEKTÖR (U S D)'!K11*2.6628</f>
        <v>5640812.4514222313</v>
      </c>
      <c r="L11" s="133">
        <f t="shared" si="4"/>
        <v>7.5519795233198721</v>
      </c>
      <c r="M11" s="138">
        <f t="shared" si="5"/>
        <v>1.4588203534145971</v>
      </c>
    </row>
    <row r="12" spans="1:13" ht="13.8" x14ac:dyDescent="0.25">
      <c r="A12" s="12" t="s">
        <v>6</v>
      </c>
      <c r="B12" s="127">
        <f>'SEKTÖR (U S D)'!B12*2.2336</f>
        <v>289504.85733216</v>
      </c>
      <c r="C12" s="127">
        <f>'SEKTÖR (U S D)'!C12*2.8713</f>
        <v>371952.67103488505</v>
      </c>
      <c r="D12" s="133">
        <f t="shared" si="0"/>
        <v>28.478905142558457</v>
      </c>
      <c r="E12" s="133">
        <f t="shared" si="1"/>
        <v>1.132657890405681</v>
      </c>
      <c r="F12" s="127">
        <f>'SEKTÖR (U S D)'!F12*2.1778</f>
        <v>2826238.337143098</v>
      </c>
      <c r="G12" s="127">
        <f>'SEKTÖR (U S D)'!G12*2.7003</f>
        <v>3287053.3325026594</v>
      </c>
      <c r="H12" s="133">
        <f t="shared" si="2"/>
        <v>16.30488799558837</v>
      </c>
      <c r="I12" s="133">
        <f t="shared" si="3"/>
        <v>0.92259395243539688</v>
      </c>
      <c r="J12" s="127">
        <f>'SEKTÖR (U S D)'!J12*2.1672</f>
        <v>3072175.1130092395</v>
      </c>
      <c r="K12" s="127">
        <f>'SEKTÖR (U S D)'!K12*2.6628</f>
        <v>3555257.4430044838</v>
      </c>
      <c r="L12" s="133">
        <f t="shared" si="4"/>
        <v>15.724439923675387</v>
      </c>
      <c r="M12" s="138">
        <f t="shared" si="5"/>
        <v>0.91945654356510254</v>
      </c>
    </row>
    <row r="13" spans="1:13" ht="13.8" x14ac:dyDescent="0.25">
      <c r="A13" s="12" t="s">
        <v>7</v>
      </c>
      <c r="B13" s="127">
        <f>'SEKTÖR (U S D)'!B13*2.2336</f>
        <v>357956.72534572799</v>
      </c>
      <c r="C13" s="127">
        <f>'SEKTÖR (U S D)'!C13*2.8713</f>
        <v>435559.21839313803</v>
      </c>
      <c r="D13" s="133">
        <f t="shared" si="0"/>
        <v>21.679294605362884</v>
      </c>
      <c r="E13" s="133">
        <f t="shared" si="1"/>
        <v>1.3263504307666316</v>
      </c>
      <c r="F13" s="127">
        <f>'SEKTÖR (U S D)'!F13*2.1778</f>
        <v>2882704.0655612322</v>
      </c>
      <c r="G13" s="127">
        <f>'SEKTÖR (U S D)'!G13*2.7003</f>
        <v>3283426.355808021</v>
      </c>
      <c r="H13" s="133">
        <f t="shared" si="2"/>
        <v>13.900916678686976</v>
      </c>
      <c r="I13" s="133">
        <f t="shared" si="3"/>
        <v>0.92157595046657892</v>
      </c>
      <c r="J13" s="127">
        <f>'SEKTÖR (U S D)'!J13*2.1672</f>
        <v>3151090.2677743435</v>
      </c>
      <c r="K13" s="127">
        <f>'SEKTÖR (U S D)'!K13*2.6628</f>
        <v>3597212.7634240557</v>
      </c>
      <c r="L13" s="133">
        <f t="shared" si="4"/>
        <v>14.15771868588247</v>
      </c>
      <c r="M13" s="138">
        <f t="shared" si="5"/>
        <v>0.93030697971932552</v>
      </c>
    </row>
    <row r="14" spans="1:13" ht="13.8" x14ac:dyDescent="0.25">
      <c r="A14" s="12" t="s">
        <v>8</v>
      </c>
      <c r="B14" s="127">
        <f>'SEKTÖR (U S D)'!B14*2.2336</f>
        <v>653721.09792012791</v>
      </c>
      <c r="C14" s="127">
        <f>'SEKTÖR (U S D)'!C14*2.8713</f>
        <v>737846.12278510211</v>
      </c>
      <c r="D14" s="133">
        <f t="shared" si="0"/>
        <v>12.868641555645899</v>
      </c>
      <c r="E14" s="133">
        <f t="shared" si="1"/>
        <v>2.2468644479754332</v>
      </c>
      <c r="F14" s="127">
        <f>'SEKTÖR (U S D)'!F14*2.1778</f>
        <v>4342411.9975463636</v>
      </c>
      <c r="G14" s="127">
        <f>'SEKTÖR (U S D)'!G14*2.7003</f>
        <v>6923607.4598486219</v>
      </c>
      <c r="H14" s="133">
        <f t="shared" si="2"/>
        <v>59.441514618160063</v>
      </c>
      <c r="I14" s="133">
        <f t="shared" si="3"/>
        <v>1.9432840679313106</v>
      </c>
      <c r="J14" s="127">
        <f>'SEKTÖR (U S D)'!J14*2.1672</f>
        <v>4681562.2290496081</v>
      </c>
      <c r="K14" s="127">
        <f>'SEKTÖR (U S D)'!K14*2.6628</f>
        <v>7677668.4124238277</v>
      </c>
      <c r="L14" s="133">
        <f t="shared" si="4"/>
        <v>63.997999744253129</v>
      </c>
      <c r="M14" s="138">
        <f t="shared" si="5"/>
        <v>1.9855896722799655</v>
      </c>
    </row>
    <row r="15" spans="1:13" ht="13.8" x14ac:dyDescent="0.25">
      <c r="A15" s="12" t="s">
        <v>9</v>
      </c>
      <c r="B15" s="127">
        <f>'SEKTÖR (U S D)'!B15*2.2336</f>
        <v>35491.371286400004</v>
      </c>
      <c r="C15" s="127">
        <f>'SEKTÖR (U S D)'!C15*2.8713</f>
        <v>47409.088038387003</v>
      </c>
      <c r="D15" s="133">
        <f t="shared" si="0"/>
        <v>33.579194942388057</v>
      </c>
      <c r="E15" s="133">
        <f t="shared" si="1"/>
        <v>0.14436857650252047</v>
      </c>
      <c r="F15" s="127">
        <f>'SEKTÖR (U S D)'!F15*2.1778</f>
        <v>443929.51045385201</v>
      </c>
      <c r="G15" s="127">
        <f>'SEKTÖR (U S D)'!G15*2.7003</f>
        <v>464924.19070924498</v>
      </c>
      <c r="H15" s="133">
        <f t="shared" si="2"/>
        <v>4.7292824110586906</v>
      </c>
      <c r="I15" s="133">
        <f t="shared" si="3"/>
        <v>0.13049263376651452</v>
      </c>
      <c r="J15" s="127">
        <f>'SEKTÖR (U S D)'!J15*2.1672</f>
        <v>500023.61757179996</v>
      </c>
      <c r="K15" s="127">
        <f>'SEKTÖR (U S D)'!K15*2.6628</f>
        <v>522892.26864638395</v>
      </c>
      <c r="L15" s="133">
        <f t="shared" si="4"/>
        <v>4.5735141843175464</v>
      </c>
      <c r="M15" s="138">
        <f t="shared" si="5"/>
        <v>0.13522979016119394</v>
      </c>
    </row>
    <row r="16" spans="1:13" ht="13.8" x14ac:dyDescent="0.25">
      <c r="A16" s="12" t="s">
        <v>10</v>
      </c>
      <c r="B16" s="127">
        <f>'SEKTÖR (U S D)'!B16*2.2336</f>
        <v>169132.45236863999</v>
      </c>
      <c r="C16" s="127">
        <f>'SEKTÖR (U S D)'!C16*2.8713</f>
        <v>203939.56929588303</v>
      </c>
      <c r="D16" s="133">
        <f t="shared" si="0"/>
        <v>20.579797927471468</v>
      </c>
      <c r="E16" s="133">
        <f t="shared" si="1"/>
        <v>0.62102998665454789</v>
      </c>
      <c r="F16" s="127">
        <f>'SEKTÖR (U S D)'!F16*2.1778</f>
        <v>2138942.6106867399</v>
      </c>
      <c r="G16" s="127">
        <f>'SEKTÖR (U S D)'!G16*2.7003</f>
        <v>2225584.8961033737</v>
      </c>
      <c r="H16" s="133">
        <f t="shared" si="2"/>
        <v>4.0507064090333866</v>
      </c>
      <c r="I16" s="133">
        <f t="shared" si="3"/>
        <v>0.62466621562638502</v>
      </c>
      <c r="J16" s="127">
        <f>'SEKTÖR (U S D)'!J16*2.1672</f>
        <v>2322774.1876237919</v>
      </c>
      <c r="K16" s="127">
        <f>'SEKTÖR (U S D)'!K16*2.6628</f>
        <v>2446618.914741036</v>
      </c>
      <c r="L16" s="133">
        <f t="shared" si="4"/>
        <v>5.3317592289906512</v>
      </c>
      <c r="M16" s="138">
        <f t="shared" si="5"/>
        <v>0.63274173722500759</v>
      </c>
    </row>
    <row r="17" spans="1:13" ht="13.8" x14ac:dyDescent="0.25">
      <c r="A17" s="10" t="s">
        <v>11</v>
      </c>
      <c r="B17" s="127">
        <f>'SEKTÖR (U S D)'!B17*2.2336</f>
        <v>11089.991922048001</v>
      </c>
      <c r="C17" s="127">
        <f>'SEKTÖR (U S D)'!C17*2.8713</f>
        <v>14839.913159094001</v>
      </c>
      <c r="D17" s="133">
        <f t="shared" si="0"/>
        <v>33.81356148322152</v>
      </c>
      <c r="E17" s="133">
        <f t="shared" si="1"/>
        <v>4.5190009486466252E-2</v>
      </c>
      <c r="F17" s="127">
        <f>'SEKTÖR (U S D)'!F17*2.1778</f>
        <v>165699.71332192598</v>
      </c>
      <c r="G17" s="127">
        <f>'SEKTÖR (U S D)'!G17*2.7003</f>
        <v>191581.23144255599</v>
      </c>
      <c r="H17" s="133">
        <f t="shared" si="2"/>
        <v>15.619531018950331</v>
      </c>
      <c r="I17" s="133">
        <f t="shared" si="3"/>
        <v>5.3772077191840108E-2</v>
      </c>
      <c r="J17" s="127">
        <f>'SEKTÖR (U S D)'!J17*2.1672</f>
        <v>179932.703292216</v>
      </c>
      <c r="K17" s="127">
        <f>'SEKTÖR (U S D)'!K17*2.6628</f>
        <v>207422.70479187599</v>
      </c>
      <c r="L17" s="133">
        <f t="shared" si="4"/>
        <v>15.277935026083291</v>
      </c>
      <c r="M17" s="138">
        <f t="shared" si="5"/>
        <v>5.3643418588469965E-2</v>
      </c>
    </row>
    <row r="18" spans="1:13" s="19" customFormat="1" ht="15.6" x14ac:dyDescent="0.3">
      <c r="A18" s="66" t="s">
        <v>12</v>
      </c>
      <c r="B18" s="126">
        <f>'SEKTÖR (U S D)'!B18*2.2336</f>
        <v>436817.000610816</v>
      </c>
      <c r="C18" s="126">
        <f>'SEKTÖR (U S D)'!C18*2.8713</f>
        <v>443261.66409049497</v>
      </c>
      <c r="D18" s="132">
        <f t="shared" si="0"/>
        <v>1.4753691982379766</v>
      </c>
      <c r="E18" s="132">
        <f t="shared" si="1"/>
        <v>1.3498056619665024</v>
      </c>
      <c r="F18" s="126">
        <f>'SEKTÖR (U S D)'!F18*2.1778</f>
        <v>4502278.1336354874</v>
      </c>
      <c r="G18" s="126">
        <f>'SEKTÖR (U S D)'!G18*2.7003</f>
        <v>4474084.0515477024</v>
      </c>
      <c r="H18" s="132">
        <f t="shared" si="2"/>
        <v>-0.62621813337460175</v>
      </c>
      <c r="I18" s="132">
        <f t="shared" si="3"/>
        <v>1.2557638927941639</v>
      </c>
      <c r="J18" s="126">
        <f>'SEKTÖR (U S D)'!J18*2.1672</f>
        <v>4881648.3925093915</v>
      </c>
      <c r="K18" s="126">
        <f>'SEKTÖR (U S D)'!K18*2.6628</f>
        <v>4963777.0810165433</v>
      </c>
      <c r="L18" s="132">
        <f t="shared" si="4"/>
        <v>1.6823966394870538</v>
      </c>
      <c r="M18" s="137">
        <f t="shared" si="5"/>
        <v>1.283726253613356</v>
      </c>
    </row>
    <row r="19" spans="1:13" ht="13.8" x14ac:dyDescent="0.25">
      <c r="A19" s="12" t="s">
        <v>13</v>
      </c>
      <c r="B19" s="127">
        <f>'SEKTÖR (U S D)'!B19*2.2336</f>
        <v>436817.000610816</v>
      </c>
      <c r="C19" s="127">
        <f>'SEKTÖR (U S D)'!C19*2.8713</f>
        <v>443261.66409049497</v>
      </c>
      <c r="D19" s="133">
        <f t="shared" si="0"/>
        <v>1.4753691982379766</v>
      </c>
      <c r="E19" s="133">
        <f t="shared" si="1"/>
        <v>1.3498056619665024</v>
      </c>
      <c r="F19" s="127">
        <f>'SEKTÖR (U S D)'!F19*2.1778</f>
        <v>4502278.1336354874</v>
      </c>
      <c r="G19" s="127">
        <f>'SEKTÖR (U S D)'!G19*2.7003</f>
        <v>4474084.0515477024</v>
      </c>
      <c r="H19" s="133">
        <f t="shared" si="2"/>
        <v>-0.62621813337460175</v>
      </c>
      <c r="I19" s="133">
        <f t="shared" si="3"/>
        <v>1.2557638927941639</v>
      </c>
      <c r="J19" s="127">
        <f>'SEKTÖR (U S D)'!J19*2.1672</f>
        <v>4881648.3925093915</v>
      </c>
      <c r="K19" s="127">
        <f>'SEKTÖR (U S D)'!K19*2.6628</f>
        <v>4963777.0810165433</v>
      </c>
      <c r="L19" s="133">
        <f t="shared" si="4"/>
        <v>1.6823966394870538</v>
      </c>
      <c r="M19" s="138">
        <f t="shared" si="5"/>
        <v>1.283726253613356</v>
      </c>
    </row>
    <row r="20" spans="1:13" s="19" customFormat="1" ht="15.6" x14ac:dyDescent="0.3">
      <c r="A20" s="66" t="s">
        <v>182</v>
      </c>
      <c r="B20" s="126">
        <f>'SEKTÖR (U S D)'!B20*2.2336</f>
        <v>846888.93336428807</v>
      </c>
      <c r="C20" s="126">
        <f>'SEKTÖR (U S D)'!C20*2.8713</f>
        <v>985727.22504255606</v>
      </c>
      <c r="D20" s="132">
        <f t="shared" si="0"/>
        <v>16.393919699331683</v>
      </c>
      <c r="E20" s="132">
        <f t="shared" si="1"/>
        <v>3.001703727857981</v>
      </c>
      <c r="F20" s="126">
        <f>'SEKTÖR (U S D)'!F20*2.1778</f>
        <v>8945102.2324277852</v>
      </c>
      <c r="G20" s="126">
        <f>'SEKTÖR (U S D)'!G20*2.7003</f>
        <v>10072504.943482846</v>
      </c>
      <c r="H20" s="132">
        <f t="shared" si="2"/>
        <v>12.603575473603874</v>
      </c>
      <c r="I20" s="132">
        <f t="shared" si="3"/>
        <v>2.8271011166276518</v>
      </c>
      <c r="J20" s="126">
        <f>'SEKTÖR (U S D)'!J20*2.1672</f>
        <v>9854894.0109579097</v>
      </c>
      <c r="K20" s="126">
        <f>'SEKTÖR (U S D)'!K20*2.6628</f>
        <v>11026257.260602498</v>
      </c>
      <c r="L20" s="132">
        <f t="shared" si="4"/>
        <v>11.886107028062604</v>
      </c>
      <c r="M20" s="137">
        <f t="shared" si="5"/>
        <v>2.8515978242986564</v>
      </c>
    </row>
    <row r="21" spans="1:13" ht="13.8" x14ac:dyDescent="0.25">
      <c r="A21" s="12" t="s">
        <v>180</v>
      </c>
      <c r="B21" s="127">
        <f>'SEKTÖR (U S D)'!B21*2.2336</f>
        <v>846888.93336428807</v>
      </c>
      <c r="C21" s="127">
        <f>'SEKTÖR (U S D)'!C21*2.8713</f>
        <v>985727.22504255606</v>
      </c>
      <c r="D21" s="133">
        <f t="shared" si="0"/>
        <v>16.393919699331683</v>
      </c>
      <c r="E21" s="133">
        <f t="shared" si="1"/>
        <v>3.001703727857981</v>
      </c>
      <c r="F21" s="127">
        <f>'SEKTÖR (U S D)'!F21*2.1778</f>
        <v>8945102.2324277852</v>
      </c>
      <c r="G21" s="127">
        <f>'SEKTÖR (U S D)'!G21*2.7003</f>
        <v>10072504.943482846</v>
      </c>
      <c r="H21" s="133">
        <f t="shared" si="2"/>
        <v>12.603575473603874</v>
      </c>
      <c r="I21" s="133">
        <f t="shared" si="3"/>
        <v>2.8271011166276518</v>
      </c>
      <c r="J21" s="127">
        <f>'SEKTÖR (U S D)'!J21*2.1672</f>
        <v>9854894.0109579097</v>
      </c>
      <c r="K21" s="127">
        <f>'SEKTÖR (U S D)'!K21*2.6628</f>
        <v>11026257.260602498</v>
      </c>
      <c r="L21" s="133">
        <f t="shared" si="4"/>
        <v>11.886107028062604</v>
      </c>
      <c r="M21" s="138">
        <f t="shared" si="5"/>
        <v>2.8515978242986564</v>
      </c>
    </row>
    <row r="22" spans="1:13" ht="16.8" x14ac:dyDescent="0.3">
      <c r="A22" s="65" t="s">
        <v>14</v>
      </c>
      <c r="B22" s="128">
        <f>'SEKTÖR (U S D)'!B22*2.2336</f>
        <v>22780942.336593024</v>
      </c>
      <c r="C22" s="128">
        <f>'SEKTÖR (U S D)'!C22*2.8713</f>
        <v>26229577.17346482</v>
      </c>
      <c r="D22" s="131">
        <f t="shared" si="0"/>
        <v>15.138244879941833</v>
      </c>
      <c r="E22" s="131">
        <f t="shared" si="1"/>
        <v>79.873435146654131</v>
      </c>
      <c r="F22" s="128">
        <f>'SEKTÖR (U S D)'!F22*2.1778</f>
        <v>247380257.32989877</v>
      </c>
      <c r="G22" s="128">
        <f>'SEKTÖR (U S D)'!G22*2.7003</f>
        <v>269421659.71702075</v>
      </c>
      <c r="H22" s="131">
        <f t="shared" si="2"/>
        <v>8.9099278273157552</v>
      </c>
      <c r="I22" s="131">
        <f t="shared" si="3"/>
        <v>75.619945515389546</v>
      </c>
      <c r="J22" s="128">
        <f>'SEKTÖR (U S D)'!J22*2.1672</f>
        <v>268667523.10667753</v>
      </c>
      <c r="K22" s="128">
        <f>'SEKTÖR (U S D)'!K22*2.6628</f>
        <v>293486185.90943027</v>
      </c>
      <c r="L22" s="131">
        <f t="shared" si="4"/>
        <v>9.2376862360465495</v>
      </c>
      <c r="M22" s="136">
        <f t="shared" si="5"/>
        <v>75.901055945008139</v>
      </c>
    </row>
    <row r="23" spans="1:13" s="19" customFormat="1" ht="15.6" x14ac:dyDescent="0.3">
      <c r="A23" s="66" t="s">
        <v>15</v>
      </c>
      <c r="B23" s="126">
        <f>'SEKTÖR (U S D)'!B23*2.2336</f>
        <v>2437222.9210268799</v>
      </c>
      <c r="C23" s="126">
        <f>'SEKTÖR (U S D)'!C23*2.8713</f>
        <v>2730500.2886465611</v>
      </c>
      <c r="D23" s="132">
        <f t="shared" si="0"/>
        <v>12.033259866771401</v>
      </c>
      <c r="E23" s="132">
        <f t="shared" si="1"/>
        <v>8.3148285723708479</v>
      </c>
      <c r="F23" s="126">
        <f>'SEKTÖR (U S D)'!F23*2.1778</f>
        <v>26188579.772575472</v>
      </c>
      <c r="G23" s="126">
        <f>'SEKTÖR (U S D)'!G23*2.7003</f>
        <v>28447776.09978899</v>
      </c>
      <c r="H23" s="132">
        <f t="shared" si="2"/>
        <v>8.6266469844208036</v>
      </c>
      <c r="I23" s="132">
        <f t="shared" si="3"/>
        <v>7.9845817925682558</v>
      </c>
      <c r="J23" s="126">
        <f>'SEKTÖR (U S D)'!J23*2.1672</f>
        <v>28412710.258321866</v>
      </c>
      <c r="K23" s="126">
        <f>'SEKTÖR (U S D)'!K23*2.6628</f>
        <v>30894967.209353939</v>
      </c>
      <c r="L23" s="132">
        <f t="shared" si="4"/>
        <v>8.7364314367195508</v>
      </c>
      <c r="M23" s="137">
        <f t="shared" si="5"/>
        <v>7.9900204751034485</v>
      </c>
    </row>
    <row r="24" spans="1:13" ht="13.8" x14ac:dyDescent="0.25">
      <c r="A24" s="12" t="s">
        <v>16</v>
      </c>
      <c r="B24" s="127">
        <f>'SEKTÖR (U S D)'!B24*2.2336</f>
        <v>1634516.9579402881</v>
      </c>
      <c r="C24" s="127">
        <f>'SEKTÖR (U S D)'!C24*2.8713</f>
        <v>1902924.1457747463</v>
      </c>
      <c r="D24" s="133">
        <f t="shared" si="0"/>
        <v>16.421193217394787</v>
      </c>
      <c r="E24" s="133">
        <f t="shared" si="1"/>
        <v>5.7947212546112024</v>
      </c>
      <c r="F24" s="127">
        <f>'SEKTÖR (U S D)'!F24*2.1778</f>
        <v>17883616.213804759</v>
      </c>
      <c r="G24" s="127">
        <f>'SEKTÖR (U S D)'!G24*2.7003</f>
        <v>19794583.226030804</v>
      </c>
      <c r="H24" s="133">
        <f t="shared" si="2"/>
        <v>10.685573820080792</v>
      </c>
      <c r="I24" s="133">
        <f t="shared" si="3"/>
        <v>5.5558462026567659</v>
      </c>
      <c r="J24" s="127">
        <f>'SEKTÖR (U S D)'!J24*2.1672</f>
        <v>19230464.506188095</v>
      </c>
      <c r="K24" s="127">
        <f>'SEKTÖR (U S D)'!K24*2.6628</f>
        <v>21312355.231339954</v>
      </c>
      <c r="L24" s="133">
        <f t="shared" si="4"/>
        <v>10.826003316154614</v>
      </c>
      <c r="M24" s="138">
        <f t="shared" si="5"/>
        <v>5.5117765141866695</v>
      </c>
    </row>
    <row r="25" spans="1:13" ht="13.8" x14ac:dyDescent="0.25">
      <c r="A25" s="12" t="s">
        <v>17</v>
      </c>
      <c r="B25" s="127">
        <f>'SEKTÖR (U S D)'!B25*2.2336</f>
        <v>302059.80986732803</v>
      </c>
      <c r="C25" s="127">
        <f>'SEKTÖR (U S D)'!C25*2.8713</f>
        <v>323651.91539641499</v>
      </c>
      <c r="D25" s="133">
        <f t="shared" si="0"/>
        <v>7.1482881282917878</v>
      </c>
      <c r="E25" s="133">
        <f t="shared" si="1"/>
        <v>0.98557403741369976</v>
      </c>
      <c r="F25" s="127">
        <f>'SEKTÖR (U S D)'!F25*2.1778</f>
        <v>3646348.2188587757</v>
      </c>
      <c r="G25" s="127">
        <f>'SEKTÖR (U S D)'!G25*2.7003</f>
        <v>3675747.8684042608</v>
      </c>
      <c r="H25" s="133">
        <f t="shared" si="2"/>
        <v>0.80627652053172749</v>
      </c>
      <c r="I25" s="133">
        <f t="shared" si="3"/>
        <v>1.0316908218477554</v>
      </c>
      <c r="J25" s="127">
        <f>'SEKTÖR (U S D)'!J25*2.1672</f>
        <v>4107355.0776427677</v>
      </c>
      <c r="K25" s="127">
        <f>'SEKTÖR (U S D)'!K25*2.6628</f>
        <v>4100715.0853597317</v>
      </c>
      <c r="L25" s="133">
        <f t="shared" si="4"/>
        <v>-0.16166102412666808</v>
      </c>
      <c r="M25" s="138">
        <f t="shared" si="5"/>
        <v>1.0605221644213232</v>
      </c>
    </row>
    <row r="26" spans="1:13" ht="13.8" x14ac:dyDescent="0.25">
      <c r="A26" s="12" t="s">
        <v>18</v>
      </c>
      <c r="B26" s="127">
        <f>'SEKTÖR (U S D)'!B26*2.2336</f>
        <v>500646.153219264</v>
      </c>
      <c r="C26" s="127">
        <f>'SEKTÖR (U S D)'!C26*2.8713</f>
        <v>503924.22747540008</v>
      </c>
      <c r="D26" s="133">
        <f t="shared" si="0"/>
        <v>0.65476868943411415</v>
      </c>
      <c r="E26" s="133">
        <f t="shared" si="1"/>
        <v>1.5345332803459475</v>
      </c>
      <c r="F26" s="127">
        <f>'SEKTÖR (U S D)'!F26*2.1778</f>
        <v>4658615.3399119368</v>
      </c>
      <c r="G26" s="127">
        <f>'SEKTÖR (U S D)'!G26*2.7003</f>
        <v>4977445.0053539276</v>
      </c>
      <c r="H26" s="133">
        <f t="shared" si="2"/>
        <v>6.8438718842156607</v>
      </c>
      <c r="I26" s="133">
        <f t="shared" si="3"/>
        <v>1.397044768063735</v>
      </c>
      <c r="J26" s="127">
        <f>'SEKTÖR (U S D)'!J26*2.1672</f>
        <v>5074890.6744910078</v>
      </c>
      <c r="K26" s="127">
        <f>'SEKTÖR (U S D)'!K26*2.6628</f>
        <v>5481896.8926542513</v>
      </c>
      <c r="L26" s="133">
        <f t="shared" si="4"/>
        <v>8.0199997254928981</v>
      </c>
      <c r="M26" s="138">
        <f t="shared" si="5"/>
        <v>1.4177217964954549</v>
      </c>
    </row>
    <row r="27" spans="1:13" s="19" customFormat="1" ht="15.6" x14ac:dyDescent="0.3">
      <c r="A27" s="66" t="s">
        <v>19</v>
      </c>
      <c r="B27" s="126">
        <f>'SEKTÖR (U S D)'!B27*2.2336</f>
        <v>3332782.0168853761</v>
      </c>
      <c r="C27" s="126">
        <f>'SEKTÖR (U S D)'!C27*2.8713</f>
        <v>3735629.8197269584</v>
      </c>
      <c r="D27" s="132">
        <f t="shared" si="0"/>
        <v>12.087433285482632</v>
      </c>
      <c r="E27" s="132">
        <f t="shared" si="1"/>
        <v>11.375615556613795</v>
      </c>
      <c r="F27" s="126">
        <f>'SEKTÖR (U S D)'!F27*2.1778</f>
        <v>35651974.645444818</v>
      </c>
      <c r="G27" s="126">
        <f>'SEKTÖR (U S D)'!G27*2.7003</f>
        <v>38196328.01344572</v>
      </c>
      <c r="H27" s="132">
        <f t="shared" si="2"/>
        <v>7.1366407984529108</v>
      </c>
      <c r="I27" s="132">
        <f t="shared" si="3"/>
        <v>10.720757367089433</v>
      </c>
      <c r="J27" s="126">
        <f>'SEKTÖR (U S D)'!J27*2.1672</f>
        <v>38942665.995665371</v>
      </c>
      <c r="K27" s="126">
        <f>'SEKTÖR (U S D)'!K27*2.6628</f>
        <v>41416264.955751084</v>
      </c>
      <c r="L27" s="132">
        <f t="shared" si="4"/>
        <v>6.3518993803892201</v>
      </c>
      <c r="M27" s="137">
        <f t="shared" si="5"/>
        <v>10.711026257330685</v>
      </c>
    </row>
    <row r="28" spans="1:13" ht="13.8" x14ac:dyDescent="0.25">
      <c r="A28" s="12" t="s">
        <v>20</v>
      </c>
      <c r="B28" s="127">
        <f>'SEKTÖR (U S D)'!B28*2.2336</f>
        <v>3332782.0168853761</v>
      </c>
      <c r="C28" s="127">
        <f>'SEKTÖR (U S D)'!C28*2.8713</f>
        <v>3735629.8197269584</v>
      </c>
      <c r="D28" s="133">
        <f t="shared" si="0"/>
        <v>12.087433285482632</v>
      </c>
      <c r="E28" s="133">
        <f t="shared" si="1"/>
        <v>11.375615556613795</v>
      </c>
      <c r="F28" s="127">
        <f>'SEKTÖR (U S D)'!F28*2.1778</f>
        <v>35651974.645444818</v>
      </c>
      <c r="G28" s="127">
        <f>'SEKTÖR (U S D)'!G28*2.7003</f>
        <v>38196328.01344572</v>
      </c>
      <c r="H28" s="133">
        <f t="shared" si="2"/>
        <v>7.1366407984529108</v>
      </c>
      <c r="I28" s="133">
        <f t="shared" si="3"/>
        <v>10.720757367089433</v>
      </c>
      <c r="J28" s="127">
        <f>'SEKTÖR (U S D)'!J28*2.1672</f>
        <v>38942665.995665371</v>
      </c>
      <c r="K28" s="127">
        <f>'SEKTÖR (U S D)'!K28*2.6628</f>
        <v>41416264.955751084</v>
      </c>
      <c r="L28" s="133">
        <f t="shared" si="4"/>
        <v>6.3518993803892201</v>
      </c>
      <c r="M28" s="138">
        <f t="shared" si="5"/>
        <v>10.711026257330685</v>
      </c>
    </row>
    <row r="29" spans="1:13" s="19" customFormat="1" ht="15.6" x14ac:dyDescent="0.3">
      <c r="A29" s="66" t="s">
        <v>21</v>
      </c>
      <c r="B29" s="126">
        <f>'SEKTÖR (U S D)'!B29*2.2336</f>
        <v>17010937.398680769</v>
      </c>
      <c r="C29" s="126">
        <f>'SEKTÖR (U S D)'!C29*2.8713</f>
        <v>19763447.065091301</v>
      </c>
      <c r="D29" s="132">
        <f t="shared" si="0"/>
        <v>16.180822972307183</v>
      </c>
      <c r="E29" s="132">
        <f t="shared" si="1"/>
        <v>60.182991017669494</v>
      </c>
      <c r="F29" s="126">
        <f>'SEKTÖR (U S D)'!F29*2.1778</f>
        <v>185539702.91187847</v>
      </c>
      <c r="G29" s="126">
        <f>'SEKTÖR (U S D)'!G29*2.7003</f>
        <v>202777555.60378605</v>
      </c>
      <c r="H29" s="132">
        <f t="shared" si="2"/>
        <v>9.290654464448858</v>
      </c>
      <c r="I29" s="132">
        <f t="shared" si="3"/>
        <v>56.914606355731856</v>
      </c>
      <c r="J29" s="126">
        <f>'SEKTÖR (U S D)'!J29*2.1672</f>
        <v>201312146.85269031</v>
      </c>
      <c r="K29" s="126">
        <f>'SEKTÖR (U S D)'!K29*2.6628</f>
        <v>221174953.74432522</v>
      </c>
      <c r="L29" s="132">
        <f t="shared" si="4"/>
        <v>9.8666708403688492</v>
      </c>
      <c r="M29" s="137">
        <f t="shared" si="5"/>
        <v>57.200009212573988</v>
      </c>
    </row>
    <row r="30" spans="1:13" ht="13.8" x14ac:dyDescent="0.25">
      <c r="A30" s="12" t="s">
        <v>22</v>
      </c>
      <c r="B30" s="127">
        <f>'SEKTÖR (U S D)'!B30*2.2336</f>
        <v>3359508.0269527682</v>
      </c>
      <c r="C30" s="127">
        <f>'SEKTÖR (U S D)'!C30*2.8713</f>
        <v>4047677.632034916</v>
      </c>
      <c r="D30" s="133">
        <f t="shared" si="0"/>
        <v>20.484237559817647</v>
      </c>
      <c r="E30" s="133">
        <f t="shared" si="1"/>
        <v>12.325853165638224</v>
      </c>
      <c r="F30" s="127">
        <f>'SEKTÖR (U S D)'!F30*2.1778</f>
        <v>37813118.13519416</v>
      </c>
      <c r="G30" s="127">
        <f>'SEKTÖR (U S D)'!G30*2.7003</f>
        <v>42078506.526850075</v>
      </c>
      <c r="H30" s="133">
        <f t="shared" si="2"/>
        <v>11.280181593080391</v>
      </c>
      <c r="I30" s="133">
        <f t="shared" si="3"/>
        <v>11.810388126446332</v>
      </c>
      <c r="J30" s="127">
        <f>'SEKTÖR (U S D)'!J30*2.1672</f>
        <v>40710001.870418832</v>
      </c>
      <c r="K30" s="127">
        <f>'SEKTÖR (U S D)'!K30*2.6628</f>
        <v>45132261.166298628</v>
      </c>
      <c r="L30" s="133">
        <f t="shared" si="4"/>
        <v>10.86283245566036</v>
      </c>
      <c r="M30" s="138">
        <f t="shared" si="5"/>
        <v>11.672052873947139</v>
      </c>
    </row>
    <row r="31" spans="1:13" ht="13.8" x14ac:dyDescent="0.25">
      <c r="A31" s="12" t="s">
        <v>23</v>
      </c>
      <c r="B31" s="127">
        <f>'SEKTÖR (U S D)'!B31*2.2336</f>
        <v>4107705.043786176</v>
      </c>
      <c r="C31" s="127">
        <f>'SEKTÖR (U S D)'!C31*2.8713</f>
        <v>5514512.0984564284</v>
      </c>
      <c r="D31" s="133">
        <f t="shared" si="0"/>
        <v>34.248005630257296</v>
      </c>
      <c r="E31" s="133">
        <f t="shared" si="1"/>
        <v>16.792608647427759</v>
      </c>
      <c r="F31" s="127">
        <f>'SEKTÖR (U S D)'!F31*2.1778</f>
        <v>44574058.545202941</v>
      </c>
      <c r="G31" s="127">
        <f>'SEKTÖR (U S D)'!G31*2.7003</f>
        <v>52161387.63590312</v>
      </c>
      <c r="H31" s="133">
        <f t="shared" si="2"/>
        <v>17.021849340925066</v>
      </c>
      <c r="I31" s="133">
        <f t="shared" si="3"/>
        <v>14.64040157416088</v>
      </c>
      <c r="J31" s="127">
        <f>'SEKTÖR (U S D)'!J31*2.1672</f>
        <v>48180351.14189589</v>
      </c>
      <c r="K31" s="127">
        <f>'SEKTÖR (U S D)'!K31*2.6628</f>
        <v>56236581.713249527</v>
      </c>
      <c r="L31" s="133">
        <f t="shared" si="4"/>
        <v>16.720987664924323</v>
      </c>
      <c r="M31" s="138">
        <f t="shared" si="5"/>
        <v>14.543839334538919</v>
      </c>
    </row>
    <row r="32" spans="1:13" ht="13.8" x14ac:dyDescent="0.25">
      <c r="A32" s="12" t="s">
        <v>24</v>
      </c>
      <c r="B32" s="127">
        <f>'SEKTÖR (U S D)'!B32*2.2336</f>
        <v>142684.02128838398</v>
      </c>
      <c r="C32" s="127">
        <f>'SEKTÖR (U S D)'!C32*2.8713</f>
        <v>292873.27268816403</v>
      </c>
      <c r="D32" s="133">
        <f t="shared" si="0"/>
        <v>105.26003545710768</v>
      </c>
      <c r="E32" s="133">
        <f t="shared" si="1"/>
        <v>0.89184793935266971</v>
      </c>
      <c r="F32" s="127">
        <f>'SEKTÖR (U S D)'!F32*2.1778</f>
        <v>2432188.375187926</v>
      </c>
      <c r="G32" s="127">
        <f>'SEKTÖR (U S D)'!G32*2.7003</f>
        <v>2615396.9738154928</v>
      </c>
      <c r="H32" s="133">
        <f t="shared" si="2"/>
        <v>7.532664841941406</v>
      </c>
      <c r="I32" s="133">
        <f t="shared" si="3"/>
        <v>0.73407675117424021</v>
      </c>
      <c r="J32" s="127">
        <f>'SEKTÖR (U S D)'!J32*2.1672</f>
        <v>2627693.1322004157</v>
      </c>
      <c r="K32" s="127">
        <f>'SEKTÖR (U S D)'!K32*2.6628</f>
        <v>2991959.5784283234</v>
      </c>
      <c r="L32" s="133">
        <f t="shared" si="4"/>
        <v>13.86259459919785</v>
      </c>
      <c r="M32" s="138">
        <f t="shared" si="5"/>
        <v>0.77377710519421827</v>
      </c>
    </row>
    <row r="33" spans="1:13" ht="13.8" x14ac:dyDescent="0.25">
      <c r="A33" s="12" t="s">
        <v>171</v>
      </c>
      <c r="B33" s="127">
        <f>'SEKTÖR (U S D)'!B33*2.2336</f>
        <v>2240916.5034100479</v>
      </c>
      <c r="C33" s="127">
        <f>'SEKTÖR (U S D)'!C33*2.8713</f>
        <v>2694306.6165908822</v>
      </c>
      <c r="D33" s="133">
        <f t="shared" si="0"/>
        <v>20.232351918998383</v>
      </c>
      <c r="E33" s="133">
        <f t="shared" si="1"/>
        <v>8.2046128072237412</v>
      </c>
      <c r="F33" s="127">
        <f>'SEKTÖR (U S D)'!F33*2.1778</f>
        <v>23877675.077649716</v>
      </c>
      <c r="G33" s="127">
        <f>'SEKTÖR (U S D)'!G33*2.7003</f>
        <v>25821956.48524297</v>
      </c>
      <c r="H33" s="133">
        <f t="shared" si="2"/>
        <v>8.1426747004073476</v>
      </c>
      <c r="I33" s="133">
        <f t="shared" si="3"/>
        <v>7.2475796658878417</v>
      </c>
      <c r="J33" s="127">
        <f>'SEKTÖR (U S D)'!J33*2.1672</f>
        <v>26174448.257161677</v>
      </c>
      <c r="K33" s="127">
        <f>'SEKTÖR (U S D)'!K33*2.6628</f>
        <v>28501399.663146056</v>
      </c>
      <c r="L33" s="133">
        <f t="shared" si="4"/>
        <v>8.8901641139568035</v>
      </c>
      <c r="M33" s="138">
        <f t="shared" si="5"/>
        <v>7.3709988210861628</v>
      </c>
    </row>
    <row r="34" spans="1:13" ht="13.8" x14ac:dyDescent="0.25">
      <c r="A34" s="12" t="s">
        <v>25</v>
      </c>
      <c r="B34" s="127">
        <f>'SEKTÖR (U S D)'!B34*2.2336</f>
        <v>1051638.2624225921</v>
      </c>
      <c r="C34" s="127">
        <f>'SEKTÖR (U S D)'!C34*2.8713</f>
        <v>1404826.9891314721</v>
      </c>
      <c r="D34" s="133">
        <f t="shared" si="0"/>
        <v>33.584621188588322</v>
      </c>
      <c r="E34" s="133">
        <f t="shared" si="1"/>
        <v>4.2779323763624273</v>
      </c>
      <c r="F34" s="127">
        <f>'SEKTÖR (U S D)'!F34*2.1778</f>
        <v>11956520.926768862</v>
      </c>
      <c r="G34" s="127">
        <f>'SEKTÖR (U S D)'!G34*2.7003</f>
        <v>13574518.862903623</v>
      </c>
      <c r="H34" s="133">
        <f t="shared" si="2"/>
        <v>13.532347294373114</v>
      </c>
      <c r="I34" s="133">
        <f t="shared" si="3"/>
        <v>3.8100291486904165</v>
      </c>
      <c r="J34" s="127">
        <f>'SEKTÖR (U S D)'!J34*2.1672</f>
        <v>13134965.443870535</v>
      </c>
      <c r="K34" s="127">
        <f>'SEKTÖR (U S D)'!K34*2.6628</f>
        <v>14850872.785001229</v>
      </c>
      <c r="L34" s="133">
        <f t="shared" si="4"/>
        <v>13.063660871155369</v>
      </c>
      <c r="M34" s="138">
        <f t="shared" si="5"/>
        <v>3.8407154414907607</v>
      </c>
    </row>
    <row r="35" spans="1:13" ht="13.8" x14ac:dyDescent="0.25">
      <c r="A35" s="12" t="s">
        <v>26</v>
      </c>
      <c r="B35" s="127">
        <f>'SEKTÖR (U S D)'!B35*2.2336</f>
        <v>1265797.7399495679</v>
      </c>
      <c r="C35" s="127">
        <f>'SEKTÖR (U S D)'!C35*2.8713</f>
        <v>1453289.597108355</v>
      </c>
      <c r="D35" s="133">
        <f t="shared" si="0"/>
        <v>14.812149780442581</v>
      </c>
      <c r="E35" s="133">
        <f t="shared" si="1"/>
        <v>4.4255090967067892</v>
      </c>
      <c r="F35" s="127">
        <f>'SEKTÖR (U S D)'!F35*2.1778</f>
        <v>14190798.42386575</v>
      </c>
      <c r="G35" s="127">
        <f>'SEKTÖR (U S D)'!G35*2.7003</f>
        <v>15468046.064503627</v>
      </c>
      <c r="H35" s="133">
        <f t="shared" si="2"/>
        <v>9.0005340255544137</v>
      </c>
      <c r="I35" s="133">
        <f t="shared" si="3"/>
        <v>4.3414950448150789</v>
      </c>
      <c r="J35" s="127">
        <f>'SEKTÖR (U S D)'!J35*2.1672</f>
        <v>15362130.560615495</v>
      </c>
      <c r="K35" s="127">
        <f>'SEKTÖR (U S D)'!K35*2.6628</f>
        <v>16815542.47866914</v>
      </c>
      <c r="L35" s="133">
        <f t="shared" si="4"/>
        <v>9.4610048542343179</v>
      </c>
      <c r="M35" s="138">
        <f t="shared" si="5"/>
        <v>4.3488160318830076</v>
      </c>
    </row>
    <row r="36" spans="1:13" ht="13.8" x14ac:dyDescent="0.25">
      <c r="A36" s="12" t="s">
        <v>27</v>
      </c>
      <c r="B36" s="127">
        <f>'SEKTÖR (U S D)'!B36*2.2336</f>
        <v>1992843.9777583359</v>
      </c>
      <c r="C36" s="127">
        <f>'SEKTÖR (U S D)'!C36*2.8713</f>
        <v>1902181.2445346131</v>
      </c>
      <c r="D36" s="133">
        <f t="shared" si="0"/>
        <v>-4.5494145169209572</v>
      </c>
      <c r="E36" s="133">
        <f t="shared" si="1"/>
        <v>5.7924589964881781</v>
      </c>
      <c r="F36" s="127">
        <f>'SEKTÖR (U S D)'!F36*2.1778</f>
        <v>26179943.696570478</v>
      </c>
      <c r="G36" s="127">
        <f>'SEKTÖR (U S D)'!G36*2.7003</f>
        <v>24648535.776079237</v>
      </c>
      <c r="H36" s="133">
        <f t="shared" si="2"/>
        <v>-5.8495462719113958</v>
      </c>
      <c r="I36" s="133">
        <f t="shared" si="3"/>
        <v>6.9182297161221458</v>
      </c>
      <c r="J36" s="127">
        <f>'SEKTÖR (U S D)'!J36*2.1672</f>
        <v>28625261.296583444</v>
      </c>
      <c r="K36" s="127">
        <f>'SEKTÖR (U S D)'!K36*2.6628</f>
        <v>27454806.811477751</v>
      </c>
      <c r="L36" s="133">
        <f t="shared" si="4"/>
        <v>-4.0888866409942342</v>
      </c>
      <c r="M36" s="138">
        <f t="shared" si="5"/>
        <v>7.1003301954404021</v>
      </c>
    </row>
    <row r="37" spans="1:13" ht="13.8" x14ac:dyDescent="0.25">
      <c r="A37" s="12" t="s">
        <v>172</v>
      </c>
      <c r="B37" s="127">
        <f>'SEKTÖR (U S D)'!B37*2.2336</f>
        <v>559951.36718342395</v>
      </c>
      <c r="C37" s="127">
        <f>'SEKTÖR (U S D)'!C37*2.8713</f>
        <v>618558.50429049297</v>
      </c>
      <c r="D37" s="133">
        <f t="shared" si="0"/>
        <v>10.466469151038078</v>
      </c>
      <c r="E37" s="133">
        <f t="shared" si="1"/>
        <v>1.8836137635813703</v>
      </c>
      <c r="F37" s="127">
        <f>'SEKTÖR (U S D)'!F37*2.1778</f>
        <v>6321834.6245467784</v>
      </c>
      <c r="G37" s="127">
        <f>'SEKTÖR (U S D)'!G37*2.7003</f>
        <v>6847829.1995563535</v>
      </c>
      <c r="H37" s="133">
        <f t="shared" si="2"/>
        <v>8.3202836873842525</v>
      </c>
      <c r="I37" s="133">
        <f t="shared" si="3"/>
        <v>1.9220149987682333</v>
      </c>
      <c r="J37" s="127">
        <f>'SEKTÖR (U S D)'!J37*2.1672</f>
        <v>6828170.0292328307</v>
      </c>
      <c r="K37" s="127">
        <f>'SEKTÖR (U S D)'!K37*2.6628</f>
        <v>7427329.1795473676</v>
      </c>
      <c r="L37" s="133">
        <f t="shared" si="4"/>
        <v>8.7748129842902358</v>
      </c>
      <c r="M37" s="138">
        <f t="shared" si="5"/>
        <v>1.920847231129259</v>
      </c>
    </row>
    <row r="38" spans="1:13" ht="13.8" x14ac:dyDescent="0.25">
      <c r="A38" s="12" t="s">
        <v>28</v>
      </c>
      <c r="B38" s="127">
        <f>'SEKTÖR (U S D)'!B38*2.2336</f>
        <v>1160491.78933056</v>
      </c>
      <c r="C38" s="127">
        <f>'SEKTÖR (U S D)'!C38*2.8713</f>
        <v>594597.12525710405</v>
      </c>
      <c r="D38" s="133">
        <f t="shared" si="0"/>
        <v>-48.763349234887507</v>
      </c>
      <c r="E38" s="133">
        <f t="shared" si="1"/>
        <v>1.8106473698956971</v>
      </c>
      <c r="F38" s="127">
        <f>'SEKTÖR (U S D)'!F38*2.1778</f>
        <v>5910471.9335289076</v>
      </c>
      <c r="G38" s="127">
        <f>'SEKTÖR (U S D)'!G38*2.7003</f>
        <v>6590498.0445083659</v>
      </c>
      <c r="H38" s="133">
        <f t="shared" si="2"/>
        <v>11.505445227170579</v>
      </c>
      <c r="I38" s="133">
        <f t="shared" si="3"/>
        <v>1.8497885566010384</v>
      </c>
      <c r="J38" s="127">
        <f>'SEKTÖR (U S D)'!J38*2.1672</f>
        <v>6291698.9762975033</v>
      </c>
      <c r="K38" s="127">
        <f>'SEKTÖR (U S D)'!K38*2.6628</f>
        <v>7534511.1851085713</v>
      </c>
      <c r="L38" s="133">
        <f t="shared" si="4"/>
        <v>19.753205191365176</v>
      </c>
      <c r="M38" s="138">
        <f t="shared" si="5"/>
        <v>1.9485665167071828</v>
      </c>
    </row>
    <row r="39" spans="1:13" ht="13.8" x14ac:dyDescent="0.25">
      <c r="A39" s="12" t="s">
        <v>173</v>
      </c>
      <c r="B39" s="127">
        <f>'SEKTÖR (U S D)'!B39*2.2336</f>
        <v>330093.21141452802</v>
      </c>
      <c r="C39" s="127">
        <f>'SEKTÖR (U S D)'!C39*2.8713</f>
        <v>304454.50770975306</v>
      </c>
      <c r="D39" s="133">
        <f t="shared" si="0"/>
        <v>-7.7671102640696583</v>
      </c>
      <c r="E39" s="133">
        <f t="shared" si="1"/>
        <v>0.92711473066605998</v>
      </c>
      <c r="F39" s="127">
        <f>'SEKTÖR (U S D)'!F39*2.1778</f>
        <v>3207221.3282498596</v>
      </c>
      <c r="G39" s="127">
        <f>'SEKTÖR (U S D)'!G39*2.7003</f>
        <v>3697919.0279757483</v>
      </c>
      <c r="H39" s="133">
        <f t="shared" si="2"/>
        <v>15.29977664477731</v>
      </c>
      <c r="I39" s="133">
        <f t="shared" si="3"/>
        <v>1.0379137138029526</v>
      </c>
      <c r="J39" s="127">
        <f>'SEKTÖR (U S D)'!J39*2.1672</f>
        <v>3545752.8929850715</v>
      </c>
      <c r="K39" s="127">
        <f>'SEKTÖR (U S D)'!K39*2.6628</f>
        <v>4112847.4469833798</v>
      </c>
      <c r="L39" s="133">
        <f t="shared" si="4"/>
        <v>15.99362874723306</v>
      </c>
      <c r="M39" s="138">
        <f t="shared" si="5"/>
        <v>1.0636598216691016</v>
      </c>
    </row>
    <row r="40" spans="1:13" ht="13.8" x14ac:dyDescent="0.25">
      <c r="A40" s="10" t="s">
        <v>29</v>
      </c>
      <c r="B40" s="127">
        <f>'SEKTÖR (U S D)'!B40*2.2336</f>
        <v>784468.01038592006</v>
      </c>
      <c r="C40" s="127">
        <f>'SEKTÖR (U S D)'!C40*2.8713</f>
        <v>905875.06140895805</v>
      </c>
      <c r="D40" s="133">
        <f t="shared" si="0"/>
        <v>15.476354601548586</v>
      </c>
      <c r="E40" s="133">
        <f t="shared" si="1"/>
        <v>2.7585405776810656</v>
      </c>
      <c r="F40" s="127">
        <f>'SEKTÖR (U S D)'!F40*2.1778</f>
        <v>8854132.4522017501</v>
      </c>
      <c r="G40" s="127">
        <f>'SEKTÖR (U S D)'!G40*2.7003</f>
        <v>9024325.3564333357</v>
      </c>
      <c r="H40" s="133">
        <f t="shared" si="2"/>
        <v>1.9221861108398468</v>
      </c>
      <c r="I40" s="133">
        <f t="shared" si="3"/>
        <v>2.5329032286542819</v>
      </c>
      <c r="J40" s="127">
        <f>'SEKTÖR (U S D)'!J40*2.1672</f>
        <v>9592670.0756940469</v>
      </c>
      <c r="K40" s="127">
        <f>'SEKTÖR (U S D)'!K40*2.6628</f>
        <v>9850085.8043987285</v>
      </c>
      <c r="L40" s="133">
        <f t="shared" si="4"/>
        <v>2.6834627551397063</v>
      </c>
      <c r="M40" s="138">
        <f t="shared" si="5"/>
        <v>2.5474177307054489</v>
      </c>
    </row>
    <row r="41" spans="1:13" ht="13.8" x14ac:dyDescent="0.25">
      <c r="A41" s="12" t="s">
        <v>30</v>
      </c>
      <c r="B41" s="127">
        <f>'SEKTÖR (U S D)'!B41*2.2336</f>
        <v>14839.444798463999</v>
      </c>
      <c r="C41" s="127">
        <f>'SEKTÖR (U S D)'!C41*2.8713</f>
        <v>30294.415880163</v>
      </c>
      <c r="D41" s="133">
        <f t="shared" si="0"/>
        <v>104.14790641829615</v>
      </c>
      <c r="E41" s="133">
        <f t="shared" si="1"/>
        <v>9.2251546645512841E-2</v>
      </c>
      <c r="F41" s="127">
        <f>'SEKTÖR (U S D)'!F41*2.1778</f>
        <v>221739.392911334</v>
      </c>
      <c r="G41" s="127">
        <f>'SEKTÖR (U S D)'!G41*2.7003</f>
        <v>248635.65001410001</v>
      </c>
      <c r="H41" s="133">
        <f t="shared" si="2"/>
        <v>12.129670217650911</v>
      </c>
      <c r="I41" s="133">
        <f t="shared" si="3"/>
        <v>6.9785830608413771E-2</v>
      </c>
      <c r="J41" s="127">
        <f>'SEKTÖR (U S D)'!J41*2.1672</f>
        <v>239003.17573456798</v>
      </c>
      <c r="K41" s="127">
        <f>'SEKTÖR (U S D)'!K41*2.6628</f>
        <v>266755.932016476</v>
      </c>
      <c r="L41" s="133">
        <f t="shared" si="4"/>
        <v>11.611877623220229</v>
      </c>
      <c r="M41" s="138">
        <f t="shared" si="5"/>
        <v>6.8988108782379168E-2</v>
      </c>
    </row>
    <row r="42" spans="1:13" ht="16.8" x14ac:dyDescent="0.3">
      <c r="A42" s="65" t="s">
        <v>31</v>
      </c>
      <c r="B42" s="128">
        <f>'SEKTÖR (U S D)'!B42*2.2336</f>
        <v>874234.01330131211</v>
      </c>
      <c r="C42" s="128">
        <f>'SEKTÖR (U S D)'!C42*2.8713</f>
        <v>841970.14896964806</v>
      </c>
      <c r="D42" s="131">
        <f t="shared" si="0"/>
        <v>-3.6905295196452212</v>
      </c>
      <c r="E42" s="131">
        <f t="shared" si="1"/>
        <v>2.5639394659087564</v>
      </c>
      <c r="F42" s="128">
        <f>'SEKTÖR (U S D)'!F42*2.1778</f>
        <v>9313597.6437884532</v>
      </c>
      <c r="G42" s="128">
        <f>'SEKTÖR (U S D)'!G42*2.7003</f>
        <v>9698785.1069848798</v>
      </c>
      <c r="H42" s="131">
        <f t="shared" si="2"/>
        <v>4.1357537433810112</v>
      </c>
      <c r="I42" s="131">
        <f t="shared" si="3"/>
        <v>2.7222072721472963</v>
      </c>
      <c r="J42" s="128">
        <f>'SEKTÖR (U S D)'!J42*2.1672</f>
        <v>10178775.58617864</v>
      </c>
      <c r="K42" s="128">
        <f>'SEKTÖR (U S D)'!K42*2.6628</f>
        <v>10535838.831819586</v>
      </c>
      <c r="L42" s="131">
        <f t="shared" si="4"/>
        <v>3.5079194213279319</v>
      </c>
      <c r="M42" s="136">
        <f t="shared" si="5"/>
        <v>2.7247663808214431</v>
      </c>
    </row>
    <row r="43" spans="1:13" ht="13.8" x14ac:dyDescent="0.25">
      <c r="A43" s="12" t="s">
        <v>32</v>
      </c>
      <c r="B43" s="127">
        <f>'SEKTÖR (U S D)'!B43*2.2336</f>
        <v>874234.01330131211</v>
      </c>
      <c r="C43" s="127">
        <f>'SEKTÖR (U S D)'!C43*2.8713</f>
        <v>841970.14896964806</v>
      </c>
      <c r="D43" s="133">
        <f t="shared" si="0"/>
        <v>-3.6905295196452212</v>
      </c>
      <c r="E43" s="133">
        <f t="shared" si="1"/>
        <v>2.5639394659087564</v>
      </c>
      <c r="F43" s="127">
        <f>'SEKTÖR (U S D)'!F43*2.1778</f>
        <v>9313597.6437884532</v>
      </c>
      <c r="G43" s="127">
        <f>'SEKTÖR (U S D)'!G43*2.7003</f>
        <v>9698785.1069848798</v>
      </c>
      <c r="H43" s="133">
        <f t="shared" si="2"/>
        <v>4.1357537433810112</v>
      </c>
      <c r="I43" s="133">
        <f t="shared" si="3"/>
        <v>2.7222072721472963</v>
      </c>
      <c r="J43" s="127">
        <f>'SEKTÖR (U S D)'!J43*2.1672</f>
        <v>10178775.58617864</v>
      </c>
      <c r="K43" s="127">
        <f>'SEKTÖR (U S D)'!K43*2.6628</f>
        <v>10535838.831819586</v>
      </c>
      <c r="L43" s="133">
        <f t="shared" si="4"/>
        <v>3.5079194213279319</v>
      </c>
      <c r="M43" s="138">
        <f t="shared" si="5"/>
        <v>2.7247663808214431</v>
      </c>
    </row>
    <row r="44" spans="1:13" ht="17.399999999999999" x14ac:dyDescent="0.3">
      <c r="A44" s="68" t="s">
        <v>33</v>
      </c>
      <c r="B44" s="129">
        <f>'SEKTÖR (U S D)'!B44*2.2336</f>
        <v>28552959.136255234</v>
      </c>
      <c r="C44" s="129">
        <f>'SEKTÖR (U S D)'!C44*2.8713</f>
        <v>32838924.637841329</v>
      </c>
      <c r="D44" s="134">
        <f>(C44-B44)/B44*100</f>
        <v>15.010582549897508</v>
      </c>
      <c r="E44" s="134">
        <f>C44/C$46*100</f>
        <v>100</v>
      </c>
      <c r="F44" s="129">
        <f>'SEKTÖR (U S D)'!F44*2.1778</f>
        <v>300626230.7975772</v>
      </c>
      <c r="G44" s="129">
        <f>'SEKTÖR (U S D)'!G44*2.7003</f>
        <v>329945117.7333501</v>
      </c>
      <c r="H44" s="134">
        <f>(G44-F44)/F44*100</f>
        <v>9.7526043745378939</v>
      </c>
      <c r="I44" s="134">
        <f t="shared" si="3"/>
        <v>92.607371850766143</v>
      </c>
      <c r="J44" s="129">
        <f>'SEKTÖR (U S D)'!J44*2.1672</f>
        <v>327333352.17841625</v>
      </c>
      <c r="K44" s="129">
        <f>'SEKTÖR (U S D)'!K44*2.6628</f>
        <v>360276847.46792912</v>
      </c>
      <c r="L44" s="134">
        <f>(K44-J44)/J44*100</f>
        <v>10.064203684186969</v>
      </c>
      <c r="M44" s="139">
        <f t="shared" si="5"/>
        <v>93.174379130039284</v>
      </c>
    </row>
    <row r="45" spans="1:13" ht="13.8" x14ac:dyDescent="0.25">
      <c r="A45" s="69" t="s">
        <v>34</v>
      </c>
      <c r="B45" s="127">
        <f>'SEKTÖR (U S D)'!B45*2.275</f>
        <v>0</v>
      </c>
      <c r="C45" s="127">
        <f>'SEKTÖR (U S D)'!C45*2.9296</f>
        <v>0</v>
      </c>
      <c r="D45" s="67"/>
      <c r="E45" s="67"/>
      <c r="F45" s="127">
        <f>'SEKTÖR (U S D)'!F45*2.1778</f>
        <v>13719351.360429158</v>
      </c>
      <c r="G45" s="127">
        <f>'SEKTÖR (U S D)'!G45*2.7003</f>
        <v>26338740.818479069</v>
      </c>
      <c r="H45" s="133">
        <f>(G45-F45)/F45*100</f>
        <v>91.982405920793909</v>
      </c>
      <c r="I45" s="133">
        <f t="shared" si="3"/>
        <v>7.3926281492338592</v>
      </c>
      <c r="J45" s="127">
        <f>'SEKTÖR (U S D)'!J45*2.1672</f>
        <v>14034767.672249313</v>
      </c>
      <c r="K45" s="127">
        <f>'SEKTÖR (U S D)'!K45*2.6628</f>
        <v>26392589.808499582</v>
      </c>
      <c r="L45" s="133">
        <f>(K45-J45)/J45*100</f>
        <v>88.051490589938027</v>
      </c>
      <c r="M45" s="138">
        <f t="shared" si="5"/>
        <v>6.8256208699607175</v>
      </c>
    </row>
    <row r="46" spans="1:13" s="20" customFormat="1" ht="17.399999999999999" x14ac:dyDescent="0.3">
      <c r="A46" s="70" t="s">
        <v>35</v>
      </c>
      <c r="B46" s="130">
        <f>'SEKTÖR (U S D)'!B46*2.2336</f>
        <v>28552959.136255234</v>
      </c>
      <c r="C46" s="130">
        <f>'SEKTÖR (U S D)'!C46*2.8713</f>
        <v>32838924.637841329</v>
      </c>
      <c r="D46" s="135">
        <f>(C46-B46)/B46*100</f>
        <v>15.010582549897508</v>
      </c>
      <c r="E46" s="71">
        <f>C46/C$46*100</f>
        <v>100</v>
      </c>
      <c r="F46" s="130">
        <f>'SEKTÖR (U S D)'!F46*2.1778</f>
        <v>314345582.15800637</v>
      </c>
      <c r="G46" s="130">
        <f>'SEKTÖR (U S D)'!G46*2.7003</f>
        <v>356283858.55182916</v>
      </c>
      <c r="H46" s="135">
        <f>(G46-F46)/F46*100</f>
        <v>13.341455638063474</v>
      </c>
      <c r="I46" s="71">
        <f t="shared" si="3"/>
        <v>100</v>
      </c>
      <c r="J46" s="130">
        <f>'SEKTÖR (U S D)'!J46*2.1672</f>
        <v>341368119.85066557</v>
      </c>
      <c r="K46" s="130">
        <f>'SEKTÖR (U S D)'!K46*2.6628</f>
        <v>386669437.2764287</v>
      </c>
      <c r="L46" s="135">
        <f>(K46-J46)/J46*100</f>
        <v>13.270517892994981</v>
      </c>
      <c r="M46" s="71">
        <f t="shared" si="5"/>
        <v>100</v>
      </c>
    </row>
    <row r="47" spans="1:13" s="20" customFormat="1" ht="17.399999999999999" x14ac:dyDescent="0.3">
      <c r="A47" s="21"/>
      <c r="B47" s="22"/>
      <c r="C47" s="22"/>
      <c r="D47" s="23"/>
      <c r="E47" s="24"/>
      <c r="F47" s="24"/>
      <c r="G47" s="24"/>
      <c r="H47" s="24"/>
      <c r="I47" s="24"/>
    </row>
    <row r="48" spans="1:13" x14ac:dyDescent="0.25">
      <c r="A48" s="1" t="s">
        <v>204</v>
      </c>
    </row>
    <row r="49" spans="1:1" x14ac:dyDescent="0.25">
      <c r="A49" s="1" t="s">
        <v>184</v>
      </c>
    </row>
    <row r="51" spans="1:1" x14ac:dyDescent="0.25">
      <c r="A51" s="25" t="s">
        <v>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opLeftCell="A7" zoomScale="80" zoomScaleNormal="80" workbookViewId="0">
      <selection activeCell="L41" sqref="L41"/>
    </sheetView>
  </sheetViews>
  <sheetFormatPr defaultColWidth="9.109375" defaultRowHeight="13.2" x14ac:dyDescent="0.25"/>
  <cols>
    <col min="1" max="1" width="51" style="15" customWidth="1"/>
    <col min="2" max="2" width="14.44140625" style="15" customWidth="1"/>
    <col min="3" max="3" width="17.88671875" style="15" bestFit="1" customWidth="1"/>
    <col min="4" max="4" width="14.44140625" style="15" customWidth="1"/>
    <col min="5" max="5" width="17.88671875" style="15" bestFit="1" customWidth="1"/>
    <col min="6" max="6" width="19.88671875" style="15" bestFit="1" customWidth="1"/>
    <col min="7" max="7" width="19.88671875" style="15" customWidth="1"/>
    <col min="8" max="16384" width="9.109375" style="15"/>
  </cols>
  <sheetData>
    <row r="1" spans="1:7" x14ac:dyDescent="0.25">
      <c r="B1" s="16"/>
    </row>
    <row r="2" spans="1:7" x14ac:dyDescent="0.25">
      <c r="B2" s="16"/>
    </row>
    <row r="3" spans="1:7" x14ac:dyDescent="0.25">
      <c r="B3" s="16"/>
    </row>
    <row r="4" spans="1:7" x14ac:dyDescent="0.25">
      <c r="B4" s="16"/>
      <c r="C4" s="16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63"/>
      <c r="B6" s="157" t="s">
        <v>240</v>
      </c>
      <c r="C6" s="157"/>
      <c r="D6" s="157" t="s">
        <v>241</v>
      </c>
      <c r="E6" s="157"/>
      <c r="F6" s="157" t="s">
        <v>177</v>
      </c>
      <c r="G6" s="157"/>
    </row>
    <row r="7" spans="1:7" ht="28.2" x14ac:dyDescent="0.3">
      <c r="A7" s="64" t="s">
        <v>1</v>
      </c>
      <c r="B7" s="72" t="s">
        <v>38</v>
      </c>
      <c r="C7" s="72" t="s">
        <v>39</v>
      </c>
      <c r="D7" s="72" t="s">
        <v>38</v>
      </c>
      <c r="E7" s="72" t="s">
        <v>39</v>
      </c>
      <c r="F7" s="72" t="s">
        <v>38</v>
      </c>
      <c r="G7" s="72" t="s">
        <v>39</v>
      </c>
    </row>
    <row r="8" spans="1:7" ht="16.8" x14ac:dyDescent="0.3">
      <c r="A8" s="65" t="s">
        <v>2</v>
      </c>
      <c r="B8" s="140">
        <f>'SEKTÖR (U S D)'!D8</f>
        <v>-8.3978484736474446</v>
      </c>
      <c r="C8" s="140">
        <f>'SEKTÖR (TL)'!D8</f>
        <v>17.754861066267953</v>
      </c>
      <c r="D8" s="140">
        <f>'SEKTÖR (U S D)'!H8</f>
        <v>-6.6969417231422277</v>
      </c>
      <c r="E8" s="140">
        <f>'SEKTÖR (TL)'!H8</f>
        <v>15.688423301037313</v>
      </c>
      <c r="F8" s="140">
        <f>'SEKTÖR (U S D)'!L8</f>
        <v>-5.5733872696033089</v>
      </c>
      <c r="G8" s="140">
        <f>'SEKTÖR (TL)'!L8</f>
        <v>16.020295486572682</v>
      </c>
    </row>
    <row r="9" spans="1:7" s="19" customFormat="1" ht="15.6" x14ac:dyDescent="0.3">
      <c r="A9" s="66" t="s">
        <v>3</v>
      </c>
      <c r="B9" s="141">
        <f>'SEKTÖR (U S D)'!D9</f>
        <v>-6.6191378359490196</v>
      </c>
      <c r="C9" s="141">
        <f>'SEKTÖR (TL)'!D9</f>
        <v>20.041399324695369</v>
      </c>
      <c r="D9" s="141">
        <f>'SEKTÖR (U S D)'!H9</f>
        <v>-4.0236602042825362</v>
      </c>
      <c r="E9" s="141">
        <f>'SEKTÖR (TL)'!H9</f>
        <v>19.003081251894503</v>
      </c>
      <c r="F9" s="141">
        <f>'SEKTÖR (U S D)'!L9</f>
        <v>-2.9030672399190838</v>
      </c>
      <c r="G9" s="141">
        <f>'SEKTÖR (TL)'!L9</f>
        <v>19.301270096688569</v>
      </c>
    </row>
    <row r="10" spans="1:7" ht="13.8" x14ac:dyDescent="0.25">
      <c r="A10" s="12" t="s">
        <v>4</v>
      </c>
      <c r="B10" s="67">
        <f>'SEKTÖR (U S D)'!D10</f>
        <v>1.4300443217365999</v>
      </c>
      <c r="C10" s="67">
        <f>'SEKTÖR (TL)'!D10</f>
        <v>30.388648934904321</v>
      </c>
      <c r="D10" s="67">
        <f>'SEKTÖR (U S D)'!H10</f>
        <v>-7.8236262811339063</v>
      </c>
      <c r="E10" s="67">
        <f>'SEKTÖR (TL)'!H10</f>
        <v>14.291423433306136</v>
      </c>
      <c r="F10" s="67">
        <f>'SEKTÖR (U S D)'!L10</f>
        <v>-7.3574311282650227</v>
      </c>
      <c r="G10" s="67">
        <f>'SEKTÖR (TL)'!L10</f>
        <v>13.82827260596896</v>
      </c>
    </row>
    <row r="11" spans="1:7" ht="13.8" x14ac:dyDescent="0.25">
      <c r="A11" s="12" t="s">
        <v>5</v>
      </c>
      <c r="B11" s="67">
        <f>'SEKTÖR (U S D)'!D11</f>
        <v>-19.964072373412826</v>
      </c>
      <c r="C11" s="67">
        <f>'SEKTÖR (TL)'!D11</f>
        <v>2.8864429594465344</v>
      </c>
      <c r="D11" s="67">
        <f>'SEKTÖR (U S D)'!H11</f>
        <v>-13.416426566710527</v>
      </c>
      <c r="E11" s="67">
        <f>'SEKTÖR (TL)'!H11</f>
        <v>7.3567927917676368</v>
      </c>
      <c r="F11" s="67">
        <f>'SEKTÖR (U S D)'!L11</f>
        <v>-12.465581334332725</v>
      </c>
      <c r="G11" s="67">
        <f>'SEKTÖR (TL)'!L11</f>
        <v>7.5519795233198721</v>
      </c>
    </row>
    <row r="12" spans="1:7" ht="13.8" x14ac:dyDescent="0.25">
      <c r="A12" s="12" t="s">
        <v>6</v>
      </c>
      <c r="B12" s="67">
        <f>'SEKTÖR (U S D)'!D12</f>
        <v>-5.5555836583238656E-2</v>
      </c>
      <c r="C12" s="67">
        <f>'SEKTÖR (TL)'!D12</f>
        <v>28.478905142558457</v>
      </c>
      <c r="D12" s="67">
        <f>'SEKTÖR (U S D)'!H12</f>
        <v>-6.1997611092129175</v>
      </c>
      <c r="E12" s="67">
        <f>'SEKTÖR (TL)'!H12</f>
        <v>16.30488799558837</v>
      </c>
      <c r="F12" s="67">
        <f>'SEKTÖR (U S D)'!L12</f>
        <v>-5.8141782324660971</v>
      </c>
      <c r="G12" s="67">
        <f>'SEKTÖR (TL)'!L12</f>
        <v>15.724439923675387</v>
      </c>
    </row>
    <row r="13" spans="1:7" ht="13.8" x14ac:dyDescent="0.25">
      <c r="A13" s="12" t="s">
        <v>7</v>
      </c>
      <c r="B13" s="67">
        <f>'SEKTÖR (U S D)'!D13</f>
        <v>-5.3450101241463797</v>
      </c>
      <c r="C13" s="67">
        <f>'SEKTÖR (TL)'!D13</f>
        <v>21.679294605362884</v>
      </c>
      <c r="D13" s="67">
        <f>'SEKTÖR (U S D)'!H13</f>
        <v>-8.1385711428935679</v>
      </c>
      <c r="E13" s="67">
        <f>'SEKTÖR (TL)'!H13</f>
        <v>13.900916678686976</v>
      </c>
      <c r="F13" s="67">
        <f>'SEKTÖR (U S D)'!L13</f>
        <v>-7.089301511174523</v>
      </c>
      <c r="G13" s="67">
        <f>'SEKTÖR (TL)'!L13</f>
        <v>14.15771868588247</v>
      </c>
    </row>
    <row r="14" spans="1:7" ht="13.8" x14ac:dyDescent="0.25">
      <c r="A14" s="12" t="s">
        <v>8</v>
      </c>
      <c r="B14" s="67">
        <f>'SEKTÖR (U S D)'!D14</f>
        <v>-12.19886539940423</v>
      </c>
      <c r="C14" s="67">
        <f>'SEKTÖR (TL)'!D14</f>
        <v>12.868641555645899</v>
      </c>
      <c r="D14" s="67">
        <f>'SEKTÖR (U S D)'!H14</f>
        <v>28.590056858656069</v>
      </c>
      <c r="E14" s="67">
        <f>'SEKTÖR (TL)'!H14</f>
        <v>59.441514618160063</v>
      </c>
      <c r="F14" s="67">
        <f>'SEKTÖR (U S D)'!L14</f>
        <v>33.474712725606658</v>
      </c>
      <c r="G14" s="67">
        <f>'SEKTÖR (TL)'!L14</f>
        <v>63.997999744253129</v>
      </c>
    </row>
    <row r="15" spans="1:7" ht="13.8" x14ac:dyDescent="0.25">
      <c r="A15" s="12" t="s">
        <v>9</v>
      </c>
      <c r="B15" s="67">
        <f>'SEKTÖR (U S D)'!D15</f>
        <v>3.9119875399010748</v>
      </c>
      <c r="C15" s="67">
        <f>'SEKTÖR (TL)'!D15</f>
        <v>33.579194942388057</v>
      </c>
      <c r="D15" s="67">
        <f>'SEKTÖR (U S D)'!H15</f>
        <v>-15.535521521755497</v>
      </c>
      <c r="E15" s="67">
        <f>'SEKTÖR (TL)'!H15</f>
        <v>4.7292824110586906</v>
      </c>
      <c r="F15" s="67">
        <f>'SEKTÖR (U S D)'!L15</f>
        <v>-14.889695080271531</v>
      </c>
      <c r="G15" s="67">
        <f>'SEKTÖR (TL)'!L15</f>
        <v>4.5735141843175464</v>
      </c>
    </row>
    <row r="16" spans="1:7" ht="13.8" x14ac:dyDescent="0.25">
      <c r="A16" s="12" t="s">
        <v>10</v>
      </c>
      <c r="B16" s="67">
        <f>'SEKTÖR (U S D)'!D16</f>
        <v>-6.2003146133109563</v>
      </c>
      <c r="C16" s="67">
        <f>'SEKTÖR (TL)'!D16</f>
        <v>20.579797927471468</v>
      </c>
      <c r="D16" s="67">
        <f>'SEKTÖR (U S D)'!H16</f>
        <v>-16.08279509032592</v>
      </c>
      <c r="E16" s="67">
        <f>'SEKTÖR (TL)'!H16</f>
        <v>4.0507064090333866</v>
      </c>
      <c r="F16" s="67">
        <f>'SEKTÖR (U S D)'!L16</f>
        <v>-14.27257450763538</v>
      </c>
      <c r="G16" s="67">
        <f>'SEKTÖR (TL)'!L16</f>
        <v>5.3317592289906512</v>
      </c>
    </row>
    <row r="17" spans="1:7" ht="13.8" x14ac:dyDescent="0.25">
      <c r="A17" s="10" t="s">
        <v>11</v>
      </c>
      <c r="B17" s="67">
        <f>'SEKTÖR (U S D)'!D17</f>
        <v>4.0943025559584827</v>
      </c>
      <c r="C17" s="67">
        <f>'SEKTÖR (TL)'!D17</f>
        <v>33.81356148322152</v>
      </c>
      <c r="D17" s="67">
        <f>'SEKTÖR (U S D)'!H17</f>
        <v>-6.7525035540236145</v>
      </c>
      <c r="E17" s="67">
        <f>'SEKTÖR (TL)'!H17</f>
        <v>15.619531018950331</v>
      </c>
      <c r="F17" s="67">
        <f>'SEKTÖR (U S D)'!L17</f>
        <v>-6.1775796948596469</v>
      </c>
      <c r="G17" s="67">
        <f>'SEKTÖR (TL)'!L17</f>
        <v>15.277935026083291</v>
      </c>
    </row>
    <row r="18" spans="1:7" s="19" customFormat="1" ht="15.6" x14ac:dyDescent="0.3">
      <c r="A18" s="66" t="s">
        <v>12</v>
      </c>
      <c r="B18" s="141">
        <f>'SEKTÖR (U S D)'!D18</f>
        <v>-21.061754382619601</v>
      </c>
      <c r="C18" s="141">
        <f>'SEKTÖR (TL)'!D18</f>
        <v>1.4753691982379766</v>
      </c>
      <c r="D18" s="141">
        <f>'SEKTÖR (U S D)'!H18</f>
        <v>-19.854748676392695</v>
      </c>
      <c r="E18" s="141">
        <f>'SEKTÖR (TL)'!H18</f>
        <v>-0.62621813337460175</v>
      </c>
      <c r="F18" s="141">
        <f>'SEKTÖR (U S D)'!L18</f>
        <v>-17.242718192467951</v>
      </c>
      <c r="G18" s="141">
        <f>'SEKTÖR (TL)'!L18</f>
        <v>1.6823966394870538</v>
      </c>
    </row>
    <row r="19" spans="1:7" ht="13.8" x14ac:dyDescent="0.25">
      <c r="A19" s="12" t="s">
        <v>13</v>
      </c>
      <c r="B19" s="67">
        <f>'SEKTÖR (U S D)'!D19</f>
        <v>-21.061754382619601</v>
      </c>
      <c r="C19" s="67">
        <f>'SEKTÖR (TL)'!D19</f>
        <v>1.4753691982379766</v>
      </c>
      <c r="D19" s="67">
        <f>'SEKTÖR (U S D)'!H19</f>
        <v>-19.854748676392695</v>
      </c>
      <c r="E19" s="67">
        <f>'SEKTÖR (TL)'!H19</f>
        <v>-0.62621813337460175</v>
      </c>
      <c r="F19" s="67">
        <f>'SEKTÖR (U S D)'!L19</f>
        <v>-17.242718192467951</v>
      </c>
      <c r="G19" s="67">
        <f>'SEKTÖR (TL)'!L19</f>
        <v>1.6823966394870538</v>
      </c>
    </row>
    <row r="20" spans="1:7" s="19" customFormat="1" ht="15.6" x14ac:dyDescent="0.3">
      <c r="A20" s="66" t="s">
        <v>182</v>
      </c>
      <c r="B20" s="141">
        <f>'SEKTÖR (U S D)'!D20</f>
        <v>-9.4565322187067746</v>
      </c>
      <c r="C20" s="141">
        <f>'SEKTÖR (TL)'!D20</f>
        <v>16.393919699331683</v>
      </c>
      <c r="D20" s="141">
        <f>'SEKTÖR (U S D)'!H20</f>
        <v>-9.1848806923621478</v>
      </c>
      <c r="E20" s="141">
        <f>'SEKTÖR (TL)'!H20</f>
        <v>12.603575473603874</v>
      </c>
      <c r="F20" s="141">
        <f>'SEKTÖR (U S D)'!L20</f>
        <v>-8.9381210938796531</v>
      </c>
      <c r="G20" s="141">
        <f>'SEKTÖR (TL)'!L20</f>
        <v>11.886107028062604</v>
      </c>
    </row>
    <row r="21" spans="1:7" ht="13.8" x14ac:dyDescent="0.25">
      <c r="A21" s="12" t="s">
        <v>180</v>
      </c>
      <c r="B21" s="67">
        <f>'SEKTÖR (U S D)'!D21</f>
        <v>-9.4565322187067746</v>
      </c>
      <c r="C21" s="67">
        <f>'SEKTÖR (TL)'!D21</f>
        <v>16.393919699331683</v>
      </c>
      <c r="D21" s="67">
        <f>'SEKTÖR (U S D)'!H21</f>
        <v>-9.1848806923621478</v>
      </c>
      <c r="E21" s="67">
        <f>'SEKTÖR (TL)'!H21</f>
        <v>12.603575473603874</v>
      </c>
      <c r="F21" s="67">
        <f>'SEKTÖR (U S D)'!L21</f>
        <v>-8.9381210938796531</v>
      </c>
      <c r="G21" s="67">
        <f>'SEKTÖR (TL)'!L21</f>
        <v>11.886107028062604</v>
      </c>
    </row>
    <row r="22" spans="1:7" ht="16.8" x14ac:dyDescent="0.3">
      <c r="A22" s="65" t="s">
        <v>14</v>
      </c>
      <c r="B22" s="140">
        <f>'SEKTÖR (U S D)'!D22</f>
        <v>-10.433328539742247</v>
      </c>
      <c r="C22" s="140">
        <f>'SEKTÖR (TL)'!D22</f>
        <v>15.138244879941833</v>
      </c>
      <c r="D22" s="140">
        <f>'SEKTÖR (U S D)'!H22</f>
        <v>-12.163818530412078</v>
      </c>
      <c r="E22" s="140">
        <f>'SEKTÖR (TL)'!H22</f>
        <v>8.9099278273157552</v>
      </c>
      <c r="F22" s="140">
        <f>'SEKTÖR (U S D)'!L22</f>
        <v>-11.093618142271268</v>
      </c>
      <c r="G22" s="140">
        <f>'SEKTÖR (TL)'!L22</f>
        <v>9.2376862360465495</v>
      </c>
    </row>
    <row r="23" spans="1:7" s="19" customFormat="1" ht="15.6" x14ac:dyDescent="0.3">
      <c r="A23" s="66" t="s">
        <v>15</v>
      </c>
      <c r="B23" s="141">
        <f>'SEKTÖR (U S D)'!D23</f>
        <v>-12.848713391696931</v>
      </c>
      <c r="C23" s="141">
        <f>'SEKTÖR (TL)'!D23</f>
        <v>12.033259866771401</v>
      </c>
      <c r="D23" s="141">
        <f>'SEKTÖR (U S D)'!H23</f>
        <v>-12.392285374709608</v>
      </c>
      <c r="E23" s="141">
        <f>'SEKTÖR (TL)'!H23</f>
        <v>8.6266469844208036</v>
      </c>
      <c r="F23" s="141">
        <f>'SEKTÖR (U S D)'!L23</f>
        <v>-11.501579461597345</v>
      </c>
      <c r="G23" s="141">
        <f>'SEKTÖR (TL)'!L23</f>
        <v>8.7364314367195508</v>
      </c>
    </row>
    <row r="24" spans="1:7" ht="13.8" x14ac:dyDescent="0.25">
      <c r="A24" s="12" t="s">
        <v>16</v>
      </c>
      <c r="B24" s="67">
        <f>'SEKTÖR (U S D)'!D24</f>
        <v>-9.4353159995914826</v>
      </c>
      <c r="C24" s="67">
        <f>'SEKTÖR (TL)'!D24</f>
        <v>16.421193217394787</v>
      </c>
      <c r="D24" s="67">
        <f>'SEKTÖR (U S D)'!H24</f>
        <v>-10.731754743779602</v>
      </c>
      <c r="E24" s="67">
        <f>'SEKTÖR (TL)'!H24</f>
        <v>10.685573820080792</v>
      </c>
      <c r="F24" s="67">
        <f>'SEKTÖR (U S D)'!L24</f>
        <v>-9.8009184366943511</v>
      </c>
      <c r="G24" s="67">
        <f>'SEKTÖR (TL)'!L24</f>
        <v>10.826003316154614</v>
      </c>
    </row>
    <row r="25" spans="1:7" ht="13.8" x14ac:dyDescent="0.25">
      <c r="A25" s="12" t="s">
        <v>17</v>
      </c>
      <c r="B25" s="67">
        <f>'SEKTÖR (U S D)'!D25</f>
        <v>-16.648759668668355</v>
      </c>
      <c r="C25" s="67">
        <f>'SEKTÖR (TL)'!D25</f>
        <v>7.1482881282917878</v>
      </c>
      <c r="D25" s="67">
        <f>'SEKTÖR (U S D)'!H25</f>
        <v>-18.699437467535464</v>
      </c>
      <c r="E25" s="67">
        <f>'SEKTÖR (TL)'!H25</f>
        <v>0.80627652053172749</v>
      </c>
      <c r="F25" s="67">
        <f>'SEKTÖR (U S D)'!L25</f>
        <v>-18.743560076418554</v>
      </c>
      <c r="G25" s="67">
        <f>'SEKTÖR (TL)'!L25</f>
        <v>-0.16166102412666808</v>
      </c>
    </row>
    <row r="26" spans="1:7" ht="13.8" x14ac:dyDescent="0.25">
      <c r="A26" s="12" t="s">
        <v>18</v>
      </c>
      <c r="B26" s="67">
        <f>'SEKTÖR (U S D)'!D26</f>
        <v>-21.700104013958828</v>
      </c>
      <c r="C26" s="67">
        <f>'SEKTÖR (TL)'!D26</f>
        <v>0.65476868943411415</v>
      </c>
      <c r="D26" s="67">
        <f>'SEKTÖR (U S D)'!H26</f>
        <v>-13.830098807745477</v>
      </c>
      <c r="E26" s="67">
        <f>'SEKTÖR (TL)'!H26</f>
        <v>6.8438718842156607</v>
      </c>
      <c r="F26" s="67">
        <f>'SEKTÖR (U S D)'!L26</f>
        <v>-12.084668993131958</v>
      </c>
      <c r="G26" s="67">
        <f>'SEKTÖR (TL)'!L26</f>
        <v>8.0199997254928981</v>
      </c>
    </row>
    <row r="27" spans="1:7" s="19" customFormat="1" ht="15.6" x14ac:dyDescent="0.3">
      <c r="A27" s="66" t="s">
        <v>19</v>
      </c>
      <c r="B27" s="141">
        <f>'SEKTÖR (U S D)'!D27</f>
        <v>-12.806571592500266</v>
      </c>
      <c r="C27" s="141">
        <f>'SEKTÖR (TL)'!D27</f>
        <v>12.087433285482632</v>
      </c>
      <c r="D27" s="141">
        <f>'SEKTÖR (U S D)'!H27</f>
        <v>-13.593979805625017</v>
      </c>
      <c r="E27" s="141">
        <f>'SEKTÖR (TL)'!H27</f>
        <v>7.1366407984529108</v>
      </c>
      <c r="F27" s="141">
        <f>'SEKTÖR (U S D)'!L27</f>
        <v>-13.442302712490797</v>
      </c>
      <c r="G27" s="141">
        <f>'SEKTÖR (TL)'!L27</f>
        <v>6.3518993803892201</v>
      </c>
    </row>
    <row r="28" spans="1:7" ht="13.8" x14ac:dyDescent="0.25">
      <c r="A28" s="12" t="s">
        <v>20</v>
      </c>
      <c r="B28" s="67">
        <f>'SEKTÖR (U S D)'!D28</f>
        <v>-12.806571592500266</v>
      </c>
      <c r="C28" s="67">
        <f>'SEKTÖR (TL)'!D28</f>
        <v>12.087433285482632</v>
      </c>
      <c r="D28" s="67">
        <f>'SEKTÖR (U S D)'!H28</f>
        <v>-13.593979805625017</v>
      </c>
      <c r="E28" s="67">
        <f>'SEKTÖR (TL)'!H28</f>
        <v>7.1366407984529108</v>
      </c>
      <c r="F28" s="67">
        <f>'SEKTÖR (U S D)'!L28</f>
        <v>-13.442302712490797</v>
      </c>
      <c r="G28" s="67">
        <f>'SEKTÖR (TL)'!L28</f>
        <v>6.3518993803892201</v>
      </c>
    </row>
    <row r="29" spans="1:7" s="19" customFormat="1" ht="15.6" x14ac:dyDescent="0.3">
      <c r="A29" s="66" t="s">
        <v>21</v>
      </c>
      <c r="B29" s="141">
        <f>'SEKTÖR (U S D)'!D29</f>
        <v>-9.6223013300786011</v>
      </c>
      <c r="C29" s="141">
        <f>'SEKTÖR (TL)'!D29</f>
        <v>16.180822972307183</v>
      </c>
      <c r="D29" s="141">
        <f>'SEKTÖR (U S D)'!H29</f>
        <v>-11.856761362560931</v>
      </c>
      <c r="E29" s="141">
        <f>'SEKTÖR (TL)'!H29</f>
        <v>9.290654464448858</v>
      </c>
      <c r="F29" s="141">
        <f>'SEKTÖR (U S D)'!L29</f>
        <v>-10.58170007313829</v>
      </c>
      <c r="G29" s="141">
        <f>'SEKTÖR (TL)'!L29</f>
        <v>9.8666708403688492</v>
      </c>
    </row>
    <row r="30" spans="1:7" ht="13.8" x14ac:dyDescent="0.25">
      <c r="A30" s="12" t="s">
        <v>22</v>
      </c>
      <c r="B30" s="67">
        <f>'SEKTÖR (U S D)'!D30</f>
        <v>-6.2746515468224464</v>
      </c>
      <c r="C30" s="67">
        <f>'SEKTÖR (TL)'!D30</f>
        <v>20.484237559817647</v>
      </c>
      <c r="D30" s="67">
        <f>'SEKTÖR (U S D)'!H30</f>
        <v>-10.252201802240329</v>
      </c>
      <c r="E30" s="67">
        <f>'SEKTÖR (TL)'!H30</f>
        <v>11.280181593080391</v>
      </c>
      <c r="F30" s="67">
        <f>'SEKTÖR (U S D)'!L30</f>
        <v>-9.7709439319862099</v>
      </c>
      <c r="G30" s="67">
        <f>'SEKTÖR (TL)'!L30</f>
        <v>10.86283245566036</v>
      </c>
    </row>
    <row r="31" spans="1:7" ht="13.8" x14ac:dyDescent="0.25">
      <c r="A31" s="12" t="s">
        <v>23</v>
      </c>
      <c r="B31" s="67">
        <f>'SEKTÖR (U S D)'!D31</f>
        <v>4.4322590379767588</v>
      </c>
      <c r="C31" s="67">
        <f>'SEKTÖR (TL)'!D31</f>
        <v>34.248005630257296</v>
      </c>
      <c r="D31" s="67">
        <f>'SEKTÖR (U S D)'!H31</f>
        <v>-5.6215296468293907</v>
      </c>
      <c r="E31" s="67">
        <f>'SEKTÖR (TL)'!H31</f>
        <v>17.021849340925066</v>
      </c>
      <c r="F31" s="67">
        <f>'SEKTÖR (U S D)'!L31</f>
        <v>-5.0031078310710599</v>
      </c>
      <c r="G31" s="67">
        <f>'SEKTÖR (TL)'!L31</f>
        <v>16.720987664924323</v>
      </c>
    </row>
    <row r="32" spans="1:7" ht="13.8" x14ac:dyDescent="0.25">
      <c r="A32" s="12" t="s">
        <v>24</v>
      </c>
      <c r="B32" s="67">
        <f>'SEKTÖR (U S D)'!D32</f>
        <v>59.672906069374719</v>
      </c>
      <c r="C32" s="67">
        <f>'SEKTÖR (TL)'!D32</f>
        <v>105.26003545710768</v>
      </c>
      <c r="D32" s="67">
        <f>'SEKTÖR (U S D)'!H32</f>
        <v>-13.27458523394438</v>
      </c>
      <c r="E32" s="67">
        <f>'SEKTÖR (TL)'!H32</f>
        <v>7.532664841941406</v>
      </c>
      <c r="F32" s="67">
        <f>'SEKTÖR (U S D)'!L32</f>
        <v>-7.3294971400850253</v>
      </c>
      <c r="G32" s="67">
        <f>'SEKTÖR (TL)'!L32</f>
        <v>13.86259459919785</v>
      </c>
    </row>
    <row r="33" spans="1:7" ht="13.8" x14ac:dyDescent="0.25">
      <c r="A33" s="12" t="s">
        <v>171</v>
      </c>
      <c r="B33" s="67">
        <f>'SEKTÖR (U S D)'!D33</f>
        <v>-6.4705947667346608</v>
      </c>
      <c r="C33" s="67">
        <f>'SEKTÖR (TL)'!D33</f>
        <v>20.232351918998383</v>
      </c>
      <c r="D33" s="67">
        <f>'SEKTÖR (U S D)'!H33</f>
        <v>-12.782610464560559</v>
      </c>
      <c r="E33" s="67">
        <f>'SEKTÖR (TL)'!H33</f>
        <v>8.1426747004073476</v>
      </c>
      <c r="F33" s="67">
        <f>'SEKTÖR (U S D)'!L33</f>
        <v>-11.376459490849038</v>
      </c>
      <c r="G33" s="67">
        <f>'SEKTÖR (TL)'!L33</f>
        <v>8.8901641139568035</v>
      </c>
    </row>
    <row r="34" spans="1:7" ht="13.8" x14ac:dyDescent="0.25">
      <c r="A34" s="12" t="s">
        <v>25</v>
      </c>
      <c r="B34" s="67">
        <f>'SEKTÖR (U S D)'!D34</f>
        <v>3.9162086465471742</v>
      </c>
      <c r="C34" s="67">
        <f>'SEKTÖR (TL)'!D34</f>
        <v>33.584621188588322</v>
      </c>
      <c r="D34" s="67">
        <f>'SEKTÖR (U S D)'!H34</f>
        <v>-8.4358234501034168</v>
      </c>
      <c r="E34" s="67">
        <f>'SEKTÖR (TL)'!H34</f>
        <v>13.532347294373114</v>
      </c>
      <c r="F34" s="67">
        <f>'SEKTÖR (U S D)'!L34</f>
        <v>-7.9797334234760653</v>
      </c>
      <c r="G34" s="67">
        <f>'SEKTÖR (TL)'!L34</f>
        <v>13.063660871155369</v>
      </c>
    </row>
    <row r="35" spans="1:7" ht="13.8" x14ac:dyDescent="0.25">
      <c r="A35" s="12" t="s">
        <v>26</v>
      </c>
      <c r="B35" s="67">
        <f>'SEKTÖR (U S D)'!D35</f>
        <v>-10.686999704107365</v>
      </c>
      <c r="C35" s="67">
        <f>'SEKTÖR (TL)'!D35</f>
        <v>14.812149780442581</v>
      </c>
      <c r="D35" s="67">
        <f>'SEKTÖR (U S D)'!H35</f>
        <v>-12.090744361421908</v>
      </c>
      <c r="E35" s="67">
        <f>'SEKTÖR (TL)'!H35</f>
        <v>9.0005340255544137</v>
      </c>
      <c r="F35" s="67">
        <f>'SEKTÖR (U S D)'!L35</f>
        <v>-10.91186355712159</v>
      </c>
      <c r="G35" s="67">
        <f>'SEKTÖR (TL)'!L35</f>
        <v>9.4610048542343179</v>
      </c>
    </row>
    <row r="36" spans="1:7" ht="13.8" x14ac:dyDescent="0.25">
      <c r="A36" s="12" t="s">
        <v>27</v>
      </c>
      <c r="B36" s="67">
        <f>'SEKTÖR (U S D)'!D36</f>
        <v>-25.748466640544244</v>
      </c>
      <c r="C36" s="67">
        <f>'SEKTÖR (TL)'!D36</f>
        <v>-4.5494145169209572</v>
      </c>
      <c r="D36" s="67">
        <f>'SEKTÖR (U S D)'!H36</f>
        <v>-24.067378391648571</v>
      </c>
      <c r="E36" s="67">
        <f>'SEKTÖR (TL)'!H36</f>
        <v>-5.8495462719113958</v>
      </c>
      <c r="F36" s="67">
        <f>'SEKTÖR (U S D)'!L36</f>
        <v>-21.939850957023708</v>
      </c>
      <c r="G36" s="67">
        <f>'SEKTÖR (TL)'!L36</f>
        <v>-4.0888866409942342</v>
      </c>
    </row>
    <row r="37" spans="1:7" ht="13.8" x14ac:dyDescent="0.25">
      <c r="A37" s="12" t="s">
        <v>172</v>
      </c>
      <c r="B37" s="67">
        <f>'SEKTÖR (U S D)'!D37</f>
        <v>-14.067528472901254</v>
      </c>
      <c r="C37" s="67">
        <f>'SEKTÖR (TL)'!D37</f>
        <v>10.466469151038078</v>
      </c>
      <c r="D37" s="67">
        <f>'SEKTÖR (U S D)'!H37</f>
        <v>-12.63936828708461</v>
      </c>
      <c r="E37" s="67">
        <f>'SEKTÖR (TL)'!H37</f>
        <v>8.3202836873842525</v>
      </c>
      <c r="F37" s="67">
        <f>'SEKTÖR (U S D)'!L37</f>
        <v>-11.470341482817423</v>
      </c>
      <c r="G37" s="67">
        <f>'SEKTÖR (TL)'!L37</f>
        <v>8.7748129842902358</v>
      </c>
    </row>
    <row r="38" spans="1:7" ht="13.8" x14ac:dyDescent="0.25">
      <c r="A38" s="10" t="s">
        <v>28</v>
      </c>
      <c r="B38" s="67">
        <f>'SEKTÖR (U S D)'!D38</f>
        <v>-60.142728677269787</v>
      </c>
      <c r="C38" s="67">
        <f>'SEKTÖR (TL)'!D38</f>
        <v>-48.763349234887507</v>
      </c>
      <c r="D38" s="67">
        <f>'SEKTÖR (U S D)'!H38</f>
        <v>-10.070526009801844</v>
      </c>
      <c r="E38" s="67">
        <f>'SEKTÖR (TL)'!H38</f>
        <v>11.505445227170579</v>
      </c>
      <c r="F38" s="67">
        <f>'SEKTÖR (U S D)'!L38</f>
        <v>-2.5352462480371791</v>
      </c>
      <c r="G38" s="67">
        <f>'SEKTÖR (TL)'!L38</f>
        <v>19.753205191365176</v>
      </c>
    </row>
    <row r="39" spans="1:7" ht="13.8" x14ac:dyDescent="0.25">
      <c r="A39" s="10" t="s">
        <v>173</v>
      </c>
      <c r="B39" s="67">
        <f>'SEKTÖR (U S D)'!D39</f>
        <v>-28.251529789930004</v>
      </c>
      <c r="C39" s="67">
        <f>'SEKTÖR (TL)'!D39</f>
        <v>-7.7671102640696583</v>
      </c>
      <c r="D39" s="67">
        <f>'SEKTÖR (U S D)'!H39</f>
        <v>-7.0103864100299909</v>
      </c>
      <c r="E39" s="67">
        <f>'SEKTÖR (TL)'!H39</f>
        <v>15.29977664477731</v>
      </c>
      <c r="F39" s="67">
        <f>'SEKTÖR (U S D)'!L39</f>
        <v>-5.5950907987819285</v>
      </c>
      <c r="G39" s="67">
        <f>'SEKTÖR (TL)'!L39</f>
        <v>15.99362874723306</v>
      </c>
    </row>
    <row r="40" spans="1:7" ht="13.8" x14ac:dyDescent="0.25">
      <c r="A40" s="10" t="s">
        <v>29</v>
      </c>
      <c r="B40" s="67">
        <f>'SEKTÖR (U S D)'!D40</f>
        <v>-10.170311135019357</v>
      </c>
      <c r="C40" s="67">
        <f>'SEKTÖR (TL)'!D40</f>
        <v>15.476354601548586</v>
      </c>
      <c r="D40" s="67">
        <f>'SEKTÖR (U S D)'!H40</f>
        <v>-17.799453056257818</v>
      </c>
      <c r="E40" s="67">
        <f>'SEKTÖR (TL)'!H40</f>
        <v>1.9221861108398468</v>
      </c>
      <c r="F40" s="67">
        <f>'SEKTÖR (U S D)'!L40</f>
        <v>-16.42797037594309</v>
      </c>
      <c r="G40" s="67">
        <f>'SEKTÖR (TL)'!L40</f>
        <v>2.6834627551397063</v>
      </c>
    </row>
    <row r="41" spans="1:7" ht="13.8" x14ac:dyDescent="0.25">
      <c r="A41" s="12" t="s">
        <v>30</v>
      </c>
      <c r="B41" s="67">
        <f>'SEKTÖR (U S D)'!D41</f>
        <v>58.807774797445845</v>
      </c>
      <c r="C41" s="67">
        <f>'SEKTÖR (TL)'!D41</f>
        <v>104.14790641829615</v>
      </c>
      <c r="D41" s="67">
        <f>'SEKTÖR (U S D)'!H41</f>
        <v>-9.5670866940709747</v>
      </c>
      <c r="E41" s="67">
        <f>'SEKTÖR (TL)'!H41</f>
        <v>12.129670217650911</v>
      </c>
      <c r="F41" s="67">
        <f>'SEKTÖR (U S D)'!L41</f>
        <v>-9.1613109564958446</v>
      </c>
      <c r="G41" s="67">
        <f>'SEKTÖR (TL)'!L41</f>
        <v>11.611877623220229</v>
      </c>
    </row>
    <row r="42" spans="1:7" ht="16.8" x14ac:dyDescent="0.3">
      <c r="A42" s="65" t="s">
        <v>31</v>
      </c>
      <c r="B42" s="140">
        <f>'SEKTÖR (U S D)'!D42</f>
        <v>-25.08033529588673</v>
      </c>
      <c r="C42" s="140">
        <f>'SEKTÖR (TL)'!D42</f>
        <v>-3.6905295196452212</v>
      </c>
      <c r="D42" s="140">
        <f>'SEKTÖR (U S D)'!H42</f>
        <v>-16.014204161635686</v>
      </c>
      <c r="E42" s="140">
        <f>'SEKTÖR (TL)'!H42</f>
        <v>4.1357537433810112</v>
      </c>
      <c r="F42" s="140">
        <f>'SEKTÖR (U S D)'!L42</f>
        <v>-15.756961480433407</v>
      </c>
      <c r="G42" s="140">
        <f>'SEKTÖR (TL)'!L42</f>
        <v>3.5079194213279319</v>
      </c>
    </row>
    <row r="43" spans="1:7" ht="13.8" x14ac:dyDescent="0.25">
      <c r="A43" s="12" t="s">
        <v>32</v>
      </c>
      <c r="B43" s="67">
        <f>'SEKTÖR (U S D)'!D43</f>
        <v>-25.08033529588673</v>
      </c>
      <c r="C43" s="67">
        <f>'SEKTÖR (TL)'!D43</f>
        <v>-3.6905295196452212</v>
      </c>
      <c r="D43" s="67">
        <f>'SEKTÖR (U S D)'!H43</f>
        <v>-16.014204161635686</v>
      </c>
      <c r="E43" s="67">
        <f>'SEKTÖR (TL)'!H43</f>
        <v>4.1357537433810112</v>
      </c>
      <c r="F43" s="67">
        <f>'SEKTÖR (U S D)'!L43</f>
        <v>-15.756961480433407</v>
      </c>
      <c r="G43" s="67">
        <f>'SEKTÖR (TL)'!L43</f>
        <v>3.5079194213279319</v>
      </c>
    </row>
    <row r="44" spans="1:7" ht="17.399999999999999" x14ac:dyDescent="0.3">
      <c r="A44" s="73" t="s">
        <v>40</v>
      </c>
      <c r="B44" s="67">
        <f>'SEKTÖR (U S D)'!D44</f>
        <v>-10.532637765663262</v>
      </c>
      <c r="C44" s="67">
        <f>'SEKTÖR (TL)'!D44</f>
        <v>15.010582549897508</v>
      </c>
      <c r="D44" s="67">
        <f>'SEKTÖR (U S D)'!H44</f>
        <v>-11.48419738293204</v>
      </c>
      <c r="E44" s="67">
        <f>'SEKTÖR (TL)'!H44</f>
        <v>9.7526043745378939</v>
      </c>
      <c r="F44" s="67">
        <f>'SEKTÖR (U S D)'!L44</f>
        <v>-10.42093201728632</v>
      </c>
      <c r="G44" s="67">
        <f>'SEKTÖR (TL)'!L44</f>
        <v>10.064203684186969</v>
      </c>
    </row>
    <row r="45" spans="1:7" ht="13.8" x14ac:dyDescent="0.25">
      <c r="A45" s="69" t="s">
        <v>34</v>
      </c>
      <c r="B45" s="74"/>
      <c r="C45" s="74"/>
      <c r="D45" s="67">
        <f>'SEKTÖR (U S D)'!H45</f>
        <v>54.834382703516269</v>
      </c>
      <c r="E45" s="67">
        <f>'SEKTÖR (TL)'!H45</f>
        <v>91.982405920793909</v>
      </c>
      <c r="F45" s="67">
        <f>'SEKTÖR (U S D)'!L45</f>
        <v>53.051370890233464</v>
      </c>
      <c r="G45" s="67">
        <f>'SEKTÖR (TL)'!L45</f>
        <v>88.051490589938027</v>
      </c>
    </row>
    <row r="46" spans="1:7" s="20" customFormat="1" ht="17.399999999999999" x14ac:dyDescent="0.3">
      <c r="A46" s="70" t="s">
        <v>40</v>
      </c>
      <c r="B46" s="75">
        <f>'SEKTÖR (U S D)'!D46</f>
        <v>-10.532637765663262</v>
      </c>
      <c r="C46" s="75">
        <f>'SEKTÖR (TL)'!D46</f>
        <v>15.010582549897508</v>
      </c>
      <c r="D46" s="75">
        <f>'SEKTÖR (U S D)'!H46</f>
        <v>-8.5897781399938378</v>
      </c>
      <c r="E46" s="75">
        <f>'SEKTÖR (TL)'!H46</f>
        <v>13.341455638063474</v>
      </c>
      <c r="F46" s="75">
        <f>'SEKTÖR (U S D)'!L46</f>
        <v>-7.8113766044394168</v>
      </c>
      <c r="G46" s="75">
        <f>'SEKTÖR (TL)'!L46</f>
        <v>13.270517892994981</v>
      </c>
    </row>
    <row r="47" spans="1:7" s="20" customFormat="1" ht="17.399999999999999" x14ac:dyDescent="0.3">
      <c r="A47" s="21"/>
      <c r="B47" s="23"/>
      <c r="C47" s="23"/>
      <c r="D47" s="23"/>
      <c r="E47" s="23"/>
    </row>
    <row r="48" spans="1:7" x14ac:dyDescent="0.25">
      <c r="A48" s="19" t="s">
        <v>36</v>
      </c>
    </row>
    <row r="49" spans="1:1" x14ac:dyDescent="0.25">
      <c r="A49" s="26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M18" sqref="M18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0.33203125" bestFit="1" customWidth="1"/>
    <col min="5" max="5" width="13.5546875" bestFit="1" customWidth="1"/>
    <col min="6" max="6" width="14.109375" bestFit="1" customWidth="1"/>
    <col min="7" max="7" width="13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4.33203125" customWidth="1"/>
  </cols>
  <sheetData>
    <row r="2" spans="1:13" ht="24.6" x14ac:dyDescent="0.4">
      <c r="C2" s="151" t="s">
        <v>201</v>
      </c>
      <c r="D2" s="151"/>
      <c r="E2" s="151"/>
      <c r="F2" s="151"/>
      <c r="G2" s="151"/>
      <c r="H2" s="151"/>
      <c r="I2" s="151"/>
      <c r="J2" s="151"/>
      <c r="K2" s="151"/>
    </row>
    <row r="3" spans="1:13" x14ac:dyDescent="0.25">
      <c r="B3" s="117"/>
    </row>
    <row r="6" spans="1:13" ht="22.5" customHeight="1" x14ac:dyDescent="0.25">
      <c r="A6" s="158" t="s">
        <v>186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77"/>
      <c r="B7" s="147" t="s">
        <v>64</v>
      </c>
      <c r="C7" s="147"/>
      <c r="D7" s="147"/>
      <c r="E7" s="147"/>
      <c r="F7" s="147" t="s">
        <v>242</v>
      </c>
      <c r="G7" s="147"/>
      <c r="H7" s="147"/>
      <c r="I7" s="147"/>
      <c r="J7" s="147" t="s">
        <v>169</v>
      </c>
      <c r="K7" s="147"/>
      <c r="L7" s="147"/>
      <c r="M7" s="147"/>
    </row>
    <row r="8" spans="1:13" ht="64.8" x14ac:dyDescent="0.3">
      <c r="A8" s="78" t="s">
        <v>41</v>
      </c>
      <c r="B8" s="116">
        <v>2014</v>
      </c>
      <c r="C8" s="96">
        <v>2015</v>
      </c>
      <c r="D8" s="97" t="s">
        <v>175</v>
      </c>
      <c r="E8" s="97" t="s">
        <v>176</v>
      </c>
      <c r="F8" s="96">
        <v>2014</v>
      </c>
      <c r="G8" s="118">
        <v>2015</v>
      </c>
      <c r="H8" s="97" t="s">
        <v>175</v>
      </c>
      <c r="I8" s="96" t="s">
        <v>176</v>
      </c>
      <c r="J8" s="96" t="s">
        <v>170</v>
      </c>
      <c r="K8" s="118" t="s">
        <v>178</v>
      </c>
      <c r="L8" s="97" t="s">
        <v>175</v>
      </c>
      <c r="M8" s="96" t="s">
        <v>243</v>
      </c>
    </row>
    <row r="9" spans="1:13" ht="22.5" customHeight="1" x14ac:dyDescent="0.3">
      <c r="A9" s="79" t="s">
        <v>42</v>
      </c>
      <c r="B9" s="100">
        <v>1228878.4064</v>
      </c>
      <c r="C9" s="100">
        <v>1036701.1446</v>
      </c>
      <c r="D9" s="119">
        <f>(C9-B9)/B9*100</f>
        <v>-15.638427756492474</v>
      </c>
      <c r="E9" s="119">
        <f t="shared" ref="E9:E22" si="0">C9/C$22*100</f>
        <v>9.0644868226283428</v>
      </c>
      <c r="F9" s="100">
        <v>11722193.938890001</v>
      </c>
      <c r="G9" s="100">
        <v>9983612.3524099998</v>
      </c>
      <c r="H9" s="119">
        <f t="shared" ref="H9:H21" si="1">(G9-F9)/F9*100</f>
        <v>-14.831537471087353</v>
      </c>
      <c r="I9" s="119">
        <f t="shared" ref="I9:I22" si="2">G9/G$22*100</f>
        <v>8.1706765720351786</v>
      </c>
      <c r="J9" s="100">
        <v>13028040.463749999</v>
      </c>
      <c r="K9" s="100">
        <v>11145707.604900001</v>
      </c>
      <c r="L9" s="119">
        <f t="shared" ref="L9:L22" si="3">(K9-J9)/J9*100</f>
        <v>-14.448319101307019</v>
      </c>
      <c r="M9" s="119">
        <f t="shared" ref="M9:M22" si="4">K9/K$22*100</f>
        <v>8.2377733731473395</v>
      </c>
    </row>
    <row r="10" spans="1:13" ht="22.5" customHeight="1" x14ac:dyDescent="0.3">
      <c r="A10" s="79" t="s">
        <v>183</v>
      </c>
      <c r="B10" s="100">
        <v>146364.6972</v>
      </c>
      <c r="C10" s="100">
        <v>120759.1914</v>
      </c>
      <c r="D10" s="119">
        <f t="shared" ref="D10:D22" si="5">(C10-B10)/B10*100</f>
        <v>-17.494318158573009</v>
      </c>
      <c r="E10" s="119">
        <f t="shared" si="0"/>
        <v>1.0558685160696926</v>
      </c>
      <c r="F10" s="100">
        <v>1471384.8124599999</v>
      </c>
      <c r="G10" s="100">
        <v>1305499.4490199999</v>
      </c>
      <c r="H10" s="119">
        <f t="shared" si="1"/>
        <v>-11.274097845461458</v>
      </c>
      <c r="I10" s="119">
        <f t="shared" si="2"/>
        <v>1.0684322854680577</v>
      </c>
      <c r="J10" s="100">
        <v>1632819.2216099999</v>
      </c>
      <c r="K10" s="100">
        <v>1461412.61121</v>
      </c>
      <c r="L10" s="119">
        <f t="shared" si="3"/>
        <v>-10.497586513648997</v>
      </c>
      <c r="M10" s="119">
        <f t="shared" si="4"/>
        <v>1.0801275542626685</v>
      </c>
    </row>
    <row r="11" spans="1:13" ht="22.5" customHeight="1" x14ac:dyDescent="0.3">
      <c r="A11" s="79" t="s">
        <v>43</v>
      </c>
      <c r="B11" s="100">
        <v>209758.89082</v>
      </c>
      <c r="C11" s="100">
        <v>169279.76832</v>
      </c>
      <c r="D11" s="119">
        <f t="shared" si="5"/>
        <v>-19.297929323404112</v>
      </c>
      <c r="E11" s="119">
        <f t="shared" si="0"/>
        <v>1.4801124097015095</v>
      </c>
      <c r="F11" s="100">
        <v>2724969.1108900001</v>
      </c>
      <c r="G11" s="100">
        <v>2080096.9067599999</v>
      </c>
      <c r="H11" s="119">
        <f t="shared" si="1"/>
        <v>-23.665303270882912</v>
      </c>
      <c r="I11" s="119">
        <f t="shared" si="2"/>
        <v>1.7023696898171397</v>
      </c>
      <c r="J11" s="100">
        <v>3006475.2299000002</v>
      </c>
      <c r="K11" s="100">
        <v>2328961.9821700002</v>
      </c>
      <c r="L11" s="119">
        <f t="shared" si="3"/>
        <v>-22.535134864641311</v>
      </c>
      <c r="M11" s="119">
        <f t="shared" si="4"/>
        <v>1.7213318062783156</v>
      </c>
    </row>
    <row r="12" spans="1:13" ht="22.5" customHeight="1" x14ac:dyDescent="0.3">
      <c r="A12" s="79" t="s">
        <v>44</v>
      </c>
      <c r="B12" s="100">
        <v>191652.45746999999</v>
      </c>
      <c r="C12" s="100">
        <v>175200.43082000001</v>
      </c>
      <c r="D12" s="119">
        <f t="shared" si="5"/>
        <v>-8.5843024750023247</v>
      </c>
      <c r="E12" s="119">
        <f t="shared" si="0"/>
        <v>1.5318802383491636</v>
      </c>
      <c r="F12" s="100">
        <v>2130039.2205699999</v>
      </c>
      <c r="G12" s="100">
        <v>1932708.73327</v>
      </c>
      <c r="H12" s="119">
        <f t="shared" si="1"/>
        <v>-9.2641715417425115</v>
      </c>
      <c r="I12" s="119">
        <f t="shared" si="2"/>
        <v>1.5817459061984684</v>
      </c>
      <c r="J12" s="100">
        <v>2325043.5888299998</v>
      </c>
      <c r="K12" s="100">
        <v>2104384.4686699999</v>
      </c>
      <c r="L12" s="119">
        <f t="shared" si="3"/>
        <v>-9.4905369181073826</v>
      </c>
      <c r="M12" s="119">
        <f t="shared" si="4"/>
        <v>1.555346951256225</v>
      </c>
    </row>
    <row r="13" spans="1:13" ht="22.5" customHeight="1" x14ac:dyDescent="0.3">
      <c r="A13" s="80" t="s">
        <v>45</v>
      </c>
      <c r="B13" s="100">
        <v>97583.377630000003</v>
      </c>
      <c r="C13" s="100">
        <v>76945.316380000004</v>
      </c>
      <c r="D13" s="119">
        <f t="shared" si="5"/>
        <v>-21.149156496972136</v>
      </c>
      <c r="E13" s="119">
        <f t="shared" si="0"/>
        <v>0.67277808076366119</v>
      </c>
      <c r="F13" s="100">
        <v>942987.26254000003</v>
      </c>
      <c r="G13" s="100">
        <v>717667.15356000001</v>
      </c>
      <c r="H13" s="119">
        <f t="shared" si="1"/>
        <v>-23.894289767296016</v>
      </c>
      <c r="I13" s="119">
        <f t="shared" si="2"/>
        <v>0.5873451403285268</v>
      </c>
      <c r="J13" s="100">
        <v>1052241.1315299999</v>
      </c>
      <c r="K13" s="100">
        <v>832108.88581000001</v>
      </c>
      <c r="L13" s="119">
        <f t="shared" si="3"/>
        <v>-20.920323215261408</v>
      </c>
      <c r="M13" s="119">
        <f t="shared" si="4"/>
        <v>0.61501025023044453</v>
      </c>
    </row>
    <row r="14" spans="1:13" ht="22.5" customHeight="1" x14ac:dyDescent="0.3">
      <c r="A14" s="79" t="s">
        <v>46</v>
      </c>
      <c r="B14" s="100">
        <v>952490.13687000005</v>
      </c>
      <c r="C14" s="100">
        <v>866786.45516000001</v>
      </c>
      <c r="D14" s="119">
        <f t="shared" si="5"/>
        <v>-8.997855032035595</v>
      </c>
      <c r="E14" s="119">
        <f t="shared" si="0"/>
        <v>7.5788229247707477</v>
      </c>
      <c r="F14" s="100">
        <v>11225424.410399999</v>
      </c>
      <c r="G14" s="100">
        <v>9553388.4723099992</v>
      </c>
      <c r="H14" s="119">
        <f t="shared" si="1"/>
        <v>-14.895079927142104</v>
      </c>
      <c r="I14" s="119">
        <f t="shared" si="2"/>
        <v>7.8185775467745895</v>
      </c>
      <c r="J14" s="100">
        <v>12322168.6631</v>
      </c>
      <c r="K14" s="100">
        <v>10550472.56191</v>
      </c>
      <c r="L14" s="119">
        <f t="shared" si="3"/>
        <v>-14.378119222596967</v>
      </c>
      <c r="M14" s="119">
        <f t="shared" si="4"/>
        <v>7.7978361738481636</v>
      </c>
    </row>
    <row r="15" spans="1:13" ht="22.5" customHeight="1" x14ac:dyDescent="0.3">
      <c r="A15" s="79" t="s">
        <v>47</v>
      </c>
      <c r="B15" s="100">
        <v>821279.44279</v>
      </c>
      <c r="C15" s="100">
        <v>803150.52468999999</v>
      </c>
      <c r="D15" s="119">
        <f t="shared" si="5"/>
        <v>-2.2073994739736289</v>
      </c>
      <c r="E15" s="119">
        <f t="shared" si="0"/>
        <v>7.0224166198335896</v>
      </c>
      <c r="F15" s="100">
        <v>8185774.3200399997</v>
      </c>
      <c r="G15" s="100">
        <v>7800145.3596599996</v>
      </c>
      <c r="H15" s="119">
        <f t="shared" si="1"/>
        <v>-4.7109649655979728</v>
      </c>
      <c r="I15" s="119">
        <f t="shared" si="2"/>
        <v>6.3837078903868045</v>
      </c>
      <c r="J15" s="100">
        <v>9013713.4190900009</v>
      </c>
      <c r="K15" s="100">
        <v>8617639.5072700009</v>
      </c>
      <c r="L15" s="119">
        <f t="shared" si="3"/>
        <v>-4.3941258547355337</v>
      </c>
      <c r="M15" s="119">
        <f t="shared" si="4"/>
        <v>6.3692825784485745</v>
      </c>
    </row>
    <row r="16" spans="1:13" ht="22.5" customHeight="1" x14ac:dyDescent="0.3">
      <c r="A16" s="79" t="s">
        <v>48</v>
      </c>
      <c r="B16" s="100">
        <v>618462.94518000004</v>
      </c>
      <c r="C16" s="100">
        <v>566930.90116000001</v>
      </c>
      <c r="D16" s="119">
        <f t="shared" si="5"/>
        <v>-8.3322767227391328</v>
      </c>
      <c r="E16" s="119">
        <f t="shared" si="0"/>
        <v>4.9570097512417002</v>
      </c>
      <c r="F16" s="100">
        <v>6292168.0868300004</v>
      </c>
      <c r="G16" s="100">
        <v>5852259.2043599999</v>
      </c>
      <c r="H16" s="119">
        <f t="shared" si="1"/>
        <v>-6.991372073971835</v>
      </c>
      <c r="I16" s="119">
        <f t="shared" si="2"/>
        <v>4.7895406478796918</v>
      </c>
      <c r="J16" s="100">
        <v>6917786.0740599995</v>
      </c>
      <c r="K16" s="100">
        <v>6487855.4348799996</v>
      </c>
      <c r="L16" s="119">
        <f t="shared" si="3"/>
        <v>-6.2148588374557345</v>
      </c>
      <c r="M16" s="119">
        <f t="shared" si="4"/>
        <v>4.7951628236494752</v>
      </c>
    </row>
    <row r="17" spans="1:13" ht="22.5" customHeight="1" x14ac:dyDescent="0.3">
      <c r="A17" s="79" t="s">
        <v>49</v>
      </c>
      <c r="B17" s="100">
        <v>3735035.4684700002</v>
      </c>
      <c r="C17" s="100">
        <v>3011244.7025700002</v>
      </c>
      <c r="D17" s="119">
        <f t="shared" si="5"/>
        <v>-19.378417474479559</v>
      </c>
      <c r="E17" s="119">
        <f t="shared" si="0"/>
        <v>26.329080534281463</v>
      </c>
      <c r="F17" s="100">
        <v>39585077.204109997</v>
      </c>
      <c r="G17" s="100">
        <v>33977393.621870004</v>
      </c>
      <c r="H17" s="119">
        <f t="shared" si="1"/>
        <v>-14.166155476533376</v>
      </c>
      <c r="I17" s="119">
        <f t="shared" si="2"/>
        <v>27.807399190335641</v>
      </c>
      <c r="J17" s="100">
        <v>43159032.517980002</v>
      </c>
      <c r="K17" s="100">
        <v>37990634.444150001</v>
      </c>
      <c r="L17" s="119">
        <f t="shared" si="3"/>
        <v>-11.975240806607175</v>
      </c>
      <c r="M17" s="119">
        <f t="shared" si="4"/>
        <v>28.078812754374326</v>
      </c>
    </row>
    <row r="18" spans="1:13" ht="22.5" customHeight="1" x14ac:dyDescent="0.3">
      <c r="A18" s="79" t="s">
        <v>50</v>
      </c>
      <c r="B18" s="100">
        <v>1636851.7661600001</v>
      </c>
      <c r="C18" s="100">
        <v>1484088.52321</v>
      </c>
      <c r="D18" s="119">
        <f t="shared" si="5"/>
        <v>-9.3327475406265776</v>
      </c>
      <c r="E18" s="119">
        <f t="shared" si="0"/>
        <v>12.976257364354996</v>
      </c>
      <c r="F18" s="100">
        <v>19078905.161509998</v>
      </c>
      <c r="G18" s="100">
        <v>16900796.96906</v>
      </c>
      <c r="H18" s="119">
        <f t="shared" si="1"/>
        <v>-11.416316471052744</v>
      </c>
      <c r="I18" s="119">
        <f t="shared" si="2"/>
        <v>13.831761587827193</v>
      </c>
      <c r="J18" s="100">
        <v>20763753.458190002</v>
      </c>
      <c r="K18" s="100">
        <v>18460614.831220001</v>
      </c>
      <c r="L18" s="119">
        <f t="shared" si="3"/>
        <v>-11.092111219715703</v>
      </c>
      <c r="M18" s="119">
        <f t="shared" si="4"/>
        <v>13.644208757252555</v>
      </c>
    </row>
    <row r="19" spans="1:13" ht="22.5" customHeight="1" x14ac:dyDescent="0.3">
      <c r="A19" s="79" t="s">
        <v>51</v>
      </c>
      <c r="B19" s="100">
        <v>178454.6134</v>
      </c>
      <c r="C19" s="100">
        <v>197513.07988999999</v>
      </c>
      <c r="D19" s="119">
        <f t="shared" si="5"/>
        <v>10.67972753793766</v>
      </c>
      <c r="E19" s="119">
        <f t="shared" si="0"/>
        <v>1.726972830391186</v>
      </c>
      <c r="F19" s="100">
        <v>1437053.7351500001</v>
      </c>
      <c r="G19" s="100">
        <v>1732732.35619</v>
      </c>
      <c r="H19" s="119">
        <f t="shared" si="1"/>
        <v>20.575335062828174</v>
      </c>
      <c r="I19" s="119">
        <f t="shared" si="2"/>
        <v>1.4180834720522144</v>
      </c>
      <c r="J19" s="100">
        <v>1571290.84889</v>
      </c>
      <c r="K19" s="100">
        <v>1930263.2832599999</v>
      </c>
      <c r="L19" s="119">
        <f t="shared" si="3"/>
        <v>22.845702603282341</v>
      </c>
      <c r="M19" s="119">
        <f t="shared" si="4"/>
        <v>1.4266542817804211</v>
      </c>
    </row>
    <row r="20" spans="1:13" ht="22.5" customHeight="1" x14ac:dyDescent="0.3">
      <c r="A20" s="79" t="s">
        <v>52</v>
      </c>
      <c r="B20" s="100">
        <v>1060776.93377</v>
      </c>
      <c r="C20" s="100">
        <v>916816.79136999999</v>
      </c>
      <c r="D20" s="119">
        <f t="shared" si="5"/>
        <v>-13.571198412880815</v>
      </c>
      <c r="E20" s="119">
        <f t="shared" si="0"/>
        <v>8.016267530353959</v>
      </c>
      <c r="F20" s="100">
        <v>11657239.604900001</v>
      </c>
      <c r="G20" s="100">
        <v>10098254.34162</v>
      </c>
      <c r="H20" s="119">
        <f t="shared" si="1"/>
        <v>-13.373537098994664</v>
      </c>
      <c r="I20" s="119">
        <f t="shared" si="2"/>
        <v>8.2645005890688079</v>
      </c>
      <c r="J20" s="100">
        <v>12782421.922049999</v>
      </c>
      <c r="K20" s="100">
        <v>11244343.736479999</v>
      </c>
      <c r="L20" s="119">
        <f t="shared" si="3"/>
        <v>-12.032760262096936</v>
      </c>
      <c r="M20" s="119">
        <f t="shared" si="4"/>
        <v>8.3106751688128515</v>
      </c>
    </row>
    <row r="21" spans="1:13" ht="22.5" customHeight="1" x14ac:dyDescent="0.3">
      <c r="A21" s="79" t="s">
        <v>53</v>
      </c>
      <c r="B21" s="100">
        <v>1905791.56596</v>
      </c>
      <c r="C21" s="100">
        <v>2011536.6889899999</v>
      </c>
      <c r="D21" s="119">
        <f t="shared" si="5"/>
        <v>5.5486195300026502</v>
      </c>
      <c r="E21" s="119">
        <f t="shared" si="0"/>
        <v>17.588046377259978</v>
      </c>
      <c r="F21" s="100">
        <v>21588031.546429999</v>
      </c>
      <c r="G21" s="100">
        <v>20253764.056820001</v>
      </c>
      <c r="H21" s="119">
        <f t="shared" si="1"/>
        <v>-6.180588937626621</v>
      </c>
      <c r="I21" s="119">
        <f t="shared" si="2"/>
        <v>16.575859481827692</v>
      </c>
      <c r="J21" s="100">
        <v>23464966.219609998</v>
      </c>
      <c r="K21" s="100">
        <v>22145603.452610001</v>
      </c>
      <c r="L21" s="119">
        <f t="shared" si="3"/>
        <v>-5.6226919512775062</v>
      </c>
      <c r="M21" s="119">
        <f t="shared" si="4"/>
        <v>16.367777526658635</v>
      </c>
    </row>
    <row r="22" spans="1:13" ht="24" customHeight="1" x14ac:dyDescent="0.25">
      <c r="A22" s="142" t="s">
        <v>54</v>
      </c>
      <c r="B22" s="101">
        <v>12783380.70212</v>
      </c>
      <c r="C22" s="101">
        <v>11436953.518560002</v>
      </c>
      <c r="D22" s="99">
        <f t="shared" si="5"/>
        <v>-10.532637765663248</v>
      </c>
      <c r="E22" s="102">
        <f t="shared" si="0"/>
        <v>100</v>
      </c>
      <c r="F22" s="90">
        <v>138041248.41472</v>
      </c>
      <c r="G22" s="90">
        <v>122188318.97691</v>
      </c>
      <c r="H22" s="99">
        <f>(G22-F22)/F22*100</f>
        <v>-11.484197382932051</v>
      </c>
      <c r="I22" s="93">
        <f t="shared" si="2"/>
        <v>100</v>
      </c>
      <c r="J22" s="101">
        <v>151039752.75859001</v>
      </c>
      <c r="K22" s="101">
        <v>135300002.80454001</v>
      </c>
      <c r="L22" s="99">
        <f t="shared" si="3"/>
        <v>-10.42093201728632</v>
      </c>
      <c r="M22" s="102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0"/>
  <sheetViews>
    <sheetView showGridLines="0" topLeftCell="C1" workbookViewId="0">
      <selection activeCell="K23" sqref="K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2" spans="7:9" x14ac:dyDescent="0.25">
      <c r="G2" s="117"/>
    </row>
    <row r="7" spans="7:9" x14ac:dyDescent="0.25">
      <c r="I7" s="27"/>
    </row>
    <row r="8" spans="7:9" x14ac:dyDescent="0.25">
      <c r="I8" s="27"/>
    </row>
    <row r="9" spans="7:9" x14ac:dyDescent="0.25">
      <c r="I9" s="27"/>
    </row>
    <row r="10" spans="7:9" x14ac:dyDescent="0.25">
      <c r="I10" s="27"/>
    </row>
    <row r="17" spans="3:14" ht="12.75" customHeight="1" x14ac:dyDescent="0.25"/>
    <row r="21" spans="3:14" x14ac:dyDescent="0.25">
      <c r="C21" s="1" t="s">
        <v>179</v>
      </c>
    </row>
    <row r="22" spans="3:14" x14ac:dyDescent="0.25">
      <c r="C22" s="89" t="s">
        <v>200</v>
      </c>
    </row>
    <row r="24" spans="3:14" x14ac:dyDescent="0.25">
      <c r="H24" s="27"/>
      <c r="I24" s="27"/>
    </row>
    <row r="25" spans="3:14" x14ac:dyDescent="0.25">
      <c r="H25" s="27"/>
      <c r="I25" s="27"/>
    </row>
    <row r="26" spans="3:14" x14ac:dyDescent="0.25">
      <c r="H26" s="161"/>
      <c r="I26" s="161"/>
      <c r="N26" t="s">
        <v>55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7"/>
      <c r="I37" s="27"/>
    </row>
    <row r="38" spans="8:9" x14ac:dyDescent="0.25">
      <c r="H38" s="27"/>
      <c r="I38" s="27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7"/>
      <c r="I49" s="27"/>
    </row>
    <row r="50" spans="3:9" x14ac:dyDescent="0.25">
      <c r="H50" s="27"/>
      <c r="I50" s="27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Q13" sqref="Q13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6" x14ac:dyDescent="0.3">
      <c r="A3" s="60"/>
      <c r="B3" s="98" t="s">
        <v>190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s="62" customFormat="1" x14ac:dyDescent="0.25">
      <c r="A4" s="76"/>
      <c r="B4" s="87" t="s">
        <v>168</v>
      </c>
      <c r="C4" s="87" t="s">
        <v>56</v>
      </c>
      <c r="D4" s="87" t="s">
        <v>57</v>
      </c>
      <c r="E4" s="87" t="s">
        <v>58</v>
      </c>
      <c r="F4" s="87" t="s">
        <v>59</v>
      </c>
      <c r="G4" s="87" t="s">
        <v>60</v>
      </c>
      <c r="H4" s="87" t="s">
        <v>61</v>
      </c>
      <c r="I4" s="87" t="s">
        <v>0</v>
      </c>
      <c r="J4" s="87" t="s">
        <v>167</v>
      </c>
      <c r="K4" s="87" t="s">
        <v>62</v>
      </c>
      <c r="L4" s="87" t="s">
        <v>63</v>
      </c>
      <c r="M4" s="87" t="s">
        <v>64</v>
      </c>
      <c r="N4" s="87" t="s">
        <v>65</v>
      </c>
      <c r="O4" s="88" t="s">
        <v>166</v>
      </c>
      <c r="P4" s="88" t="s">
        <v>165</v>
      </c>
    </row>
    <row r="5" spans="1:16" x14ac:dyDescent="0.25">
      <c r="A5" s="81" t="s">
        <v>164</v>
      </c>
      <c r="B5" s="82" t="s">
        <v>66</v>
      </c>
      <c r="C5" s="103">
        <v>1086907.14164</v>
      </c>
      <c r="D5" s="103">
        <v>1013138.76662</v>
      </c>
      <c r="E5" s="103">
        <v>1064141.8579299999</v>
      </c>
      <c r="F5" s="103">
        <v>1119974.2067199999</v>
      </c>
      <c r="G5" s="103">
        <v>990472.42657000001</v>
      </c>
      <c r="H5" s="103">
        <v>1121510.4395600001</v>
      </c>
      <c r="I5" s="83">
        <v>1085033.0282699999</v>
      </c>
      <c r="J5" s="83">
        <v>1007800.82939</v>
      </c>
      <c r="K5" s="83">
        <v>1099040.7505399999</v>
      </c>
      <c r="L5" s="83">
        <v>1287421.82822</v>
      </c>
      <c r="M5" s="83">
        <v>1163321.5002299999</v>
      </c>
      <c r="N5" s="83"/>
      <c r="O5" s="103">
        <f t="shared" ref="O5:O24" si="0">SUM(C5:N5)</f>
        <v>12038762.775689999</v>
      </c>
      <c r="P5" s="144">
        <f t="shared" ref="P5:P24" si="1">O5/O$26*100</f>
        <v>9.852629839326104</v>
      </c>
    </row>
    <row r="6" spans="1:16" x14ac:dyDescent="0.25">
      <c r="A6" s="81" t="s">
        <v>163</v>
      </c>
      <c r="B6" s="82" t="s">
        <v>68</v>
      </c>
      <c r="C6" s="103">
        <v>750353.68406</v>
      </c>
      <c r="D6" s="103">
        <v>739631.38277999999</v>
      </c>
      <c r="E6" s="103">
        <v>708941.21083</v>
      </c>
      <c r="F6" s="103">
        <v>766701.78186999995</v>
      </c>
      <c r="G6" s="103">
        <v>677683.24081999995</v>
      </c>
      <c r="H6" s="103">
        <v>810862.71528</v>
      </c>
      <c r="I6" s="83">
        <v>794166.70776000002</v>
      </c>
      <c r="J6" s="83">
        <v>707833.02763999999</v>
      </c>
      <c r="K6" s="83">
        <v>783859.32521000004</v>
      </c>
      <c r="L6" s="83">
        <v>893635.04870000004</v>
      </c>
      <c r="M6" s="83">
        <v>850698.71481999999</v>
      </c>
      <c r="N6" s="83"/>
      <c r="O6" s="103">
        <f t="shared" si="0"/>
        <v>8484366.8397700004</v>
      </c>
      <c r="P6" s="144">
        <f t="shared" si="1"/>
        <v>6.9436807960123375</v>
      </c>
    </row>
    <row r="7" spans="1:16" x14ac:dyDescent="0.25">
      <c r="A7" s="81" t="s">
        <v>162</v>
      </c>
      <c r="B7" s="82" t="s">
        <v>67</v>
      </c>
      <c r="C7" s="103">
        <v>846408.82591999997</v>
      </c>
      <c r="D7" s="103">
        <v>732544.41442000004</v>
      </c>
      <c r="E7" s="103">
        <v>711831.54546000005</v>
      </c>
      <c r="F7" s="103">
        <v>766405.89170000004</v>
      </c>
      <c r="G7" s="103">
        <v>633002.60033000004</v>
      </c>
      <c r="H7" s="103">
        <v>671902.32087000005</v>
      </c>
      <c r="I7" s="83">
        <v>597239.93325</v>
      </c>
      <c r="J7" s="83">
        <v>683813.09184000001</v>
      </c>
      <c r="K7" s="83">
        <v>590457.68477000005</v>
      </c>
      <c r="L7" s="83">
        <v>843299.94715000002</v>
      </c>
      <c r="M7" s="83">
        <v>787042.26908</v>
      </c>
      <c r="N7" s="83"/>
      <c r="O7" s="103">
        <f t="shared" si="0"/>
        <v>7863948.5247900002</v>
      </c>
      <c r="P7" s="144">
        <f t="shared" si="1"/>
        <v>6.4359249645426857</v>
      </c>
    </row>
    <row r="8" spans="1:16" x14ac:dyDescent="0.25">
      <c r="A8" s="81" t="s">
        <v>161</v>
      </c>
      <c r="B8" s="82" t="s">
        <v>70</v>
      </c>
      <c r="C8" s="103">
        <v>569748.42588999995</v>
      </c>
      <c r="D8" s="103">
        <v>509667.22148000001</v>
      </c>
      <c r="E8" s="103">
        <v>522004.74799</v>
      </c>
      <c r="F8" s="103">
        <v>547767.02845999994</v>
      </c>
      <c r="G8" s="103">
        <v>481977.58850000001</v>
      </c>
      <c r="H8" s="103">
        <v>587924.03131999995</v>
      </c>
      <c r="I8" s="83">
        <v>572374.65295999998</v>
      </c>
      <c r="J8" s="83">
        <v>413123.51270999998</v>
      </c>
      <c r="K8" s="83">
        <v>568227.40157999995</v>
      </c>
      <c r="L8" s="83">
        <v>689938.15841000003</v>
      </c>
      <c r="M8" s="83">
        <v>612826.45293000003</v>
      </c>
      <c r="N8" s="83"/>
      <c r="O8" s="103">
        <f t="shared" si="0"/>
        <v>6075579.2222300004</v>
      </c>
      <c r="P8" s="144">
        <f t="shared" si="1"/>
        <v>4.9723077239307178</v>
      </c>
    </row>
    <row r="9" spans="1:16" x14ac:dyDescent="0.25">
      <c r="A9" s="81" t="s">
        <v>160</v>
      </c>
      <c r="B9" s="82" t="s">
        <v>72</v>
      </c>
      <c r="C9" s="103">
        <v>481050.16171999997</v>
      </c>
      <c r="D9" s="103">
        <v>520401.10466999997</v>
      </c>
      <c r="E9" s="103">
        <v>529374.73149999999</v>
      </c>
      <c r="F9" s="103">
        <v>506981.53899999999</v>
      </c>
      <c r="G9" s="103">
        <v>453240.01066000003</v>
      </c>
      <c r="H9" s="103">
        <v>535021.76876000001</v>
      </c>
      <c r="I9" s="83">
        <v>576959.75272999995</v>
      </c>
      <c r="J9" s="83">
        <v>508382.85256000003</v>
      </c>
      <c r="K9" s="83">
        <v>532449.55996999994</v>
      </c>
      <c r="L9" s="83">
        <v>522998.73369000002</v>
      </c>
      <c r="M9" s="83">
        <v>507905.47440000001</v>
      </c>
      <c r="N9" s="83"/>
      <c r="O9" s="103">
        <f t="shared" si="0"/>
        <v>5674765.6896599997</v>
      </c>
      <c r="P9" s="144">
        <f t="shared" si="1"/>
        <v>4.6442783869809707</v>
      </c>
    </row>
    <row r="10" spans="1:16" x14ac:dyDescent="0.25">
      <c r="A10" s="81" t="s">
        <v>159</v>
      </c>
      <c r="B10" s="82" t="s">
        <v>71</v>
      </c>
      <c r="C10" s="103">
        <v>469266.44468000002</v>
      </c>
      <c r="D10" s="103">
        <v>457723.98862000002</v>
      </c>
      <c r="E10" s="103">
        <v>457723.13559999998</v>
      </c>
      <c r="F10" s="103">
        <v>478364.98028999998</v>
      </c>
      <c r="G10" s="103">
        <v>404071.99726999999</v>
      </c>
      <c r="H10" s="103">
        <v>558356.09056000004</v>
      </c>
      <c r="I10" s="83">
        <v>460968.94809000002</v>
      </c>
      <c r="J10" s="83">
        <v>462366.86135999998</v>
      </c>
      <c r="K10" s="83">
        <v>475198.45843</v>
      </c>
      <c r="L10" s="83">
        <v>547387.00618999999</v>
      </c>
      <c r="M10" s="83">
        <v>489836.13844000001</v>
      </c>
      <c r="N10" s="83"/>
      <c r="O10" s="103">
        <f t="shared" si="0"/>
        <v>5261264.0495300004</v>
      </c>
      <c r="P10" s="144">
        <f t="shared" si="1"/>
        <v>4.3058649906823119</v>
      </c>
    </row>
    <row r="11" spans="1:16" x14ac:dyDescent="0.25">
      <c r="A11" s="81" t="s">
        <v>158</v>
      </c>
      <c r="B11" s="82" t="s">
        <v>73</v>
      </c>
      <c r="C11" s="103">
        <v>387694.40331000002</v>
      </c>
      <c r="D11" s="103">
        <v>396184.66105</v>
      </c>
      <c r="E11" s="103">
        <v>370801.82867999998</v>
      </c>
      <c r="F11" s="103">
        <v>405358.75582000002</v>
      </c>
      <c r="G11" s="103">
        <v>334822.10930000001</v>
      </c>
      <c r="H11" s="103">
        <v>412870.76949999999</v>
      </c>
      <c r="I11" s="83">
        <v>403114.87673000002</v>
      </c>
      <c r="J11" s="83">
        <v>378860.56494000001</v>
      </c>
      <c r="K11" s="83">
        <v>382002.73865000001</v>
      </c>
      <c r="L11" s="83">
        <v>458661.38254999998</v>
      </c>
      <c r="M11" s="83">
        <v>438960.11456999998</v>
      </c>
      <c r="N11" s="83"/>
      <c r="O11" s="103">
        <f t="shared" si="0"/>
        <v>4369332.2051000008</v>
      </c>
      <c r="P11" s="144">
        <f t="shared" si="1"/>
        <v>3.5759000874098903</v>
      </c>
    </row>
    <row r="12" spans="1:16" x14ac:dyDescent="0.25">
      <c r="A12" s="81" t="s">
        <v>157</v>
      </c>
      <c r="B12" s="82" t="s">
        <v>69</v>
      </c>
      <c r="C12" s="103">
        <v>313273.9694</v>
      </c>
      <c r="D12" s="103">
        <v>296232.89601999999</v>
      </c>
      <c r="E12" s="103">
        <v>327017.74076999997</v>
      </c>
      <c r="F12" s="103">
        <v>317062.53896999999</v>
      </c>
      <c r="G12" s="103">
        <v>314978.02244999999</v>
      </c>
      <c r="H12" s="103">
        <v>327487.22473000002</v>
      </c>
      <c r="I12" s="83">
        <v>281334.64022</v>
      </c>
      <c r="J12" s="83">
        <v>309856.40875</v>
      </c>
      <c r="K12" s="83">
        <v>276052.73102000001</v>
      </c>
      <c r="L12" s="83">
        <v>360450.82487999997</v>
      </c>
      <c r="M12" s="83">
        <v>331064.41912999999</v>
      </c>
      <c r="N12" s="83"/>
      <c r="O12" s="103">
        <f t="shared" si="0"/>
        <v>3454811.4163399995</v>
      </c>
      <c r="P12" s="144">
        <f t="shared" si="1"/>
        <v>2.8274481924846326</v>
      </c>
    </row>
    <row r="13" spans="1:16" x14ac:dyDescent="0.25">
      <c r="A13" s="81" t="s">
        <v>156</v>
      </c>
      <c r="B13" s="82" t="s">
        <v>150</v>
      </c>
      <c r="C13" s="103">
        <v>399052.98924000002</v>
      </c>
      <c r="D13" s="103">
        <v>274910.69052</v>
      </c>
      <c r="E13" s="103">
        <v>199265.48986999999</v>
      </c>
      <c r="F13" s="103">
        <v>297845.19699000003</v>
      </c>
      <c r="G13" s="103">
        <v>423008.53419999999</v>
      </c>
      <c r="H13" s="103">
        <v>330754.43359999999</v>
      </c>
      <c r="I13" s="83">
        <v>274666.69257999997</v>
      </c>
      <c r="J13" s="83">
        <v>275909.09305000002</v>
      </c>
      <c r="K13" s="83">
        <v>218305.89459000001</v>
      </c>
      <c r="L13" s="83">
        <v>324027.97733000002</v>
      </c>
      <c r="M13" s="83">
        <v>306168.79878999997</v>
      </c>
      <c r="N13" s="83"/>
      <c r="O13" s="103">
        <f t="shared" si="0"/>
        <v>3323915.7907600002</v>
      </c>
      <c r="P13" s="144">
        <f t="shared" si="1"/>
        <v>2.7203220558162533</v>
      </c>
    </row>
    <row r="14" spans="1:16" x14ac:dyDescent="0.25">
      <c r="A14" s="81" t="s">
        <v>154</v>
      </c>
      <c r="B14" s="82" t="s">
        <v>138</v>
      </c>
      <c r="C14" s="103">
        <v>203169.85073000001</v>
      </c>
      <c r="D14" s="103">
        <v>288196.68319000001</v>
      </c>
      <c r="E14" s="103">
        <v>301509.25016</v>
      </c>
      <c r="F14" s="103">
        <v>385868.99783000001</v>
      </c>
      <c r="G14" s="103">
        <v>333075.35595</v>
      </c>
      <c r="H14" s="103">
        <v>382225.86053000001</v>
      </c>
      <c r="I14" s="83">
        <v>252405.69349000001</v>
      </c>
      <c r="J14" s="83">
        <v>272408.86567999999</v>
      </c>
      <c r="K14" s="83">
        <v>193670.16021999999</v>
      </c>
      <c r="L14" s="83">
        <v>251235.62857999999</v>
      </c>
      <c r="M14" s="83">
        <v>253356.77791</v>
      </c>
      <c r="N14" s="83"/>
      <c r="O14" s="103">
        <f t="shared" si="0"/>
        <v>3117123.1242699996</v>
      </c>
      <c r="P14" s="144">
        <f t="shared" si="1"/>
        <v>2.5510811101829165</v>
      </c>
    </row>
    <row r="15" spans="1:16" x14ac:dyDescent="0.25">
      <c r="A15" s="81" t="s">
        <v>152</v>
      </c>
      <c r="B15" s="82" t="s">
        <v>74</v>
      </c>
      <c r="C15" s="103">
        <v>277691.49177999998</v>
      </c>
      <c r="D15" s="103">
        <v>265108.43047000002</v>
      </c>
      <c r="E15" s="103">
        <v>390902.80423000001</v>
      </c>
      <c r="F15" s="103">
        <v>307477.46260999999</v>
      </c>
      <c r="G15" s="103">
        <v>239784.22940000001</v>
      </c>
      <c r="H15" s="103">
        <v>295092.12839999999</v>
      </c>
      <c r="I15" s="83">
        <v>212774.59604</v>
      </c>
      <c r="J15" s="83">
        <v>228677.79543</v>
      </c>
      <c r="K15" s="83">
        <v>246313.75995000001</v>
      </c>
      <c r="L15" s="83">
        <v>233431.25581999999</v>
      </c>
      <c r="M15" s="83">
        <v>209676.11124</v>
      </c>
      <c r="N15" s="83"/>
      <c r="O15" s="103">
        <f t="shared" si="0"/>
        <v>2906930.06537</v>
      </c>
      <c r="P15" s="144">
        <f t="shared" si="1"/>
        <v>2.3790572533527725</v>
      </c>
    </row>
    <row r="16" spans="1:16" x14ac:dyDescent="0.25">
      <c r="A16" s="81" t="s">
        <v>151</v>
      </c>
      <c r="B16" s="82" t="s">
        <v>148</v>
      </c>
      <c r="C16" s="103">
        <v>213114.62727</v>
      </c>
      <c r="D16" s="103">
        <v>202060.92011000001</v>
      </c>
      <c r="E16" s="103">
        <v>217603.59301000001</v>
      </c>
      <c r="F16" s="103">
        <v>328447.42911999999</v>
      </c>
      <c r="G16" s="103">
        <v>303949.46270999999</v>
      </c>
      <c r="H16" s="103">
        <v>272352.98225</v>
      </c>
      <c r="I16" s="83">
        <v>263601.59941999998</v>
      </c>
      <c r="J16" s="83">
        <v>254900.45486</v>
      </c>
      <c r="K16" s="83">
        <v>206806.11752999999</v>
      </c>
      <c r="L16" s="83">
        <v>275015.8272</v>
      </c>
      <c r="M16" s="83">
        <v>281599.15367999999</v>
      </c>
      <c r="N16" s="83"/>
      <c r="O16" s="103">
        <f t="shared" si="0"/>
        <v>2819452.1671599997</v>
      </c>
      <c r="P16" s="144">
        <f t="shared" si="1"/>
        <v>2.3074645684361963</v>
      </c>
    </row>
    <row r="17" spans="1:16" x14ac:dyDescent="0.25">
      <c r="A17" s="81" t="s">
        <v>149</v>
      </c>
      <c r="B17" s="82" t="s">
        <v>155</v>
      </c>
      <c r="C17" s="103">
        <v>253565.00008</v>
      </c>
      <c r="D17" s="103">
        <v>235502.48397</v>
      </c>
      <c r="E17" s="103">
        <v>237832.12677</v>
      </c>
      <c r="F17" s="103">
        <v>255294.69310999999</v>
      </c>
      <c r="G17" s="103">
        <v>230677.40797999999</v>
      </c>
      <c r="H17" s="103">
        <v>287747.49883</v>
      </c>
      <c r="I17" s="83">
        <v>261005.97685000001</v>
      </c>
      <c r="J17" s="83">
        <v>231601.88855999999</v>
      </c>
      <c r="K17" s="83">
        <v>241701.07972000001</v>
      </c>
      <c r="L17" s="83">
        <v>303855.97879999998</v>
      </c>
      <c r="M17" s="83">
        <v>265025.81456999999</v>
      </c>
      <c r="N17" s="83"/>
      <c r="O17" s="103">
        <f t="shared" si="0"/>
        <v>2803809.9492399995</v>
      </c>
      <c r="P17" s="144">
        <f t="shared" si="1"/>
        <v>2.2946628390638852</v>
      </c>
    </row>
    <row r="18" spans="1:16" x14ac:dyDescent="0.25">
      <c r="A18" s="81" t="s">
        <v>147</v>
      </c>
      <c r="B18" s="82" t="s">
        <v>143</v>
      </c>
      <c r="C18" s="103">
        <v>208347.80074000001</v>
      </c>
      <c r="D18" s="103">
        <v>201383.28690000001</v>
      </c>
      <c r="E18" s="103">
        <v>229615.86877</v>
      </c>
      <c r="F18" s="103">
        <v>216178.4173</v>
      </c>
      <c r="G18" s="103">
        <v>229953.71293000001</v>
      </c>
      <c r="H18" s="103">
        <v>252666.56344999999</v>
      </c>
      <c r="I18" s="83">
        <v>246037.6875</v>
      </c>
      <c r="J18" s="83">
        <v>223991.15410000001</v>
      </c>
      <c r="K18" s="83">
        <v>272344.63588999998</v>
      </c>
      <c r="L18" s="83">
        <v>289494.07182999997</v>
      </c>
      <c r="M18" s="83">
        <v>236302.71836999999</v>
      </c>
      <c r="N18" s="83"/>
      <c r="O18" s="103">
        <f t="shared" si="0"/>
        <v>2606315.9177799998</v>
      </c>
      <c r="P18" s="144">
        <f t="shared" si="1"/>
        <v>2.1330319785089409</v>
      </c>
    </row>
    <row r="19" spans="1:16" x14ac:dyDescent="0.25">
      <c r="A19" s="81" t="s">
        <v>145</v>
      </c>
      <c r="B19" s="82" t="s">
        <v>153</v>
      </c>
      <c r="C19" s="103">
        <v>170740.22382000001</v>
      </c>
      <c r="D19" s="103">
        <v>214546.94390000001</v>
      </c>
      <c r="E19" s="103">
        <v>239780.67027</v>
      </c>
      <c r="F19" s="103">
        <v>266864.62104</v>
      </c>
      <c r="G19" s="103">
        <v>218552.25315</v>
      </c>
      <c r="H19" s="103">
        <v>248733.03036</v>
      </c>
      <c r="I19" s="83">
        <v>209847.79060000001</v>
      </c>
      <c r="J19" s="83">
        <v>197017.93181000001</v>
      </c>
      <c r="K19" s="83">
        <v>200844.09057</v>
      </c>
      <c r="L19" s="83">
        <v>231602.45952</v>
      </c>
      <c r="M19" s="83">
        <v>220154.01245000001</v>
      </c>
      <c r="N19" s="83"/>
      <c r="O19" s="103">
        <f t="shared" si="0"/>
        <v>2418684.0274899998</v>
      </c>
      <c r="P19" s="144">
        <f t="shared" si="1"/>
        <v>1.9794723814369353</v>
      </c>
    </row>
    <row r="20" spans="1:16" x14ac:dyDescent="0.25">
      <c r="A20" s="81" t="s">
        <v>144</v>
      </c>
      <c r="B20" s="82" t="s">
        <v>146</v>
      </c>
      <c r="C20" s="103">
        <v>212682.59643999999</v>
      </c>
      <c r="D20" s="103">
        <v>204337.50709</v>
      </c>
      <c r="E20" s="103">
        <v>221761.53351000001</v>
      </c>
      <c r="F20" s="103">
        <v>206329.99656999999</v>
      </c>
      <c r="G20" s="103">
        <v>193665.86373000001</v>
      </c>
      <c r="H20" s="103">
        <v>204586.06880000001</v>
      </c>
      <c r="I20" s="83">
        <v>186317.69798</v>
      </c>
      <c r="J20" s="83">
        <v>208642.67373000001</v>
      </c>
      <c r="K20" s="83">
        <v>214510.22846000001</v>
      </c>
      <c r="L20" s="83">
        <v>240926.58069</v>
      </c>
      <c r="M20" s="83">
        <v>219999.72221000001</v>
      </c>
      <c r="N20" s="83"/>
      <c r="O20" s="103">
        <f t="shared" si="0"/>
        <v>2313760.4692099998</v>
      </c>
      <c r="P20" s="144">
        <f t="shared" si="1"/>
        <v>1.8936020141558965</v>
      </c>
    </row>
    <row r="21" spans="1:16" x14ac:dyDescent="0.25">
      <c r="A21" s="81" t="s">
        <v>142</v>
      </c>
      <c r="B21" s="82" t="s">
        <v>188</v>
      </c>
      <c r="C21" s="103">
        <v>153158.78034999999</v>
      </c>
      <c r="D21" s="103">
        <v>147724.87372999999</v>
      </c>
      <c r="E21" s="103">
        <v>154734.73587</v>
      </c>
      <c r="F21" s="103">
        <v>208112.27971</v>
      </c>
      <c r="G21" s="103">
        <v>245815.75648000001</v>
      </c>
      <c r="H21" s="103">
        <v>270106.68024999998</v>
      </c>
      <c r="I21" s="83">
        <v>219304.19033000001</v>
      </c>
      <c r="J21" s="83">
        <v>204972.04268000001</v>
      </c>
      <c r="K21" s="83">
        <v>178981.25727</v>
      </c>
      <c r="L21" s="83">
        <v>184116.96058000001</v>
      </c>
      <c r="M21" s="83">
        <v>195038.37278999999</v>
      </c>
      <c r="N21" s="83"/>
      <c r="O21" s="103">
        <f t="shared" si="0"/>
        <v>2162065.93004</v>
      </c>
      <c r="P21" s="144">
        <f t="shared" si="1"/>
        <v>1.7694538628103778</v>
      </c>
    </row>
    <row r="22" spans="1:16" x14ac:dyDescent="0.25">
      <c r="A22" s="81" t="s">
        <v>141</v>
      </c>
      <c r="B22" s="82" t="s">
        <v>136</v>
      </c>
      <c r="C22" s="103">
        <v>183546.35931</v>
      </c>
      <c r="D22" s="103">
        <v>190505.14575</v>
      </c>
      <c r="E22" s="103">
        <v>193690.69240999999</v>
      </c>
      <c r="F22" s="103">
        <v>213825.82514</v>
      </c>
      <c r="G22" s="103">
        <v>170448.65079000001</v>
      </c>
      <c r="H22" s="103">
        <v>172663.57167999999</v>
      </c>
      <c r="I22" s="83">
        <v>185954.72899999999</v>
      </c>
      <c r="J22" s="83">
        <v>191891.85099000001</v>
      </c>
      <c r="K22" s="83">
        <v>191668.62708999999</v>
      </c>
      <c r="L22" s="83">
        <v>230597.11692999999</v>
      </c>
      <c r="M22" s="83">
        <v>209966.52791</v>
      </c>
      <c r="N22" s="83"/>
      <c r="O22" s="103">
        <f t="shared" si="0"/>
        <v>2134759.0970000001</v>
      </c>
      <c r="P22" s="144">
        <f t="shared" si="1"/>
        <v>1.7471057093464117</v>
      </c>
    </row>
    <row r="23" spans="1:16" x14ac:dyDescent="0.25">
      <c r="A23" s="81" t="s">
        <v>139</v>
      </c>
      <c r="B23" s="82" t="s">
        <v>140</v>
      </c>
      <c r="C23" s="103">
        <v>188859.80744</v>
      </c>
      <c r="D23" s="103">
        <v>161019.99223</v>
      </c>
      <c r="E23" s="103">
        <v>185007.30986000001</v>
      </c>
      <c r="F23" s="103">
        <v>192045.68985</v>
      </c>
      <c r="G23" s="103">
        <v>179737.87839999999</v>
      </c>
      <c r="H23" s="103">
        <v>145462.36004999999</v>
      </c>
      <c r="I23" s="83">
        <v>145883.40541000001</v>
      </c>
      <c r="J23" s="83">
        <v>147253.49290000001</v>
      </c>
      <c r="K23" s="83">
        <v>132104.95900999999</v>
      </c>
      <c r="L23" s="83">
        <v>149246.26345999999</v>
      </c>
      <c r="M23" s="83">
        <v>116323.32150999999</v>
      </c>
      <c r="N23" s="83"/>
      <c r="O23" s="103">
        <f t="shared" si="0"/>
        <v>1742944.4801199997</v>
      </c>
      <c r="P23" s="144">
        <f t="shared" si="1"/>
        <v>1.4264411645186514</v>
      </c>
    </row>
    <row r="24" spans="1:16" x14ac:dyDescent="0.25">
      <c r="A24" s="81" t="s">
        <v>137</v>
      </c>
      <c r="B24" s="82" t="s">
        <v>189</v>
      </c>
      <c r="C24" s="103">
        <v>136138.95694</v>
      </c>
      <c r="D24" s="103">
        <v>152898.10621</v>
      </c>
      <c r="E24" s="103">
        <v>167565.15150000001</v>
      </c>
      <c r="F24" s="103">
        <v>177848.04454</v>
      </c>
      <c r="G24" s="103">
        <v>154934.13505000001</v>
      </c>
      <c r="H24" s="103">
        <v>162483.26441999999</v>
      </c>
      <c r="I24" s="83">
        <v>170666.59865999999</v>
      </c>
      <c r="J24" s="83">
        <v>167405.57571999999</v>
      </c>
      <c r="K24" s="83">
        <v>147617.35363999999</v>
      </c>
      <c r="L24" s="83">
        <v>163314.70764000001</v>
      </c>
      <c r="M24" s="83">
        <v>127880.64659999999</v>
      </c>
      <c r="N24" s="83"/>
      <c r="O24" s="103">
        <f t="shared" si="0"/>
        <v>1728752.5409200003</v>
      </c>
      <c r="P24" s="144">
        <f t="shared" si="1"/>
        <v>1.4148263560665593</v>
      </c>
    </row>
    <row r="25" spans="1:16" x14ac:dyDescent="0.25">
      <c r="A25" s="84"/>
      <c r="B25" s="162" t="s">
        <v>135</v>
      </c>
      <c r="C25" s="162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143">
        <f>SUM(O5:O24)</f>
        <v>83301344.282470018</v>
      </c>
      <c r="P25" s="145">
        <f>SUM(P5:P24)</f>
        <v>68.174556275065427</v>
      </c>
    </row>
    <row r="26" spans="1:16" ht="13.5" customHeight="1" x14ac:dyDescent="0.25">
      <c r="A26" s="84"/>
      <c r="B26" s="163" t="s">
        <v>134</v>
      </c>
      <c r="C26" s="163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143">
        <v>122188318.97691002</v>
      </c>
      <c r="P26" s="146">
        <f>O26/O$26*100</f>
        <v>100</v>
      </c>
    </row>
    <row r="27" spans="1:16" x14ac:dyDescent="0.25">
      <c r="B27" s="61"/>
    </row>
    <row r="28" spans="1:16" x14ac:dyDescent="0.25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13" zoomScaleNormal="100" workbookViewId="0">
      <selection activeCell="M10" sqref="M10"/>
    </sheetView>
  </sheetViews>
  <sheetFormatPr defaultColWidth="9.109375" defaultRowHeight="13.2" x14ac:dyDescent="0.25"/>
  <sheetData>
    <row r="22" spans="1:1" x14ac:dyDescent="0.25">
      <c r="A22" t="s">
        <v>174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29" t="s">
        <v>2</v>
      </c>
    </row>
    <row r="2" spans="2:2" ht="13.8" x14ac:dyDescent="0.25">
      <c r="B2" s="29" t="s">
        <v>75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28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2015-10-01T03:34:08Z</cp:lastPrinted>
  <dcterms:created xsi:type="dcterms:W3CDTF">2013-08-01T04:41:02Z</dcterms:created>
  <dcterms:modified xsi:type="dcterms:W3CDTF">2015-12-01T06:15:47Z</dcterms:modified>
</cp:coreProperties>
</file>