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0" windowWidth="15570" windowHeight="7710"/>
  </bookViews>
  <sheets>
    <sheet name="SEKTÖR (U S D)" sheetId="1" r:id="rId1"/>
    <sheet name="SEKTÖR (TL)" sheetId="2" r:id="rId2"/>
    <sheet name="USDvsTL" sheetId="3" r:id="rId3"/>
    <sheet name="Seçilmiş İstatistikler" sheetId="14" r:id="rId4"/>
    <sheet name="GEN.SEK." sheetId="4" r:id="rId5"/>
    <sheet name="Toplam İhracat  bar gra" sheetId="5" r:id="rId6"/>
    <sheet name="KARŞL" sheetId="6" r:id="rId7"/>
    <sheet name="ÜLKE" sheetId="7" r:id="rId8"/>
    <sheet name="SEKT1" sheetId="8" r:id="rId9"/>
    <sheet name="SEKT2" sheetId="9" r:id="rId10"/>
    <sheet name="SEKT3" sheetId="10" r:id="rId11"/>
    <sheet name="SEKT4" sheetId="11" r:id="rId12"/>
    <sheet name="SEKT5" sheetId="12" r:id="rId13"/>
    <sheet name="2002-2013 AYLIK İHR" sheetId="13" r:id="rId14"/>
  </sheets>
  <calcPr calcId="145621"/>
</workbook>
</file>

<file path=xl/calcChain.xml><?xml version="1.0" encoding="utf-8"?>
<calcChain xmlns="http://schemas.openxmlformats.org/spreadsheetml/2006/main">
  <c r="D31" i="14" l="1"/>
  <c r="D30" i="14"/>
  <c r="D29" i="14"/>
  <c r="D28" i="14"/>
  <c r="D27" i="14"/>
  <c r="D26" i="14"/>
  <c r="D25" i="14"/>
  <c r="D24" i="14"/>
  <c r="D23" i="14"/>
  <c r="D22" i="14"/>
  <c r="K46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D76" i="14" l="1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O73" i="13" l="1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P26" i="7"/>
  <c r="O24" i="7"/>
  <c r="P24" i="7" s="1"/>
  <c r="O23" i="7"/>
  <c r="P23" i="7" s="1"/>
  <c r="O22" i="7"/>
  <c r="P22" i="7" s="1"/>
  <c r="O21" i="7"/>
  <c r="P21" i="7" s="1"/>
  <c r="O20" i="7"/>
  <c r="P20" i="7" s="1"/>
  <c r="O19" i="7"/>
  <c r="P19" i="7" s="1"/>
  <c r="O18" i="7"/>
  <c r="P18" i="7" s="1"/>
  <c r="O17" i="7"/>
  <c r="P17" i="7" s="1"/>
  <c r="O16" i="7"/>
  <c r="P16" i="7" s="1"/>
  <c r="O15" i="7"/>
  <c r="P15" i="7" s="1"/>
  <c r="O14" i="7"/>
  <c r="P14" i="7" s="1"/>
  <c r="O13" i="7"/>
  <c r="P13" i="7" s="1"/>
  <c r="O12" i="7"/>
  <c r="P12" i="7" s="1"/>
  <c r="O11" i="7"/>
  <c r="P11" i="7" s="1"/>
  <c r="O10" i="7"/>
  <c r="P10" i="7" s="1"/>
  <c r="O9" i="7"/>
  <c r="P9" i="7" s="1"/>
  <c r="O8" i="7"/>
  <c r="P8" i="7" s="1"/>
  <c r="O7" i="7"/>
  <c r="P7" i="7" s="1"/>
  <c r="O6" i="7"/>
  <c r="P6" i="7" s="1"/>
  <c r="O5" i="7"/>
  <c r="Q22" i="4"/>
  <c r="P22" i="4"/>
  <c r="M22" i="4"/>
  <c r="L22" i="4"/>
  <c r="I22" i="4"/>
  <c r="H22" i="4"/>
  <c r="E22" i="4"/>
  <c r="D22" i="4"/>
  <c r="Q21" i="4"/>
  <c r="P21" i="4"/>
  <c r="M21" i="4"/>
  <c r="L21" i="4"/>
  <c r="I21" i="4"/>
  <c r="H21" i="4"/>
  <c r="E21" i="4"/>
  <c r="D21" i="4"/>
  <c r="Q20" i="4"/>
  <c r="P20" i="4"/>
  <c r="M20" i="4"/>
  <c r="L20" i="4"/>
  <c r="I20" i="4"/>
  <c r="H20" i="4"/>
  <c r="E20" i="4"/>
  <c r="D20" i="4"/>
  <c r="Q19" i="4"/>
  <c r="P19" i="4"/>
  <c r="M19" i="4"/>
  <c r="L19" i="4"/>
  <c r="I19" i="4"/>
  <c r="H19" i="4"/>
  <c r="E19" i="4"/>
  <c r="D19" i="4"/>
  <c r="Q18" i="4"/>
  <c r="P18" i="4"/>
  <c r="M18" i="4"/>
  <c r="L18" i="4"/>
  <c r="I18" i="4"/>
  <c r="H18" i="4"/>
  <c r="E18" i="4"/>
  <c r="D18" i="4"/>
  <c r="Q17" i="4"/>
  <c r="P17" i="4"/>
  <c r="M17" i="4"/>
  <c r="L17" i="4"/>
  <c r="I17" i="4"/>
  <c r="H17" i="4"/>
  <c r="E17" i="4"/>
  <c r="D17" i="4"/>
  <c r="Q16" i="4"/>
  <c r="P16" i="4"/>
  <c r="M16" i="4"/>
  <c r="L16" i="4"/>
  <c r="I16" i="4"/>
  <c r="H16" i="4"/>
  <c r="E16" i="4"/>
  <c r="D16" i="4"/>
  <c r="Q15" i="4"/>
  <c r="P15" i="4"/>
  <c r="M15" i="4"/>
  <c r="L15" i="4"/>
  <c r="I15" i="4"/>
  <c r="H15" i="4"/>
  <c r="E15" i="4"/>
  <c r="D15" i="4"/>
  <c r="Q14" i="4"/>
  <c r="P14" i="4"/>
  <c r="M14" i="4"/>
  <c r="L14" i="4"/>
  <c r="I14" i="4"/>
  <c r="H14" i="4"/>
  <c r="E14" i="4"/>
  <c r="D14" i="4"/>
  <c r="Q13" i="4"/>
  <c r="P13" i="4"/>
  <c r="M13" i="4"/>
  <c r="L13" i="4"/>
  <c r="I13" i="4"/>
  <c r="H13" i="4"/>
  <c r="E13" i="4"/>
  <c r="D13" i="4"/>
  <c r="Q12" i="4"/>
  <c r="P12" i="4"/>
  <c r="M12" i="4"/>
  <c r="L12" i="4"/>
  <c r="I12" i="4"/>
  <c r="H12" i="4"/>
  <c r="E12" i="4"/>
  <c r="D12" i="4"/>
  <c r="Q11" i="4"/>
  <c r="P11" i="4"/>
  <c r="M11" i="4"/>
  <c r="L11" i="4"/>
  <c r="I11" i="4"/>
  <c r="H11" i="4"/>
  <c r="E11" i="4"/>
  <c r="D11" i="4"/>
  <c r="Q10" i="4"/>
  <c r="P10" i="4"/>
  <c r="M10" i="4"/>
  <c r="L10" i="4"/>
  <c r="I10" i="4"/>
  <c r="H10" i="4"/>
  <c r="E10" i="4"/>
  <c r="D10" i="4"/>
  <c r="Q9" i="4"/>
  <c r="P9" i="4"/>
  <c r="M9" i="4"/>
  <c r="L9" i="4"/>
  <c r="I9" i="4"/>
  <c r="H9" i="4"/>
  <c r="E9" i="4"/>
  <c r="D9" i="4"/>
  <c r="M46" i="2"/>
  <c r="E46" i="2"/>
  <c r="M42" i="2"/>
  <c r="I40" i="2"/>
  <c r="D40" i="2"/>
  <c r="C40" i="3" s="1"/>
  <c r="D37" i="2"/>
  <c r="C37" i="3" s="1"/>
  <c r="L35" i="2"/>
  <c r="G35" i="3" s="1"/>
  <c r="E35" i="2"/>
  <c r="M33" i="2"/>
  <c r="M29" i="2"/>
  <c r="M25" i="2"/>
  <c r="D25" i="2"/>
  <c r="C25" i="3" s="1"/>
  <c r="D20" i="2"/>
  <c r="C20" i="3" s="1"/>
  <c r="E19" i="2"/>
  <c r="D17" i="2"/>
  <c r="C17" i="3" s="1"/>
  <c r="E15" i="2"/>
  <c r="M14" i="2"/>
  <c r="L11" i="2"/>
  <c r="G11" i="3" s="1"/>
  <c r="L10" i="2"/>
  <c r="G10" i="3" s="1"/>
  <c r="D8" i="2"/>
  <c r="C8" i="3" s="1"/>
  <c r="M46" i="1"/>
  <c r="L46" i="1"/>
  <c r="F46" i="3" s="1"/>
  <c r="I46" i="1"/>
  <c r="H46" i="1"/>
  <c r="D46" i="3" s="1"/>
  <c r="E46" i="1"/>
  <c r="D46" i="1"/>
  <c r="B46" i="3" s="1"/>
  <c r="K45" i="1"/>
  <c r="K45" i="2" s="1"/>
  <c r="J45" i="1"/>
  <c r="J45" i="2" s="1"/>
  <c r="G45" i="1"/>
  <c r="G45" i="2" s="1"/>
  <c r="F45" i="1"/>
  <c r="F45" i="2" s="1"/>
  <c r="M44" i="1"/>
  <c r="L44" i="1"/>
  <c r="F44" i="3" s="1"/>
  <c r="I44" i="1"/>
  <c r="H44" i="1"/>
  <c r="D44" i="3" s="1"/>
  <c r="E44" i="1"/>
  <c r="D44" i="1"/>
  <c r="B44" i="3" s="1"/>
  <c r="M43" i="1"/>
  <c r="L43" i="1"/>
  <c r="F43" i="3" s="1"/>
  <c r="I43" i="1"/>
  <c r="H43" i="1"/>
  <c r="D43" i="3" s="1"/>
  <c r="E43" i="1"/>
  <c r="D43" i="1"/>
  <c r="B43" i="3" s="1"/>
  <c r="M42" i="1"/>
  <c r="L42" i="1"/>
  <c r="F42" i="3" s="1"/>
  <c r="I42" i="1"/>
  <c r="H42" i="1"/>
  <c r="D42" i="3" s="1"/>
  <c r="E42" i="1"/>
  <c r="D42" i="1"/>
  <c r="B42" i="3" s="1"/>
  <c r="M41" i="1"/>
  <c r="L41" i="1"/>
  <c r="F41" i="3" s="1"/>
  <c r="I41" i="1"/>
  <c r="H41" i="1"/>
  <c r="D41" i="3" s="1"/>
  <c r="E41" i="1"/>
  <c r="D41" i="1"/>
  <c r="B41" i="3" s="1"/>
  <c r="M40" i="1"/>
  <c r="L40" i="1"/>
  <c r="F40" i="3" s="1"/>
  <c r="I40" i="1"/>
  <c r="H40" i="1"/>
  <c r="D40" i="3" s="1"/>
  <c r="E40" i="1"/>
  <c r="D40" i="1"/>
  <c r="B40" i="3" s="1"/>
  <c r="M39" i="1"/>
  <c r="L39" i="1"/>
  <c r="F39" i="3" s="1"/>
  <c r="I39" i="1"/>
  <c r="H39" i="1"/>
  <c r="D39" i="3" s="1"/>
  <c r="E39" i="1"/>
  <c r="D39" i="1"/>
  <c r="B39" i="3" s="1"/>
  <c r="M38" i="1"/>
  <c r="L38" i="1"/>
  <c r="F38" i="3" s="1"/>
  <c r="I38" i="1"/>
  <c r="H38" i="1"/>
  <c r="D38" i="3" s="1"/>
  <c r="E38" i="1"/>
  <c r="D38" i="1"/>
  <c r="B38" i="3" s="1"/>
  <c r="M37" i="1"/>
  <c r="L37" i="1"/>
  <c r="F37" i="3" s="1"/>
  <c r="I37" i="1"/>
  <c r="H37" i="1"/>
  <c r="D37" i="3" s="1"/>
  <c r="E37" i="1"/>
  <c r="D37" i="1"/>
  <c r="B37" i="3" s="1"/>
  <c r="M36" i="1"/>
  <c r="L36" i="1"/>
  <c r="F36" i="3" s="1"/>
  <c r="I36" i="1"/>
  <c r="H36" i="1"/>
  <c r="D36" i="3" s="1"/>
  <c r="E36" i="1"/>
  <c r="D36" i="1"/>
  <c r="B36" i="3" s="1"/>
  <c r="M35" i="1"/>
  <c r="L35" i="1"/>
  <c r="F35" i="3" s="1"/>
  <c r="I35" i="1"/>
  <c r="H35" i="1"/>
  <c r="D35" i="3" s="1"/>
  <c r="E35" i="1"/>
  <c r="D35" i="1"/>
  <c r="B35" i="3" s="1"/>
  <c r="M34" i="1"/>
  <c r="L34" i="1"/>
  <c r="F34" i="3" s="1"/>
  <c r="I34" i="1"/>
  <c r="H34" i="1"/>
  <c r="D34" i="3" s="1"/>
  <c r="E34" i="1"/>
  <c r="D34" i="1"/>
  <c r="B34" i="3" s="1"/>
  <c r="M33" i="1"/>
  <c r="L33" i="1"/>
  <c r="F33" i="3" s="1"/>
  <c r="I33" i="1"/>
  <c r="H33" i="1"/>
  <c r="D33" i="3" s="1"/>
  <c r="E33" i="1"/>
  <c r="D33" i="1"/>
  <c r="B33" i="3" s="1"/>
  <c r="M32" i="1"/>
  <c r="L32" i="1"/>
  <c r="F32" i="3" s="1"/>
  <c r="I32" i="1"/>
  <c r="H32" i="1"/>
  <c r="D32" i="3" s="1"/>
  <c r="E32" i="1"/>
  <c r="D32" i="1"/>
  <c r="B32" i="3" s="1"/>
  <c r="M31" i="1"/>
  <c r="L31" i="1"/>
  <c r="F31" i="3" s="1"/>
  <c r="I31" i="1"/>
  <c r="H31" i="1"/>
  <c r="D31" i="3" s="1"/>
  <c r="E31" i="1"/>
  <c r="D31" i="1"/>
  <c r="B31" i="3" s="1"/>
  <c r="M30" i="1"/>
  <c r="L30" i="1"/>
  <c r="F30" i="3" s="1"/>
  <c r="I30" i="1"/>
  <c r="H30" i="1"/>
  <c r="D30" i="3" s="1"/>
  <c r="E30" i="1"/>
  <c r="D30" i="1"/>
  <c r="B30" i="3" s="1"/>
  <c r="M29" i="1"/>
  <c r="L29" i="1"/>
  <c r="F29" i="3" s="1"/>
  <c r="I29" i="1"/>
  <c r="H29" i="1"/>
  <c r="D29" i="3" s="1"/>
  <c r="E29" i="1"/>
  <c r="D29" i="1"/>
  <c r="B29" i="3" s="1"/>
  <c r="M28" i="1"/>
  <c r="L28" i="1"/>
  <c r="F28" i="3" s="1"/>
  <c r="I28" i="1"/>
  <c r="H28" i="1"/>
  <c r="D28" i="3" s="1"/>
  <c r="E28" i="1"/>
  <c r="D28" i="1"/>
  <c r="B28" i="3" s="1"/>
  <c r="M27" i="1"/>
  <c r="L27" i="1"/>
  <c r="F27" i="3" s="1"/>
  <c r="I27" i="1"/>
  <c r="H27" i="1"/>
  <c r="D27" i="3" s="1"/>
  <c r="E27" i="1"/>
  <c r="D27" i="1"/>
  <c r="B27" i="3" s="1"/>
  <c r="M26" i="1"/>
  <c r="L26" i="1"/>
  <c r="F26" i="3" s="1"/>
  <c r="I26" i="1"/>
  <c r="H26" i="1"/>
  <c r="D26" i="3" s="1"/>
  <c r="E26" i="1"/>
  <c r="D26" i="1"/>
  <c r="B26" i="3" s="1"/>
  <c r="M25" i="1"/>
  <c r="L25" i="1"/>
  <c r="F25" i="3" s="1"/>
  <c r="I25" i="1"/>
  <c r="H25" i="1"/>
  <c r="D25" i="3" s="1"/>
  <c r="E25" i="1"/>
  <c r="D25" i="1"/>
  <c r="B25" i="3" s="1"/>
  <c r="M24" i="1"/>
  <c r="L24" i="1"/>
  <c r="F24" i="3" s="1"/>
  <c r="I24" i="1"/>
  <c r="H24" i="1"/>
  <c r="D24" i="3" s="1"/>
  <c r="E24" i="1"/>
  <c r="D24" i="1"/>
  <c r="B24" i="3" s="1"/>
  <c r="M23" i="1"/>
  <c r="L23" i="1"/>
  <c r="F23" i="3" s="1"/>
  <c r="I23" i="1"/>
  <c r="H23" i="1"/>
  <c r="D23" i="3" s="1"/>
  <c r="E23" i="1"/>
  <c r="D23" i="1"/>
  <c r="B23" i="3" s="1"/>
  <c r="M22" i="1"/>
  <c r="L22" i="1"/>
  <c r="F22" i="3" s="1"/>
  <c r="I22" i="1"/>
  <c r="H22" i="1"/>
  <c r="D22" i="3" s="1"/>
  <c r="E22" i="1"/>
  <c r="D22" i="1"/>
  <c r="B22" i="3" s="1"/>
  <c r="M21" i="1"/>
  <c r="L21" i="1"/>
  <c r="F21" i="3" s="1"/>
  <c r="I21" i="1"/>
  <c r="H21" i="1"/>
  <c r="D21" i="3" s="1"/>
  <c r="E21" i="1"/>
  <c r="D21" i="1"/>
  <c r="B21" i="3" s="1"/>
  <c r="M20" i="1"/>
  <c r="L20" i="1"/>
  <c r="F20" i="3" s="1"/>
  <c r="I20" i="1"/>
  <c r="H20" i="1"/>
  <c r="D20" i="3" s="1"/>
  <c r="E20" i="1"/>
  <c r="D20" i="1"/>
  <c r="B20" i="3" s="1"/>
  <c r="M19" i="1"/>
  <c r="L19" i="1"/>
  <c r="F19" i="3" s="1"/>
  <c r="I19" i="1"/>
  <c r="H19" i="1"/>
  <c r="D19" i="3" s="1"/>
  <c r="E19" i="1"/>
  <c r="D19" i="1"/>
  <c r="B19" i="3" s="1"/>
  <c r="M18" i="1"/>
  <c r="L18" i="1"/>
  <c r="F18" i="3" s="1"/>
  <c r="I18" i="1"/>
  <c r="H18" i="1"/>
  <c r="D18" i="3" s="1"/>
  <c r="E18" i="1"/>
  <c r="D18" i="1"/>
  <c r="B18" i="3" s="1"/>
  <c r="M17" i="1"/>
  <c r="L17" i="1"/>
  <c r="F17" i="3" s="1"/>
  <c r="I17" i="1"/>
  <c r="H17" i="1"/>
  <c r="D17" i="3" s="1"/>
  <c r="E17" i="1"/>
  <c r="D17" i="1"/>
  <c r="B17" i="3" s="1"/>
  <c r="M16" i="1"/>
  <c r="L16" i="1"/>
  <c r="F16" i="3" s="1"/>
  <c r="I16" i="1"/>
  <c r="H16" i="1"/>
  <c r="D16" i="3" s="1"/>
  <c r="E16" i="1"/>
  <c r="D16" i="1"/>
  <c r="B16" i="3" s="1"/>
  <c r="M15" i="1"/>
  <c r="L15" i="1"/>
  <c r="F15" i="3" s="1"/>
  <c r="I15" i="1"/>
  <c r="H15" i="1"/>
  <c r="D15" i="3" s="1"/>
  <c r="E15" i="1"/>
  <c r="D15" i="1"/>
  <c r="B15" i="3" s="1"/>
  <c r="M14" i="1"/>
  <c r="L14" i="1"/>
  <c r="F14" i="3" s="1"/>
  <c r="I14" i="1"/>
  <c r="H14" i="1"/>
  <c r="D14" i="3" s="1"/>
  <c r="E14" i="1"/>
  <c r="D14" i="1"/>
  <c r="B14" i="3" s="1"/>
  <c r="M13" i="1"/>
  <c r="L13" i="1"/>
  <c r="F13" i="3" s="1"/>
  <c r="I13" i="1"/>
  <c r="H13" i="1"/>
  <c r="D13" i="3" s="1"/>
  <c r="E13" i="1"/>
  <c r="D13" i="1"/>
  <c r="B13" i="3" s="1"/>
  <c r="M12" i="1"/>
  <c r="L12" i="1"/>
  <c r="F12" i="3" s="1"/>
  <c r="I12" i="1"/>
  <c r="H12" i="1"/>
  <c r="D12" i="3" s="1"/>
  <c r="E12" i="1"/>
  <c r="D12" i="1"/>
  <c r="B12" i="3" s="1"/>
  <c r="M11" i="1"/>
  <c r="L11" i="1"/>
  <c r="F11" i="3" s="1"/>
  <c r="I11" i="1"/>
  <c r="H11" i="1"/>
  <c r="D11" i="3" s="1"/>
  <c r="E11" i="1"/>
  <c r="D11" i="1"/>
  <c r="B11" i="3" s="1"/>
  <c r="M10" i="1"/>
  <c r="L10" i="1"/>
  <c r="F10" i="3" s="1"/>
  <c r="I10" i="1"/>
  <c r="H10" i="1"/>
  <c r="D10" i="3" s="1"/>
  <c r="E10" i="1"/>
  <c r="D10" i="1"/>
  <c r="B10" i="3" s="1"/>
  <c r="M9" i="1"/>
  <c r="L9" i="1"/>
  <c r="F9" i="3" s="1"/>
  <c r="I9" i="1"/>
  <c r="H9" i="1"/>
  <c r="D9" i="3" s="1"/>
  <c r="E9" i="1"/>
  <c r="D9" i="1"/>
  <c r="B9" i="3" s="1"/>
  <c r="M8" i="1"/>
  <c r="L8" i="1"/>
  <c r="F8" i="3" s="1"/>
  <c r="I8" i="1"/>
  <c r="H8" i="1"/>
  <c r="D8" i="3" s="1"/>
  <c r="E8" i="1"/>
  <c r="D8" i="1"/>
  <c r="B8" i="3" s="1"/>
  <c r="M9" i="2" l="1"/>
  <c r="M13" i="2"/>
  <c r="M22" i="2"/>
  <c r="M28" i="2"/>
  <c r="M30" i="2"/>
  <c r="M41" i="2"/>
  <c r="M43" i="2"/>
  <c r="M45" i="2"/>
  <c r="M17" i="2"/>
  <c r="M21" i="2"/>
  <c r="M38" i="2"/>
  <c r="L46" i="2"/>
  <c r="G46" i="3" s="1"/>
  <c r="M37" i="2"/>
  <c r="M39" i="2"/>
  <c r="L18" i="2"/>
  <c r="G18" i="3" s="1"/>
  <c r="L27" i="2"/>
  <c r="G27" i="3" s="1"/>
  <c r="L19" i="2"/>
  <c r="G19" i="3" s="1"/>
  <c r="L26" i="2"/>
  <c r="G26" i="3" s="1"/>
  <c r="L34" i="2"/>
  <c r="G34" i="3" s="1"/>
  <c r="I15" i="2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M18" i="2"/>
  <c r="M34" i="2"/>
  <c r="L41" i="2"/>
  <c r="G41" i="3" s="1"/>
  <c r="L39" i="2"/>
  <c r="G39" i="3" s="1"/>
  <c r="M10" i="2"/>
  <c r="M26" i="2"/>
  <c r="L14" i="2"/>
  <c r="G14" i="3" s="1"/>
  <c r="L15" i="2"/>
  <c r="G15" i="3" s="1"/>
  <c r="L30" i="2"/>
  <c r="G30" i="3" s="1"/>
  <c r="L31" i="2"/>
  <c r="G31" i="3" s="1"/>
  <c r="L22" i="2"/>
  <c r="G22" i="3" s="1"/>
  <c r="L23" i="2"/>
  <c r="G23" i="3" s="1"/>
  <c r="L38" i="2"/>
  <c r="G38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M40" i="2"/>
  <c r="L40" i="2"/>
  <c r="G40" i="3" s="1"/>
  <c r="H45" i="2"/>
  <c r="E45" i="3" s="1"/>
  <c r="L8" i="2"/>
  <c r="G8" i="3" s="1"/>
  <c r="D10" i="2"/>
  <c r="C10" i="3" s="1"/>
  <c r="H11" i="2"/>
  <c r="E11" i="3" s="1"/>
  <c r="L12" i="2"/>
  <c r="G12" i="3" s="1"/>
  <c r="D14" i="2"/>
  <c r="C14" i="3" s="1"/>
  <c r="L16" i="2"/>
  <c r="G16" i="3" s="1"/>
  <c r="D18" i="2"/>
  <c r="C18" i="3" s="1"/>
  <c r="H19" i="2"/>
  <c r="E19" i="3" s="1"/>
  <c r="L20" i="2"/>
  <c r="G20" i="3" s="1"/>
  <c r="E21" i="2"/>
  <c r="H23" i="2"/>
  <c r="E23" i="3" s="1"/>
  <c r="L24" i="2"/>
  <c r="G24" i="3" s="1"/>
  <c r="D26" i="2"/>
  <c r="C26" i="3" s="1"/>
  <c r="M27" i="2"/>
  <c r="E29" i="2"/>
  <c r="H31" i="2"/>
  <c r="E31" i="3" s="1"/>
  <c r="L32" i="2"/>
  <c r="G32" i="3" s="1"/>
  <c r="D34" i="2"/>
  <c r="C34" i="3" s="1"/>
  <c r="I34" i="2"/>
  <c r="H35" i="2"/>
  <c r="E35" i="3" s="1"/>
  <c r="M35" i="2"/>
  <c r="L36" i="2"/>
  <c r="G36" i="3" s="1"/>
  <c r="E37" i="2"/>
  <c r="D38" i="2"/>
  <c r="C38" i="3" s="1"/>
  <c r="I38" i="2"/>
  <c r="I39" i="2"/>
  <c r="H39" i="2"/>
  <c r="E39" i="3" s="1"/>
  <c r="L42" i="2"/>
  <c r="G42" i="3" s="1"/>
  <c r="L43" i="2"/>
  <c r="G43" i="3" s="1"/>
  <c r="M44" i="2"/>
  <c r="L44" i="2"/>
  <c r="G44" i="3" s="1"/>
  <c r="I45" i="2"/>
  <c r="H45" i="1"/>
  <c r="D45" i="3" s="1"/>
  <c r="L45" i="1"/>
  <c r="F45" i="3" s="1"/>
  <c r="H8" i="2"/>
  <c r="E8" i="3" s="1"/>
  <c r="M8" i="2"/>
  <c r="L9" i="2"/>
  <c r="G9" i="3" s="1"/>
  <c r="E10" i="2"/>
  <c r="D11" i="2"/>
  <c r="C11" i="3" s="1"/>
  <c r="I11" i="2"/>
  <c r="H12" i="2"/>
  <c r="E12" i="3" s="1"/>
  <c r="M12" i="2"/>
  <c r="L13" i="2"/>
  <c r="G13" i="3" s="1"/>
  <c r="E14" i="2"/>
  <c r="D15" i="2"/>
  <c r="C15" i="3" s="1"/>
  <c r="H16" i="2"/>
  <c r="E16" i="3" s="1"/>
  <c r="M16" i="2"/>
  <c r="L17" i="2"/>
  <c r="G17" i="3" s="1"/>
  <c r="E18" i="2"/>
  <c r="D19" i="2"/>
  <c r="C19" i="3" s="1"/>
  <c r="I19" i="2"/>
  <c r="H20" i="2"/>
  <c r="E20" i="3" s="1"/>
  <c r="M20" i="2"/>
  <c r="L21" i="2"/>
  <c r="G21" i="3" s="1"/>
  <c r="D23" i="2"/>
  <c r="C23" i="3" s="1"/>
  <c r="I23" i="2"/>
  <c r="H24" i="2"/>
  <c r="E24" i="3" s="1"/>
  <c r="M24" i="2"/>
  <c r="L25" i="2"/>
  <c r="G25" i="3" s="1"/>
  <c r="E26" i="2"/>
  <c r="D27" i="2"/>
  <c r="C27" i="3" s="1"/>
  <c r="H28" i="2"/>
  <c r="E28" i="3" s="1"/>
  <c r="L29" i="2"/>
  <c r="G29" i="3" s="1"/>
  <c r="D31" i="2"/>
  <c r="C31" i="3" s="1"/>
  <c r="I31" i="2"/>
  <c r="H32" i="2"/>
  <c r="E32" i="3" s="1"/>
  <c r="M32" i="2"/>
  <c r="L33" i="2"/>
  <c r="G33" i="3" s="1"/>
  <c r="E34" i="2"/>
  <c r="D35" i="2"/>
  <c r="C35" i="3" s="1"/>
  <c r="I35" i="2"/>
  <c r="H36" i="2"/>
  <c r="E36" i="3" s="1"/>
  <c r="M36" i="2"/>
  <c r="L37" i="2"/>
  <c r="G37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M11" i="2"/>
  <c r="E13" i="2"/>
  <c r="I14" i="2"/>
  <c r="H15" i="2"/>
  <c r="E15" i="3" s="1"/>
  <c r="M15" i="2"/>
  <c r="E17" i="2"/>
  <c r="I18" i="2"/>
  <c r="M19" i="2"/>
  <c r="D22" i="2"/>
  <c r="C22" i="3" s="1"/>
  <c r="I22" i="2"/>
  <c r="M23" i="2"/>
  <c r="E25" i="2"/>
  <c r="I26" i="2"/>
  <c r="H27" i="2"/>
  <c r="E27" i="3" s="1"/>
  <c r="L28" i="2"/>
  <c r="G28" i="3" s="1"/>
  <c r="D30" i="2"/>
  <c r="C30" i="3" s="1"/>
  <c r="I30" i="2"/>
  <c r="M31" i="2"/>
  <c r="E33" i="2"/>
  <c r="I45" i="1"/>
  <c r="M45" i="1"/>
  <c r="E42" i="2"/>
  <c r="D42" i="2"/>
  <c r="C42" i="3" s="1"/>
  <c r="L45" i="2"/>
  <c r="G45" i="3" s="1"/>
  <c r="P5" i="7"/>
  <c r="P25" i="7" s="1"/>
  <c r="O25" i="7"/>
</calcChain>
</file>

<file path=xl/sharedStrings.xml><?xml version="1.0" encoding="utf-8"?>
<sst xmlns="http://schemas.openxmlformats.org/spreadsheetml/2006/main" count="446" uniqueCount="238">
  <si>
    <t xml:space="preserve">SEKTÖREL BAZDA İHRACAT RAKAMLARI -1000 $   </t>
  </si>
  <si>
    <t>TEMMUZ</t>
  </si>
  <si>
    <t>SON 12 AYLIK</t>
  </si>
  <si>
    <t>SEKTÖRLER</t>
  </si>
  <si>
    <t>Değişim    ('13/'12)</t>
  </si>
  <si>
    <t xml:space="preserve"> Pay(13)  (%)</t>
  </si>
  <si>
    <t>2011-2012</t>
  </si>
  <si>
    <t>2012-2013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</si>
  <si>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</si>
  <si>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</si>
  <si>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</si>
  <si>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</si>
  <si>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</si>
  <si>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</si>
  <si>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</si>
  <si>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</si>
  <si>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</si>
  <si>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</si>
  <si>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</si>
  <si>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</si>
  <si>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</si>
  <si>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</si>
  <si>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</si>
  <si>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</si>
  <si>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</si>
  <si>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</si>
  <si>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</si>
  <si>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</si>
  <si>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</si>
  <si>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</si>
  <si>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</si>
  <si>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</si>
  <si>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</si>
  <si>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Elektrik - Elektronik Mak. Bilişim</t>
  </si>
  <si>
    <t xml:space="preserve">     Makine ve Aksamları</t>
  </si>
  <si>
    <t xml:space="preserve">     Demir ve Demir Dışı Metaller</t>
  </si>
  <si>
    <t xml:space="preserve">     Çelik</t>
  </si>
  <si>
    <t xml:space="preserve">     Çimento Cam Seramik ve Toprak</t>
  </si>
  <si>
    <t xml:space="preserve">     Mücevher</t>
  </si>
  <si>
    <t xml:space="preserve">     Savunma Sanayii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</si>
  <si>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</si>
  <si>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</si>
  <si>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</si>
  <si>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</si>
  <si>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</si>
  <si>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</si>
  <si>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</si>
  <si>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  Son 12 aylık verilerde ilk 11 ay TUİK, son ay TİM rakamı kullanılmıştır. </t>
  </si>
  <si>
    <t xml:space="preserve">SEKTÖREL BAZDA İHRACAT KAYIT RAKAMLARI - 1000 TL   </t>
  </si>
  <si>
    <t>SON 12 AY</t>
  </si>
  <si>
    <t xml:space="preserve">     Hububat, Bakliyat, Yağlı Tohumlar ve Mamulleri</t>
  </si>
  <si>
    <t xml:space="preserve">     Elektrik - Elektronik </t>
  </si>
  <si>
    <t>Not: İlgili dönem ortalama MB Dolar Alış Kuru baz alınarak hesaplanmıştır.</t>
  </si>
  <si>
    <t>İHRACAT ARTIŞI KARŞILAŞTIRMA TABLOSU (USD - TL)</t>
  </si>
  <si>
    <t>Son 12 Aylık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</si>
  <si>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</si>
  <si>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</si>
  <si>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</si>
  <si>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</si>
  <si>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Son 12 Ay</t>
  </si>
  <si>
    <t>İHRACATÇI  BİRLİKLERİ 
GENEL SEKRETERLİKLERİ</t>
  </si>
  <si>
    <t>Değişim    ('11/'10)</t>
  </si>
  <si>
    <t xml:space="preserve"> Pay(11)  (%)</t>
  </si>
  <si>
    <t>AİB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</si>
  <si>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</si>
  <si>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</si>
  <si>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</si>
  <si>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</si>
  <si>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</si>
  <si>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</si>
  <si>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</si>
  <si>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</si>
  <si>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</si>
  <si>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</si>
  <si>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</si>
  <si>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</si>
  <si>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</si>
  <si>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</si>
  <si>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2013 YILI İHRACATIMIZDA İLK 20 ÜLKE (1000 $)</t>
  </si>
  <si>
    <t>ÜLKE</t>
  </si>
  <si>
    <t>OCAK</t>
  </si>
  <si>
    <t>ŞUBAT</t>
  </si>
  <si>
    <t>MART</t>
  </si>
  <si>
    <t>NİSAN</t>
  </si>
  <si>
    <t>MAYIS</t>
  </si>
  <si>
    <t>HAZİRAN</t>
  </si>
  <si>
    <t>AĞUSTOS</t>
  </si>
  <si>
    <t>EYLÜL</t>
  </si>
  <si>
    <t>EKİM</t>
  </si>
  <si>
    <t>KASIM</t>
  </si>
  <si>
    <t>ARALIK</t>
  </si>
  <si>
    <t>KÜMÜLATİF</t>
  </si>
  <si>
    <t>% PAY</t>
  </si>
  <si>
    <t>1.</t>
  </si>
  <si>
    <t xml:space="preserve">ALMANYA </t>
  </si>
  <si>
    <t>2.</t>
  </si>
  <si>
    <t>IRAK</t>
  </si>
  <si>
    <t>3.</t>
  </si>
  <si>
    <t>BİRLEŞİK KRALLIK</t>
  </si>
  <si>
    <t>4.</t>
  </si>
  <si>
    <t xml:space="preserve">RUSYA FEDERASYONU </t>
  </si>
  <si>
    <t>5.</t>
  </si>
  <si>
    <t>İTALYA</t>
  </si>
  <si>
    <t>6.</t>
  </si>
  <si>
    <t>FRANSA</t>
  </si>
  <si>
    <t>7.</t>
  </si>
  <si>
    <t>BİRLEŞİK DEVLETLER</t>
  </si>
  <si>
    <t>8.</t>
  </si>
  <si>
    <t>İSPANYA</t>
  </si>
  <si>
    <t>9.</t>
  </si>
  <si>
    <t>ÇİN HALK CUMHURİYETİ</t>
  </si>
  <si>
    <t>10.</t>
  </si>
  <si>
    <t>11.</t>
  </si>
  <si>
    <t xml:space="preserve">AZERBAYCAN-NAHÇİVAN </t>
  </si>
  <si>
    <t>12.</t>
  </si>
  <si>
    <t xml:space="preserve">SUUDİ ARABİSTAN </t>
  </si>
  <si>
    <t>13.</t>
  </si>
  <si>
    <t>HOLLANDA</t>
  </si>
  <si>
    <t>14.</t>
  </si>
  <si>
    <t>İRAN (İSLAM CUM.)</t>
  </si>
  <si>
    <t>15.</t>
  </si>
  <si>
    <t>İSRAİL</t>
  </si>
  <si>
    <t>16.</t>
  </si>
  <si>
    <t>BİRLEŞİK ARAP EMİRLİKLERİ</t>
  </si>
  <si>
    <t>17.</t>
  </si>
  <si>
    <t xml:space="preserve">ROMANYA </t>
  </si>
  <si>
    <t>18.</t>
  </si>
  <si>
    <t>BELÇİKA</t>
  </si>
  <si>
    <t>19.</t>
  </si>
  <si>
    <t>20.</t>
  </si>
  <si>
    <t>İlk 20 Ülke Toplam</t>
  </si>
  <si>
    <t>Genel Toplam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</si>
  <si>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</si>
  <si>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</si>
  <si>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</si>
  <si>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</si>
  <si>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</si>
  <si>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</si>
  <si>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</si>
  <si>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</si>
  <si>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</si>
  <si>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</si>
  <si>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</si>
  <si>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</si>
  <si>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</si>
  <si>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</si>
  <si>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</si>
  <si>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</si>
  <si>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</si>
  <si>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</si>
  <si>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</si>
  <si>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</si>
  <si>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</si>
  <si>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Kimyevi maddeler ve Mamulleri</t>
  </si>
  <si>
    <t>Hazırgiyim ve Konfeksiyon</t>
  </si>
  <si>
    <t>Otomotiv Endüstrisi</t>
  </si>
  <si>
    <t>Gemi ve Yat</t>
  </si>
  <si>
    <t>Elektrik-Elektronik,Mak.ve Bilişim</t>
  </si>
  <si>
    <t>Makine ve Aksamları</t>
  </si>
  <si>
    <t>Demir ve Demir Dışı Metaller</t>
  </si>
  <si>
    <t>Çelik</t>
  </si>
  <si>
    <t>Çimento Cam Seramik ve Toprak Sanayi</t>
  </si>
  <si>
    <t>Mücevher</t>
  </si>
  <si>
    <t>Savunma ve Havacılık Sanayii</t>
  </si>
  <si>
    <t>İklimlendirme Sanayi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</si>
  <si>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</si>
  <si>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</si>
  <si>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</si>
  <si>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 xml:space="preserve">UKRAYNA </t>
  </si>
  <si>
    <t xml:space="preserve">MISIR </t>
  </si>
  <si>
    <t>Tablo 1</t>
  </si>
  <si>
    <t>En yüksek ihracat artışı elde edilen ilk 10 ülke*</t>
  </si>
  <si>
    <t>ÜLKE (Bin$)</t>
  </si>
  <si>
    <t>Değ. %</t>
  </si>
  <si>
    <t>CEBELİ TARIK</t>
  </si>
  <si>
    <t>SURİYE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</si>
  <si>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</si>
  <si>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</si>
  <si>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</si>
  <si>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</si>
  <si>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</si>
  <si>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</si>
  <si>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</si>
  <si>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</si>
  <si>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</si>
  <si>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</si>
  <si>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</si>
  <si>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</si>
  <si>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</si>
  <si>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</si>
  <si>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</si>
  <si>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</si>
  <si>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</si>
  <si>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</si>
  <si>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</si>
  <si>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</si>
  <si>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</si>
  <si>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Tablo 6</t>
  </si>
  <si>
    <t>İhracatını en yüksek oranlı artıran ilk 10 il</t>
  </si>
  <si>
    <t>ELAZIĞ</t>
  </si>
  <si>
    <t>BINGÖL</t>
  </si>
  <si>
    <t>AMASYA</t>
  </si>
  <si>
    <t>KIRKLARELI</t>
  </si>
  <si>
    <t>KASIM 2013 İHRACAT RAKAMLARI</t>
  </si>
  <si>
    <t>OCAK-KASIM</t>
  </si>
  <si>
    <t xml:space="preserve">* Ocak- Kasım dönemi için ilk 10 ay TUİK, Kasım ayı için TİM rakamı kullanılmıştır. </t>
  </si>
  <si>
    <t>KASIM 2013 İHRACAT RAKAMLARI - TL</t>
  </si>
  <si>
    <t xml:space="preserve">* Ocak-Kasım dönemi için ilk 10 ay TUİK, Kasım ayı için TİM rakamı kullanılmıştır. </t>
  </si>
  <si>
    <t>KASIM (2013/2012)</t>
  </si>
  <si>
    <t>OCAK-KASIM
(2013/2012)</t>
  </si>
  <si>
    <t>OCAK- KASIM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</si>
  <si>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2013 yılı için ilk 10 aylık TUİK rakamları kullanılmıştır. </t>
    </r>
  </si>
  <si>
    <t xml:space="preserve">* Aylar bazında toplam ihracat grafiğinde 2013 yılı için ilk 10 aylık TUİK rakamları kullanılmıştır. </t>
  </si>
  <si>
    <t>LİBYA</t>
  </si>
  <si>
    <t>İŞGAL ALT.FİLİSTİN T</t>
  </si>
  <si>
    <t>BANGLADEŞ</t>
  </si>
  <si>
    <t xml:space="preserve">UMMAN </t>
  </si>
  <si>
    <t xml:space="preserve">KONGO </t>
  </si>
  <si>
    <t xml:space="preserve">PORTEKİZ </t>
  </si>
  <si>
    <t>FİNLANDİYA</t>
  </si>
  <si>
    <t>ANGOLA</t>
  </si>
  <si>
    <t>NORVEÇ</t>
  </si>
  <si>
    <t>2012 - KASIM</t>
  </si>
  <si>
    <t>2013 - KASIM</t>
  </si>
  <si>
    <t xml:space="preserve">Hazırgiyim ve Konfeksiyon 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</si>
  <si>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</si>
  <si>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</si>
  <si>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</si>
  <si>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 xml:space="preserve">Ağaç Mamülleri ve Orman Ürünleri </t>
  </si>
  <si>
    <t xml:space="preserve">Zeytin ve Zeytinyağı </t>
  </si>
  <si>
    <t xml:space="preserve">Yaş Meyve ve Sebze  </t>
  </si>
  <si>
    <t xml:space="preserve">Halı </t>
  </si>
  <si>
    <t>HATAY</t>
  </si>
  <si>
    <t>GÜMÜŞHANE</t>
  </si>
  <si>
    <t>ERZINCAN</t>
  </si>
  <si>
    <t>ARDAHAN</t>
  </si>
  <si>
    <t>BOLU</t>
  </si>
  <si>
    <t>ŞANLIURFA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</si>
</sst>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_Y_T_L_-;\-* #,##0.00\ _Y_T_L_-;_-* &quot;-&quot;??\ _Y_T_L_-;_-@_-"/>
    <numFmt numFmtId="165" formatCode="_-* #,##0.00\ _T_L_-;\-* #,##0.00\ _T_L_-;_-* &quot;-&quot;??\ 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</numFmts>
  <fonts count="7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10"/>
      <name val="Arial"/>
      <family val="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2">
    <xf numFmtId="0" fontId="0" fillId="0" borderId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0" borderId="0" applyNumberFormat="0" applyBorder="0" applyAlignment="0" applyProtection="0"/>
    <xf numFmtId="0" fontId="54" fillId="33" borderId="0" applyNumberFormat="0" applyBorder="0" applyAlignment="0" applyProtection="0"/>
    <xf numFmtId="0" fontId="54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31" borderId="0" applyNumberFormat="0" applyBorder="0" applyAlignment="0" applyProtection="0"/>
    <xf numFmtId="0" fontId="54" fillId="35" borderId="0" applyNumberFormat="0" applyBorder="0" applyAlignment="0" applyProtection="0"/>
    <xf numFmtId="0" fontId="54" fillId="34" borderId="0" applyNumberFormat="0" applyBorder="0" applyAlignment="0" applyProtection="0"/>
    <xf numFmtId="0" fontId="54" fillId="36" borderId="0" applyNumberFormat="0" applyBorder="0" applyAlignment="0" applyProtection="0"/>
    <xf numFmtId="0" fontId="54" fillId="35" borderId="0" applyNumberFormat="0" applyBorder="0" applyAlignment="0" applyProtection="0"/>
    <xf numFmtId="0" fontId="55" fillId="37" borderId="0" applyNumberFormat="0" applyBorder="0" applyAlignment="0" applyProtection="0"/>
    <xf numFmtId="0" fontId="55" fillId="31" borderId="0" applyNumberFormat="0" applyBorder="0" applyAlignment="0" applyProtection="0"/>
    <xf numFmtId="0" fontId="55" fillId="35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1" borderId="0" applyNumberFormat="0" applyBorder="0" applyAlignment="0" applyProtection="0"/>
    <xf numFmtId="0" fontId="2" fillId="5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2" fillId="8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" fillId="11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2" fillId="14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2" fillId="17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2" fillId="20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2" fillId="6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2" fillId="9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" fillId="12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2" fillId="15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2" fillId="18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2" fillId="21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13" fillId="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13" fillId="10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3" fillId="13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13" fillId="16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13" fillId="19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13" fillId="22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9" fillId="0" borderId="66" applyNumberFormat="0" applyFill="0" applyAlignment="0" applyProtection="0"/>
    <xf numFmtId="0" fontId="60" fillId="0" borderId="67" applyNumberFormat="0" applyFill="0" applyAlignment="0" applyProtection="0"/>
    <xf numFmtId="0" fontId="61" fillId="0" borderId="68" applyNumberFormat="0" applyFill="0" applyAlignment="0" applyProtection="0"/>
    <xf numFmtId="0" fontId="62" fillId="0" borderId="69" applyNumberFormat="0" applyFill="0" applyAlignment="0" applyProtection="0"/>
    <xf numFmtId="0" fontId="62" fillId="0" borderId="0" applyNumberFormat="0" applyFill="0" applyBorder="0" applyAlignment="0" applyProtection="0"/>
    <xf numFmtId="0" fontId="63" fillId="43" borderId="70" applyNumberFormat="0" applyAlignment="0" applyProtection="0"/>
    <xf numFmtId="0" fontId="63" fillId="43" borderId="70" applyNumberFormat="0" applyAlignment="0" applyProtection="0"/>
    <xf numFmtId="0" fontId="64" fillId="44" borderId="71" applyNumberFormat="0" applyAlignment="0" applyProtection="0"/>
    <xf numFmtId="0" fontId="64" fillId="44" borderId="71" applyNumberFormat="0" applyAlignment="0" applyProtection="0"/>
    <xf numFmtId="164" fontId="26" fillId="0" borderId="0" applyFont="0" applyFill="0" applyBorder="0" applyAlignment="0" applyProtection="0"/>
    <xf numFmtId="0" fontId="26" fillId="0" borderId="0"/>
    <xf numFmtId="0" fontId="65" fillId="43" borderId="72" applyNumberFormat="0" applyAlignment="0" applyProtection="0"/>
    <xf numFmtId="0" fontId="1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6" fillId="35" borderId="70" applyNumberFormat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4" fillId="0" borderId="1" applyNumberFormat="0" applyFill="0" applyAlignment="0" applyProtection="0"/>
    <xf numFmtId="0" fontId="60" fillId="0" borderId="67" applyNumberFormat="0" applyFill="0" applyAlignment="0" applyProtection="0"/>
    <xf numFmtId="0" fontId="5" fillId="0" borderId="2" applyNumberFormat="0" applyFill="0" applyAlignment="0" applyProtection="0"/>
    <xf numFmtId="0" fontId="61" fillId="0" borderId="68" applyNumberFormat="0" applyFill="0" applyAlignment="0" applyProtection="0"/>
    <xf numFmtId="0" fontId="6" fillId="0" borderId="3" applyNumberFormat="0" applyFill="0" applyAlignment="0" applyProtection="0"/>
    <xf numFmtId="0" fontId="62" fillId="0" borderId="69" applyNumberFormat="0" applyFill="0" applyAlignment="0" applyProtection="0"/>
    <xf numFmtId="0" fontId="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7" fillId="2" borderId="4" applyNumberFormat="0" applyAlignment="0" applyProtection="0"/>
    <xf numFmtId="0" fontId="66" fillId="35" borderId="70" applyNumberFormat="0" applyAlignment="0" applyProtection="0"/>
    <xf numFmtId="0" fontId="66" fillId="35" borderId="70" applyNumberFormat="0" applyAlignment="0" applyProtection="0"/>
    <xf numFmtId="0" fontId="9" fillId="0" borderId="6" applyNumberFormat="0" applyFill="0" applyAlignment="0" applyProtection="0"/>
    <xf numFmtId="0" fontId="59" fillId="0" borderId="66" applyNumberFormat="0" applyFill="0" applyAlignment="0" applyProtection="0"/>
    <xf numFmtId="0" fontId="59" fillId="0" borderId="66" applyNumberFormat="0" applyFill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26" fillId="0" borderId="0"/>
    <xf numFmtId="0" fontId="54" fillId="0" borderId="0"/>
    <xf numFmtId="0" fontId="54" fillId="0" borderId="0"/>
    <xf numFmtId="0" fontId="26" fillId="0" borderId="0"/>
    <xf numFmtId="0" fontId="2" fillId="0" borderId="0"/>
    <xf numFmtId="0" fontId="54" fillId="0" borderId="0"/>
    <xf numFmtId="0" fontId="54" fillId="0" borderId="0"/>
    <xf numFmtId="0" fontId="26" fillId="32" borderId="73" applyNumberFormat="0" applyFont="0" applyAlignment="0" applyProtection="0"/>
    <xf numFmtId="0" fontId="2" fillId="4" borderId="7" applyNumberFormat="0" applyFont="0" applyAlignment="0" applyProtection="0"/>
    <xf numFmtId="0" fontId="2" fillId="4" borderId="7" applyNumberFormat="0" applyFont="0" applyAlignment="0" applyProtection="0"/>
    <xf numFmtId="0" fontId="54" fillId="32" borderId="73" applyNumberFormat="0" applyFont="0" applyAlignment="0" applyProtection="0"/>
    <xf numFmtId="0" fontId="54" fillId="32" borderId="73" applyNumberFormat="0" applyFont="0" applyAlignment="0" applyProtection="0"/>
    <xf numFmtId="0" fontId="54" fillId="4" borderId="7" applyNumberFormat="0" applyFont="0" applyAlignment="0" applyProtection="0"/>
    <xf numFmtId="0" fontId="54" fillId="32" borderId="73" applyNumberFormat="0" applyFont="0" applyAlignment="0" applyProtection="0"/>
    <xf numFmtId="0" fontId="54" fillId="32" borderId="73" applyNumberFormat="0" applyFont="0" applyAlignment="0" applyProtection="0"/>
    <xf numFmtId="0" fontId="54" fillId="4" borderId="7" applyNumberFormat="0" applyFont="0" applyAlignment="0" applyProtection="0"/>
    <xf numFmtId="0" fontId="54" fillId="32" borderId="73" applyNumberFormat="0" applyFont="0" applyAlignment="0" applyProtection="0"/>
    <xf numFmtId="0" fontId="54" fillId="4" borderId="7" applyNumberFormat="0" applyFont="0" applyAlignment="0" applyProtection="0"/>
    <xf numFmtId="0" fontId="54" fillId="32" borderId="73" applyNumberFormat="0" applyFont="0" applyAlignment="0" applyProtection="0"/>
    <xf numFmtId="0" fontId="54" fillId="4" borderId="7" applyNumberFormat="0" applyFont="0" applyAlignment="0" applyProtection="0"/>
    <xf numFmtId="0" fontId="54" fillId="32" borderId="73" applyNumberFormat="0" applyFont="0" applyAlignment="0" applyProtection="0"/>
    <xf numFmtId="0" fontId="54" fillId="32" borderId="73" applyNumberFormat="0" applyFont="0" applyAlignment="0" applyProtection="0"/>
    <xf numFmtId="0" fontId="54" fillId="4" borderId="7" applyNumberFormat="0" applyFont="0" applyAlignment="0" applyProtection="0"/>
    <xf numFmtId="0" fontId="54" fillId="32" borderId="73" applyNumberFormat="0" applyFont="0" applyAlignment="0" applyProtection="0"/>
    <xf numFmtId="0" fontId="54" fillId="32" borderId="73" applyNumberFormat="0" applyFont="0" applyAlignment="0" applyProtection="0"/>
    <xf numFmtId="0" fontId="54" fillId="32" borderId="73" applyNumberFormat="0" applyFont="0" applyAlignment="0" applyProtection="0"/>
    <xf numFmtId="0" fontId="26" fillId="32" borderId="73" applyNumberFormat="0" applyFont="0" applyAlignment="0" applyProtection="0"/>
    <xf numFmtId="0" fontId="8" fillId="3" borderId="5" applyNumberFormat="0" applyAlignment="0" applyProtection="0"/>
    <xf numFmtId="0" fontId="65" fillId="43" borderId="72" applyNumberFormat="0" applyAlignment="0" applyProtection="0"/>
    <xf numFmtId="0" fontId="65" fillId="43" borderId="72" applyNumberForma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9" fillId="0" borderId="74" applyNumberFormat="0" applyFill="0" applyAlignment="0" applyProtection="0"/>
    <xf numFmtId="0" fontId="12" fillId="0" borderId="8" applyNumberFormat="0" applyFill="0" applyAlignment="0" applyProtection="0"/>
    <xf numFmtId="0" fontId="69" fillId="0" borderId="74" applyNumberFormat="0" applyFill="0" applyAlignment="0" applyProtection="0"/>
    <xf numFmtId="0" fontId="69" fillId="0" borderId="74" applyNumberFormat="0" applyFill="0" applyAlignment="0" applyProtection="0"/>
    <xf numFmtId="0" fontId="70" fillId="0" borderId="0" applyNumberFormat="0" applyFill="0" applyBorder="0" applyAlignment="0" applyProtection="0"/>
    <xf numFmtId="164" fontId="2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15" fillId="0" borderId="0" xfId="3" applyFont="1" applyFill="1" applyBorder="1"/>
    <xf numFmtId="0" fontId="16" fillId="0" borderId="0" xfId="3" applyFont="1" applyFill="1" applyBorder="1"/>
    <xf numFmtId="0" fontId="15" fillId="0" borderId="0" xfId="3" applyFont="1" applyFill="1"/>
    <xf numFmtId="0" fontId="15" fillId="0" borderId="9" xfId="3" applyFont="1" applyFill="1" applyBorder="1" applyAlignment="1">
      <alignment wrapText="1"/>
    </xf>
    <xf numFmtId="0" fontId="18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horizontal="center"/>
    </xf>
    <xf numFmtId="1" fontId="19" fillId="0" borderId="9" xfId="3" applyNumberFormat="1" applyFont="1" applyFill="1" applyBorder="1" applyAlignment="1">
      <alignment horizontal="center"/>
    </xf>
    <xf numFmtId="2" fontId="20" fillId="0" borderId="9" xfId="3" applyNumberFormat="1" applyFont="1" applyFill="1" applyBorder="1" applyAlignment="1">
      <alignment horizontal="center" wrapText="1"/>
    </xf>
    <xf numFmtId="3" fontId="19" fillId="0" borderId="9" xfId="3" applyNumberFormat="1" applyFont="1" applyFill="1" applyBorder="1" applyAlignment="1">
      <alignment horizontal="center"/>
    </xf>
    <xf numFmtId="0" fontId="19" fillId="0" borderId="9" xfId="3" applyFont="1" applyFill="1" applyBorder="1"/>
    <xf numFmtId="166" fontId="19" fillId="0" borderId="9" xfId="3" applyNumberFormat="1" applyFont="1" applyFill="1" applyBorder="1" applyAlignment="1">
      <alignment horizontal="center"/>
    </xf>
    <xf numFmtId="0" fontId="15" fillId="0" borderId="9" xfId="3" applyFont="1" applyFill="1" applyBorder="1"/>
    <xf numFmtId="3" fontId="22" fillId="0" borderId="9" xfId="3" applyNumberFormat="1" applyFont="1" applyFill="1" applyBorder="1" applyAlignment="1">
      <alignment horizontal="center"/>
    </xf>
    <xf numFmtId="166" fontId="22" fillId="0" borderId="9" xfId="3" applyNumberFormat="1" applyFont="1" applyFill="1" applyBorder="1" applyAlignment="1">
      <alignment horizontal="center"/>
    </xf>
    <xf numFmtId="3" fontId="23" fillId="0" borderId="9" xfId="3" applyNumberFormat="1" applyFont="1" applyFill="1" applyBorder="1" applyAlignment="1">
      <alignment horizontal="center"/>
    </xf>
    <xf numFmtId="0" fontId="15" fillId="0" borderId="9" xfId="0" applyFont="1" applyFill="1" applyBorder="1"/>
    <xf numFmtId="3" fontId="24" fillId="0" borderId="9" xfId="3" applyNumberFormat="1" applyFont="1" applyFill="1" applyBorder="1" applyAlignment="1">
      <alignment horizontal="center"/>
    </xf>
    <xf numFmtId="166" fontId="24" fillId="0" borderId="9" xfId="3" applyNumberFormat="1" applyFont="1" applyFill="1" applyBorder="1" applyAlignment="1">
      <alignment horizontal="center"/>
    </xf>
    <xf numFmtId="0" fontId="27" fillId="0" borderId="9" xfId="3" applyFont="1" applyFill="1" applyBorder="1"/>
    <xf numFmtId="0" fontId="29" fillId="0" borderId="0" xfId="3" applyFont="1" applyFill="1" applyBorder="1"/>
    <xf numFmtId="3" fontId="18" fillId="0" borderId="13" xfId="3" applyNumberFormat="1" applyFont="1" applyFill="1" applyBorder="1" applyAlignment="1">
      <alignment horizontal="center"/>
    </xf>
    <xf numFmtId="168" fontId="15" fillId="0" borderId="0" xfId="2" applyNumberFormat="1" applyFont="1" applyFill="1" applyBorder="1"/>
    <xf numFmtId="0" fontId="15" fillId="0" borderId="0" xfId="0" applyFont="1" applyFill="1" applyBorder="1"/>
    <xf numFmtId="0" fontId="29" fillId="0" borderId="0" xfId="0" applyFont="1" applyFill="1"/>
    <xf numFmtId="0" fontId="15" fillId="0" borderId="0" xfId="0" applyFont="1" applyFill="1"/>
    <xf numFmtId="3" fontId="15" fillId="0" borderId="0" xfId="0" applyNumberFormat="1" applyFont="1" applyFill="1" applyBorder="1"/>
    <xf numFmtId="3" fontId="15" fillId="0" borderId="0" xfId="0" applyNumberFormat="1" applyFont="1" applyFill="1"/>
    <xf numFmtId="0" fontId="15" fillId="0" borderId="16" xfId="0" applyFont="1" applyFill="1" applyBorder="1" applyAlignment="1">
      <alignment wrapText="1"/>
    </xf>
    <xf numFmtId="0" fontId="18" fillId="0" borderId="21" xfId="0" applyFont="1" applyFill="1" applyBorder="1" applyAlignment="1">
      <alignment wrapText="1"/>
    </xf>
    <xf numFmtId="0" fontId="19" fillId="0" borderId="22" xfId="3" applyFont="1" applyFill="1" applyBorder="1" applyAlignment="1">
      <alignment horizontal="center"/>
    </xf>
    <xf numFmtId="1" fontId="19" fillId="0" borderId="23" xfId="3" applyNumberFormat="1" applyFont="1" applyFill="1" applyBorder="1" applyAlignment="1">
      <alignment horizontal="center"/>
    </xf>
    <xf numFmtId="2" fontId="20" fillId="0" borderId="22" xfId="3" applyNumberFormat="1" applyFont="1" applyFill="1" applyBorder="1" applyAlignment="1">
      <alignment horizontal="center" wrapText="1"/>
    </xf>
    <xf numFmtId="2" fontId="20" fillId="0" borderId="23" xfId="3" applyNumberFormat="1" applyFont="1" applyFill="1" applyBorder="1" applyAlignment="1">
      <alignment horizontal="center" wrapText="1"/>
    </xf>
    <xf numFmtId="0" fontId="21" fillId="23" borderId="24" xfId="0" applyFont="1" applyFill="1" applyBorder="1"/>
    <xf numFmtId="3" fontId="19" fillId="23" borderId="25" xfId="0" applyNumberFormat="1" applyFont="1" applyFill="1" applyBorder="1" applyAlignment="1">
      <alignment horizontal="center"/>
    </xf>
    <xf numFmtId="4" fontId="19" fillId="23" borderId="25" xfId="0" applyNumberFormat="1" applyFont="1" applyFill="1" applyBorder="1" applyAlignment="1">
      <alignment horizontal="center"/>
    </xf>
    <xf numFmtId="0" fontId="19" fillId="0" borderId="26" xfId="0" applyFont="1" applyFill="1" applyBorder="1"/>
    <xf numFmtId="3" fontId="19" fillId="0" borderId="27" xfId="0" applyNumberFormat="1" applyFont="1" applyFill="1" applyBorder="1" applyAlignment="1">
      <alignment horizontal="center"/>
    </xf>
    <xf numFmtId="2" fontId="19" fillId="0" borderId="27" xfId="0" applyNumberFormat="1" applyFont="1" applyFill="1" applyBorder="1" applyAlignment="1">
      <alignment horizontal="center"/>
    </xf>
    <xf numFmtId="0" fontId="30" fillId="0" borderId="0" xfId="0" applyFont="1" applyFill="1" applyBorder="1"/>
    <xf numFmtId="0" fontId="15" fillId="0" borderId="28" xfId="0" applyFont="1" applyFill="1" applyBorder="1"/>
    <xf numFmtId="3" fontId="22" fillId="0" borderId="29" xfId="0" applyNumberFormat="1" applyFont="1" applyFill="1" applyBorder="1" applyAlignment="1">
      <alignment horizontal="center"/>
    </xf>
    <xf numFmtId="2" fontId="22" fillId="0" borderId="29" xfId="0" applyNumberFormat="1" applyFont="1" applyFill="1" applyBorder="1" applyAlignment="1">
      <alignment horizontal="center"/>
    </xf>
    <xf numFmtId="0" fontId="15" fillId="0" borderId="28" xfId="3" applyFont="1" applyFill="1" applyBorder="1"/>
    <xf numFmtId="0" fontId="19" fillId="0" borderId="28" xfId="0" applyFont="1" applyFill="1" applyBorder="1"/>
    <xf numFmtId="3" fontId="19" fillId="0" borderId="29" xfId="0" applyNumberFormat="1" applyFont="1" applyFill="1" applyBorder="1" applyAlignment="1">
      <alignment horizontal="center"/>
    </xf>
    <xf numFmtId="2" fontId="19" fillId="0" borderId="29" xfId="0" applyNumberFormat="1" applyFont="1" applyFill="1" applyBorder="1" applyAlignment="1">
      <alignment horizontal="center"/>
    </xf>
    <xf numFmtId="0" fontId="21" fillId="23" borderId="28" xfId="0" applyFont="1" applyFill="1" applyBorder="1"/>
    <xf numFmtId="2" fontId="19" fillId="23" borderId="25" xfId="0" applyNumberFormat="1" applyFont="1" applyFill="1" applyBorder="1" applyAlignment="1">
      <alignment horizontal="center"/>
    </xf>
    <xf numFmtId="0" fontId="31" fillId="0" borderId="30" xfId="0" applyFont="1" applyFill="1" applyBorder="1"/>
    <xf numFmtId="3" fontId="22" fillId="0" borderId="31" xfId="0" applyNumberFormat="1" applyFont="1" applyFill="1" applyBorder="1" applyAlignment="1">
      <alignment horizontal="center"/>
    </xf>
    <xf numFmtId="2" fontId="22" fillId="0" borderId="31" xfId="0" applyNumberFormat="1" applyFont="1" applyFill="1" applyBorder="1" applyAlignment="1">
      <alignment horizontal="center"/>
    </xf>
    <xf numFmtId="2" fontId="22" fillId="0" borderId="32" xfId="0" applyNumberFormat="1" applyFont="1" applyFill="1" applyBorder="1" applyAlignment="1">
      <alignment horizontal="center"/>
    </xf>
    <xf numFmtId="0" fontId="30" fillId="23" borderId="30" xfId="3" applyFont="1" applyFill="1" applyBorder="1"/>
    <xf numFmtId="0" fontId="23" fillId="0" borderId="33" xfId="0" applyFont="1" applyFill="1" applyBorder="1"/>
    <xf numFmtId="2" fontId="23" fillId="0" borderId="34" xfId="0" applyNumberFormat="1" applyFont="1" applyFill="1" applyBorder="1" applyAlignment="1">
      <alignment horizontal="center"/>
    </xf>
    <xf numFmtId="0" fontId="29" fillId="0" borderId="0" xfId="0" applyFont="1" applyFill="1" applyBorder="1"/>
    <xf numFmtId="0" fontId="18" fillId="0" borderId="0" xfId="0" applyFont="1" applyFill="1" applyBorder="1"/>
    <xf numFmtId="3" fontId="18" fillId="0" borderId="0" xfId="0" applyNumberFormat="1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2" fontId="20" fillId="0" borderId="22" xfId="0" applyNumberFormat="1" applyFont="1" applyFill="1" applyBorder="1" applyAlignment="1">
      <alignment horizontal="center" wrapText="1"/>
    </xf>
    <xf numFmtId="2" fontId="20" fillId="0" borderId="23" xfId="0" applyNumberFormat="1" applyFont="1" applyFill="1" applyBorder="1" applyAlignment="1">
      <alignment horizontal="center" wrapText="1"/>
    </xf>
    <xf numFmtId="0" fontId="29" fillId="0" borderId="30" xfId="0" applyFont="1" applyFill="1" applyBorder="1"/>
    <xf numFmtId="2" fontId="29" fillId="0" borderId="31" xfId="0" applyNumberFormat="1" applyFont="1" applyFill="1" applyBorder="1" applyAlignment="1">
      <alignment horizontal="center"/>
    </xf>
    <xf numFmtId="2" fontId="22" fillId="25" borderId="31" xfId="0" applyNumberFormat="1" applyFont="1" applyFill="1" applyBorder="1" applyAlignment="1">
      <alignment horizontal="center"/>
    </xf>
    <xf numFmtId="0" fontId="22" fillId="0" borderId="0" xfId="3" applyFont="1" applyFill="1" applyBorder="1"/>
    <xf numFmtId="165" fontId="15" fillId="0" borderId="0" xfId="1" applyFont="1" applyFill="1" applyBorder="1"/>
    <xf numFmtId="0" fontId="0" fillId="0" borderId="39" xfId="0" applyBorder="1" applyAlignment="1">
      <alignment wrapText="1"/>
    </xf>
    <xf numFmtId="0" fontId="34" fillId="0" borderId="40" xfId="0" applyFont="1" applyBorder="1" applyAlignment="1">
      <alignment wrapText="1"/>
    </xf>
    <xf numFmtId="1" fontId="20" fillId="0" borderId="22" xfId="3" applyNumberFormat="1" applyFont="1" applyFill="1" applyBorder="1" applyAlignment="1">
      <alignment horizontal="center" wrapText="1"/>
    </xf>
    <xf numFmtId="0" fontId="24" fillId="0" borderId="41" xfId="0" applyFont="1" applyBorder="1"/>
    <xf numFmtId="3" fontId="23" fillId="0" borderId="9" xfId="0" applyNumberFormat="1" applyFont="1" applyFill="1" applyBorder="1" applyAlignment="1">
      <alignment horizontal="right"/>
    </xf>
    <xf numFmtId="3" fontId="23" fillId="0" borderId="9" xfId="0" applyNumberFormat="1" applyFont="1" applyFill="1" applyBorder="1" applyAlignment="1">
      <alignment horizontal="center"/>
    </xf>
    <xf numFmtId="169" fontId="35" fillId="0" borderId="13" xfId="1" applyNumberFormat="1" applyFont="1" applyFill="1" applyBorder="1" applyAlignment="1">
      <alignment horizontal="center"/>
    </xf>
    <xf numFmtId="169" fontId="25" fillId="0" borderId="42" xfId="0" applyNumberFormat="1" applyFont="1" applyFill="1" applyBorder="1"/>
    <xf numFmtId="3" fontId="25" fillId="0" borderId="13" xfId="1" applyNumberFormat="1" applyFont="1" applyFill="1" applyBorder="1" applyAlignment="1">
      <alignment horizontal="right"/>
    </xf>
    <xf numFmtId="170" fontId="25" fillId="0" borderId="13" xfId="1" applyNumberFormat="1" applyFont="1" applyFill="1" applyBorder="1" applyAlignment="1">
      <alignment horizontal="right"/>
    </xf>
    <xf numFmtId="166" fontId="35" fillId="0" borderId="13" xfId="0" applyNumberFormat="1" applyFont="1" applyFill="1" applyBorder="1" applyAlignment="1">
      <alignment horizontal="center"/>
    </xf>
    <xf numFmtId="169" fontId="25" fillId="0" borderId="43" xfId="0" applyNumberFormat="1" applyFont="1" applyFill="1" applyBorder="1"/>
    <xf numFmtId="0" fontId="24" fillId="0" borderId="41" xfId="0" applyFont="1" applyBorder="1" applyAlignment="1">
      <alignment wrapText="1"/>
    </xf>
    <xf numFmtId="0" fontId="24" fillId="0" borderId="44" xfId="0" applyFont="1" applyBorder="1"/>
    <xf numFmtId="0" fontId="24" fillId="0" borderId="45" xfId="0" applyFont="1" applyBorder="1"/>
    <xf numFmtId="3" fontId="23" fillId="0" borderId="46" xfId="0" applyNumberFormat="1" applyFont="1" applyFill="1" applyBorder="1" applyAlignment="1">
      <alignment horizontal="right"/>
    </xf>
    <xf numFmtId="3" fontId="23" fillId="0" borderId="46" xfId="0" applyNumberFormat="1" applyFont="1" applyFill="1" applyBorder="1" applyAlignment="1">
      <alignment horizontal="center"/>
    </xf>
    <xf numFmtId="169" fontId="35" fillId="0" borderId="46" xfId="1" applyNumberFormat="1" applyFont="1" applyFill="1" applyBorder="1" applyAlignment="1">
      <alignment horizontal="center"/>
    </xf>
    <xf numFmtId="169" fontId="25" fillId="0" borderId="47" xfId="0" applyNumberFormat="1" applyFont="1" applyFill="1" applyBorder="1"/>
    <xf numFmtId="3" fontId="25" fillId="0" borderId="46" xfId="1" applyNumberFormat="1" applyFont="1" applyFill="1" applyBorder="1" applyAlignment="1">
      <alignment horizontal="right"/>
    </xf>
    <xf numFmtId="170" fontId="25" fillId="0" borderId="48" xfId="1" applyNumberFormat="1" applyFont="1" applyFill="1" applyBorder="1" applyAlignment="1">
      <alignment horizontal="right"/>
    </xf>
    <xf numFmtId="166" fontId="35" fillId="0" borderId="46" xfId="0" applyNumberFormat="1" applyFont="1" applyFill="1" applyBorder="1" applyAlignment="1">
      <alignment horizontal="center"/>
    </xf>
    <xf numFmtId="169" fontId="25" fillId="0" borderId="49" xfId="0" applyNumberFormat="1" applyFont="1" applyFill="1" applyBorder="1"/>
    <xf numFmtId="0" fontId="36" fillId="0" borderId="50" xfId="0" applyFont="1" applyBorder="1" applyAlignment="1">
      <alignment horizontal="center"/>
    </xf>
    <xf numFmtId="3" fontId="19" fillId="0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center"/>
    </xf>
    <xf numFmtId="167" fontId="19" fillId="0" borderId="51" xfId="0" applyNumberFormat="1" applyFont="1" applyFill="1" applyBorder="1" applyAlignment="1">
      <alignment horizontal="center"/>
    </xf>
    <xf numFmtId="1" fontId="24" fillId="0" borderId="52" xfId="0" applyNumberFormat="1" applyFont="1" applyFill="1" applyBorder="1" applyAlignment="1">
      <alignment horizontal="center"/>
    </xf>
    <xf numFmtId="170" fontId="24" fillId="0" borderId="51" xfId="1" applyNumberFormat="1" applyFont="1" applyFill="1" applyBorder="1" applyAlignment="1">
      <alignment horizontal="right"/>
    </xf>
    <xf numFmtId="4" fontId="19" fillId="26" borderId="51" xfId="0" applyNumberFormat="1" applyFont="1" applyFill="1" applyBorder="1" applyAlignment="1">
      <alignment horizontal="center"/>
    </xf>
    <xf numFmtId="0" fontId="37" fillId="0" borderId="0" xfId="0" applyFont="1"/>
    <xf numFmtId="0" fontId="39" fillId="0" borderId="0" xfId="0" applyFont="1"/>
    <xf numFmtId="0" fontId="0" fillId="0" borderId="0" xfId="0" applyAlignment="1">
      <alignment horizontal="center"/>
    </xf>
    <xf numFmtId="49" fontId="40" fillId="27" borderId="9" xfId="0" applyNumberFormat="1" applyFont="1" applyFill="1" applyBorder="1" applyAlignment="1">
      <alignment horizontal="center"/>
    </xf>
    <xf numFmtId="0" fontId="40" fillId="27" borderId="9" xfId="0" applyFont="1" applyFill="1" applyBorder="1" applyAlignment="1">
      <alignment horizontal="center"/>
    </xf>
    <xf numFmtId="49" fontId="41" fillId="28" borderId="10" xfId="0" applyNumberFormat="1" applyFont="1" applyFill="1" applyBorder="1"/>
    <xf numFmtId="49" fontId="41" fillId="28" borderId="9" xfId="0" applyNumberFormat="1" applyFont="1" applyFill="1" applyBorder="1"/>
    <xf numFmtId="4" fontId="42" fillId="28" borderId="9" xfId="0" applyNumberFormat="1" applyFont="1" applyFill="1" applyBorder="1"/>
    <xf numFmtId="4" fontId="42" fillId="28" borderId="12" xfId="0" applyNumberFormat="1" applyFont="1" applyFill="1" applyBorder="1"/>
    <xf numFmtId="0" fontId="0" fillId="0" borderId="0" xfId="0" applyBorder="1"/>
    <xf numFmtId="3" fontId="37" fillId="0" borderId="0" xfId="0" applyNumberFormat="1" applyFont="1" applyBorder="1" applyAlignment="1">
      <alignment horizontal="center"/>
    </xf>
    <xf numFmtId="3" fontId="42" fillId="28" borderId="9" xfId="0" applyNumberFormat="1" applyFont="1" applyFill="1" applyBorder="1"/>
    <xf numFmtId="4" fontId="42" fillId="28" borderId="13" xfId="0" applyNumberFormat="1" applyFont="1" applyFill="1" applyBorder="1"/>
    <xf numFmtId="0" fontId="37" fillId="0" borderId="0" xfId="0" applyFont="1" applyBorder="1" applyAlignment="1">
      <alignment horizontal="center"/>
    </xf>
    <xf numFmtId="49" fontId="43" fillId="0" borderId="0" xfId="0" applyNumberFormat="1" applyFont="1" applyFill="1" applyBorder="1"/>
    <xf numFmtId="0" fontId="44" fillId="0" borderId="0" xfId="0" applyFont="1"/>
    <xf numFmtId="49" fontId="45" fillId="29" borderId="53" xfId="0" applyNumberFormat="1" applyFont="1" applyFill="1" applyBorder="1" applyAlignment="1">
      <alignment horizontal="center"/>
    </xf>
    <xf numFmtId="49" fontId="45" fillId="29" borderId="54" xfId="0" applyNumberFormat="1" applyFont="1" applyFill="1" applyBorder="1" applyAlignment="1">
      <alignment horizontal="center"/>
    </xf>
    <xf numFmtId="0" fontId="45" fillId="29" borderId="55" xfId="0" applyFont="1" applyFill="1" applyBorder="1" applyAlignment="1">
      <alignment horizontal="center"/>
    </xf>
    <xf numFmtId="0" fontId="46" fillId="0" borderId="0" xfId="0" applyFont="1"/>
    <xf numFmtId="0" fontId="47" fillId="29" borderId="56" xfId="0" applyFont="1" applyFill="1" applyBorder="1"/>
    <xf numFmtId="3" fontId="47" fillId="29" borderId="57" xfId="0" applyNumberFormat="1" applyFont="1" applyFill="1" applyBorder="1"/>
    <xf numFmtId="3" fontId="47" fillId="29" borderId="58" xfId="0" applyNumberFormat="1" applyFont="1" applyFill="1" applyBorder="1"/>
    <xf numFmtId="0" fontId="26" fillId="0" borderId="0" xfId="0" applyFont="1"/>
    <xf numFmtId="0" fontId="48" fillId="0" borderId="0" xfId="0" applyFont="1"/>
    <xf numFmtId="0" fontId="49" fillId="29" borderId="56" xfId="0" applyFont="1" applyFill="1" applyBorder="1"/>
    <xf numFmtId="3" fontId="49" fillId="29" borderId="0" xfId="0" applyNumberFormat="1" applyFont="1" applyFill="1" applyBorder="1"/>
    <xf numFmtId="3" fontId="47" fillId="29" borderId="59" xfId="0" applyNumberFormat="1" applyFont="1" applyFill="1" applyBorder="1"/>
    <xf numFmtId="3" fontId="50" fillId="29" borderId="0" xfId="0" applyNumberFormat="1" applyFont="1" applyFill="1" applyBorder="1"/>
    <xf numFmtId="3" fontId="47" fillId="29" borderId="0" xfId="0" applyNumberFormat="1" applyFont="1" applyFill="1" applyBorder="1"/>
    <xf numFmtId="0" fontId="51" fillId="0" borderId="0" xfId="0" applyFont="1"/>
    <xf numFmtId="0" fontId="52" fillId="29" borderId="60" xfId="0" applyFont="1" applyFill="1" applyBorder="1" applyAlignment="1">
      <alignment horizontal="center"/>
    </xf>
    <xf numFmtId="3" fontId="52" fillId="29" borderId="61" xfId="0" applyNumberFormat="1" applyFont="1" applyFill="1" applyBorder="1"/>
    <xf numFmtId="3" fontId="52" fillId="29" borderId="62" xfId="0" applyNumberFormat="1" applyFont="1" applyFill="1" applyBorder="1"/>
    <xf numFmtId="0" fontId="53" fillId="0" borderId="0" xfId="0" applyFont="1"/>
    <xf numFmtId="0" fontId="52" fillId="29" borderId="63" xfId="0" applyFont="1" applyFill="1" applyBorder="1" applyAlignment="1">
      <alignment horizontal="center"/>
    </xf>
    <xf numFmtId="3" fontId="52" fillId="29" borderId="64" xfId="0" applyNumberFormat="1" applyFont="1" applyFill="1" applyBorder="1"/>
    <xf numFmtId="3" fontId="52" fillId="29" borderId="65" xfId="0" applyNumberFormat="1" applyFont="1" applyFill="1" applyBorder="1"/>
    <xf numFmtId="0" fontId="30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19" fillId="24" borderId="9" xfId="3" applyNumberFormat="1" applyFont="1" applyFill="1" applyBorder="1" applyAlignment="1">
      <alignment horizontal="center"/>
    </xf>
    <xf numFmtId="0" fontId="21" fillId="24" borderId="9" xfId="3" applyFont="1" applyFill="1" applyBorder="1"/>
    <xf numFmtId="3" fontId="19" fillId="24" borderId="9" xfId="3" applyNumberFormat="1" applyFont="1" applyFill="1" applyBorder="1" applyAlignment="1">
      <alignment horizontal="center"/>
    </xf>
    <xf numFmtId="0" fontId="19" fillId="24" borderId="9" xfId="3" applyFont="1" applyFill="1" applyBorder="1"/>
    <xf numFmtId="0" fontId="20" fillId="24" borderId="9" xfId="3" applyFont="1" applyFill="1" applyBorder="1"/>
    <xf numFmtId="3" fontId="23" fillId="24" borderId="9" xfId="3" applyNumberFormat="1" applyFont="1" applyFill="1" applyBorder="1" applyAlignment="1">
      <alignment horizontal="center"/>
    </xf>
    <xf numFmtId="166" fontId="23" fillId="24" borderId="9" xfId="3" applyNumberFormat="1" applyFont="1" applyFill="1" applyBorder="1" applyAlignment="1">
      <alignment horizontal="center"/>
    </xf>
    <xf numFmtId="3" fontId="25" fillId="24" borderId="9" xfId="3" applyNumberFormat="1" applyFont="1" applyFill="1" applyBorder="1" applyAlignment="1">
      <alignment horizontal="center"/>
    </xf>
    <xf numFmtId="167" fontId="25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6" fontId="26" fillId="24" borderId="9" xfId="3" applyNumberFormat="1" applyFont="1" applyFill="1" applyBorder="1" applyAlignment="1">
      <alignment horizontal="center"/>
    </xf>
    <xf numFmtId="3" fontId="27" fillId="24" borderId="9" xfId="3" applyNumberFormat="1" applyFont="1" applyFill="1" applyBorder="1" applyAlignment="1">
      <alignment horizontal="center"/>
    </xf>
    <xf numFmtId="166" fontId="27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6" fontId="28" fillId="24" borderId="9" xfId="3" applyNumberFormat="1" applyFont="1" applyFill="1" applyBorder="1" applyAlignment="1">
      <alignment horizontal="center"/>
    </xf>
    <xf numFmtId="49" fontId="40" fillId="46" borderId="9" xfId="0" applyNumberFormat="1" applyFont="1" applyFill="1" applyBorder="1" applyAlignment="1">
      <alignment horizontal="left"/>
    </xf>
    <xf numFmtId="3" fontId="40" fillId="46" borderId="9" xfId="0" applyNumberFormat="1" applyFont="1" applyFill="1" applyBorder="1" applyAlignment="1">
      <alignment horizontal="right"/>
    </xf>
    <xf numFmtId="49" fontId="40" fillId="46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168" fontId="42" fillId="0" borderId="9" xfId="171" applyNumberFormat="1" applyFont="1" applyFill="1" applyBorder="1"/>
    <xf numFmtId="49" fontId="41" fillId="0" borderId="75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168" fontId="42" fillId="0" borderId="9" xfId="2" applyNumberFormat="1" applyFont="1" applyFill="1" applyBorder="1"/>
    <xf numFmtId="3" fontId="22" fillId="24" borderId="31" xfId="0" applyNumberFormat="1" applyFont="1" applyFill="1" applyBorder="1" applyAlignment="1">
      <alignment horizontal="center"/>
    </xf>
    <xf numFmtId="2" fontId="22" fillId="24" borderId="31" xfId="0" applyNumberFormat="1" applyFont="1" applyFill="1" applyBorder="1" applyAlignment="1">
      <alignment horizontal="center"/>
    </xf>
    <xf numFmtId="2" fontId="22" fillId="24" borderId="32" xfId="0" applyNumberFormat="1" applyFont="1" applyFill="1" applyBorder="1" applyAlignment="1">
      <alignment horizontal="center"/>
    </xf>
    <xf numFmtId="3" fontId="22" fillId="24" borderId="29" xfId="0" applyNumberFormat="1" applyFont="1" applyFill="1" applyBorder="1" applyAlignment="1">
      <alignment horizontal="center"/>
    </xf>
    <xf numFmtId="2" fontId="22" fillId="24" borderId="29" xfId="0" applyNumberFormat="1" applyFont="1" applyFill="1" applyBorder="1" applyAlignment="1">
      <alignment horizontal="center"/>
    </xf>
    <xf numFmtId="3" fontId="23" fillId="24" borderId="34" xfId="0" applyNumberFormat="1" applyFont="1" applyFill="1" applyBorder="1" applyAlignment="1">
      <alignment horizontal="center"/>
    </xf>
    <xf numFmtId="2" fontId="23" fillId="24" borderId="34" xfId="0" applyNumberFormat="1" applyFont="1" applyFill="1" applyBorder="1" applyAlignment="1">
      <alignment horizontal="center"/>
    </xf>
    <xf numFmtId="1" fontId="23" fillId="24" borderId="33" xfId="0" applyNumberFormat="1" applyFont="1" applyFill="1" applyBorder="1" applyAlignment="1">
      <alignment horizontal="center"/>
    </xf>
    <xf numFmtId="1" fontId="22" fillId="24" borderId="32" xfId="0" applyNumberFormat="1" applyFont="1" applyFill="1" applyBorder="1" applyAlignment="1">
      <alignment horizontal="center"/>
    </xf>
    <xf numFmtId="0" fontId="17" fillId="0" borderId="9" xfId="3" applyFont="1" applyFill="1" applyBorder="1" applyAlignment="1">
      <alignment horizontal="center" vertical="center"/>
    </xf>
    <xf numFmtId="0" fontId="18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8" fillId="0" borderId="17" xfId="3" applyFont="1" applyFill="1" applyBorder="1" applyAlignment="1">
      <alignment horizontal="center" vertical="center"/>
    </xf>
    <xf numFmtId="0" fontId="18" fillId="0" borderId="18" xfId="3" applyFont="1" applyFill="1" applyBorder="1" applyAlignment="1">
      <alignment horizontal="center" vertical="center"/>
    </xf>
    <xf numFmtId="0" fontId="18" fillId="0" borderId="19" xfId="3" applyFont="1" applyFill="1" applyBorder="1" applyAlignment="1">
      <alignment horizontal="center" vertical="center"/>
    </xf>
    <xf numFmtId="0" fontId="18" fillId="0" borderId="20" xfId="3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center" vertical="center" wrapText="1"/>
    </xf>
    <xf numFmtId="0" fontId="24" fillId="0" borderId="9" xfId="3" applyFont="1" applyFill="1" applyBorder="1" applyAlignment="1">
      <alignment horizontal="center"/>
    </xf>
    <xf numFmtId="0" fontId="71" fillId="0" borderId="9" xfId="3" applyFont="1" applyFill="1" applyBorder="1" applyAlignment="1">
      <alignment horizontal="center"/>
    </xf>
    <xf numFmtId="0" fontId="33" fillId="0" borderId="36" xfId="0" applyFont="1" applyBorder="1" applyAlignment="1">
      <alignment horizontal="center" vertical="center" wrapText="1"/>
    </xf>
    <xf numFmtId="0" fontId="33" fillId="0" borderId="37" xfId="0" applyFont="1" applyBorder="1" applyAlignment="1">
      <alignment horizontal="center" vertical="center" wrapText="1"/>
    </xf>
    <xf numFmtId="0" fontId="33" fillId="0" borderId="38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</cellXfs>
  <cellStyles count="172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2" xfId="25"/>
    <cellStyle name="20% - Accent2 2" xfId="26"/>
    <cellStyle name="20% - Accent2 2 2" xfId="27"/>
    <cellStyle name="20% - Accent3" xfId="28"/>
    <cellStyle name="20% - Accent3 2" xfId="29"/>
    <cellStyle name="20% - Accent3 2 2" xfId="30"/>
    <cellStyle name="20% - Accent4" xfId="31"/>
    <cellStyle name="20% - Accent4 2" xfId="32"/>
    <cellStyle name="20% - Accent4 2 2" xfId="33"/>
    <cellStyle name="20% - Accent5" xfId="34"/>
    <cellStyle name="20% - Accent5 2" xfId="35"/>
    <cellStyle name="20% - Accent5 2 2" xfId="36"/>
    <cellStyle name="20% - Accent6" xfId="37"/>
    <cellStyle name="20% - Accent6 2" xfId="38"/>
    <cellStyle name="20% - Accent6 2 2" xfId="39"/>
    <cellStyle name="40% - Accent1" xfId="40"/>
    <cellStyle name="40% - Accent1 2" xfId="41"/>
    <cellStyle name="40% - Accent1 2 2" xfId="42"/>
    <cellStyle name="40% - Accent2" xfId="43"/>
    <cellStyle name="40% - Accent2 2" xfId="44"/>
    <cellStyle name="40% - Accent2 2 2" xfId="45"/>
    <cellStyle name="40% - Accent3" xfId="46"/>
    <cellStyle name="40% - Accent3 2" xfId="47"/>
    <cellStyle name="40% - Accent3 2 2" xfId="48"/>
    <cellStyle name="40% - Accent4" xfId="49"/>
    <cellStyle name="40% - Accent4 2" xfId="50"/>
    <cellStyle name="40% - Accent4 2 2" xfId="51"/>
    <cellStyle name="40% - Accent5" xfId="52"/>
    <cellStyle name="40% - Accent5 2" xfId="53"/>
    <cellStyle name="40% - Accent5 2 2" xfId="54"/>
    <cellStyle name="40% - Accent6" xfId="55"/>
    <cellStyle name="40% - Accent6 2" xfId="56"/>
    <cellStyle name="40% - Accent6 2 2" xfId="57"/>
    <cellStyle name="60% - Accent1" xfId="58"/>
    <cellStyle name="60% - Accent1 2" xfId="59"/>
    <cellStyle name="60% - Accent1 2 2" xfId="60"/>
    <cellStyle name="60% - Accent2" xfId="61"/>
    <cellStyle name="60% - Accent2 2" xfId="62"/>
    <cellStyle name="60% - Accent2 2 2" xfId="63"/>
    <cellStyle name="60% - Accent3" xfId="64"/>
    <cellStyle name="60% - Accent3 2" xfId="65"/>
    <cellStyle name="60% - Accent3 2 2" xfId="66"/>
    <cellStyle name="60% - Accent4" xfId="67"/>
    <cellStyle name="60% - Accent4 2" xfId="68"/>
    <cellStyle name="60% - Accent4 2 2" xfId="69"/>
    <cellStyle name="60% - Accent5" xfId="70"/>
    <cellStyle name="60% - Accent5 2" xfId="71"/>
    <cellStyle name="60% - Accent5 2 2" xfId="72"/>
    <cellStyle name="60% - Accent6" xfId="73"/>
    <cellStyle name="60% - Accent6 2" xfId="74"/>
    <cellStyle name="60% - Accent6 2 2" xfId="75"/>
    <cellStyle name="Accent1 2" xfId="76"/>
    <cellStyle name="Accent1 2 2" xfId="77"/>
    <cellStyle name="Accent2 2" xfId="78"/>
    <cellStyle name="Accent2 2 2" xfId="79"/>
    <cellStyle name="Accent3 2" xfId="80"/>
    <cellStyle name="Accent3 2 2" xfId="81"/>
    <cellStyle name="Accent4 2" xfId="82"/>
    <cellStyle name="Accent4 2 2" xfId="83"/>
    <cellStyle name="Accent5 2" xfId="84"/>
    <cellStyle name="Accent5 2 2" xfId="85"/>
    <cellStyle name="Accent6 2" xfId="86"/>
    <cellStyle name="Accent6 2 2" xfId="87"/>
    <cellStyle name="Açıklama Metni 2" xfId="88"/>
    <cellStyle name="Ana Başlık 2" xfId="89"/>
    <cellStyle name="Bad 2" xfId="90"/>
    <cellStyle name="Bad 2 2" xfId="91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heck Cell 2" xfId="99"/>
    <cellStyle name="Check Cell 2 2" xfId="100"/>
    <cellStyle name="Comma" xfId="1" builtinId="3"/>
    <cellStyle name="Comma 2" xfId="101"/>
    <cellStyle name="Comma 2 2" xfId="102"/>
    <cellStyle name="Çıkış 2" xfId="103"/>
    <cellStyle name="Explanatory Text" xfId="104"/>
    <cellStyle name="Explanatory Text 2" xfId="105"/>
    <cellStyle name="Explanatory Text 2 2" xfId="106"/>
    <cellStyle name="Giriş 2" xfId="107"/>
    <cellStyle name="Good 2" xfId="108"/>
    <cellStyle name="Good 2 2" xfId="109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Input" xfId="118"/>
    <cellStyle name="Input 2" xfId="119"/>
    <cellStyle name="Input 2 2" xfId="120"/>
    <cellStyle name="Linked Cell" xfId="121"/>
    <cellStyle name="Linked Cell 2" xfId="122"/>
    <cellStyle name="Linked Cell 2 2" xfId="123"/>
    <cellStyle name="Neutral 2" xfId="124"/>
    <cellStyle name="Neutral 2 2" xfId="125"/>
    <cellStyle name="Normal" xfId="0" builtinId="0"/>
    <cellStyle name="Normal 2 2" xfId="126"/>
    <cellStyle name="Normal 2 3" xfId="127"/>
    <cellStyle name="Normal 2 3 2" xfId="128"/>
    <cellStyle name="Normal 3" xfId="129"/>
    <cellStyle name="Normal 4" xfId="130"/>
    <cellStyle name="Normal 4 2" xfId="131"/>
    <cellStyle name="Normal 4 2 2" xfId="132"/>
    <cellStyle name="Normal_MAYIS_2009_İHRACAT_RAKAMLARI" xfId="3"/>
    <cellStyle name="Not 2" xfId="133"/>
    <cellStyle name="Note 2" xfId="134"/>
    <cellStyle name="Note 2 2" xfId="135"/>
    <cellStyle name="Note 2 2 2" xfId="136"/>
    <cellStyle name="Note 2 2 2 2" xfId="137"/>
    <cellStyle name="Note 2 2 3" xfId="138"/>
    <cellStyle name="Note 2 2 3 2" xfId="139"/>
    <cellStyle name="Note 2 2 3 2 2" xfId="140"/>
    <cellStyle name="Note 2 2 3 3" xfId="141"/>
    <cellStyle name="Note 2 2 3 3 2" xfId="142"/>
    <cellStyle name="Note 2 2 4" xfId="143"/>
    <cellStyle name="Note 2 2 4 2" xfId="144"/>
    <cellStyle name="Note 2 3" xfId="145"/>
    <cellStyle name="Note 2 3 2" xfId="146"/>
    <cellStyle name="Note 2 3 2 2" xfId="147"/>
    <cellStyle name="Note 2 3 3" xfId="148"/>
    <cellStyle name="Note 2 3 3 2" xfId="149"/>
    <cellStyle name="Note 2 4" xfId="150"/>
    <cellStyle name="Note 2 4 2" xfId="151"/>
    <cellStyle name="Note 3" xfId="152"/>
    <cellStyle name="Output" xfId="153"/>
    <cellStyle name="Output 2" xfId="154"/>
    <cellStyle name="Output 2 2" xfId="155"/>
    <cellStyle name="Percent" xfId="2" builtinId="5"/>
    <cellStyle name="Percent 2" xfId="156"/>
    <cellStyle name="Percent 2 2" xfId="157"/>
    <cellStyle name="Percent 3" xfId="158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Uyarı Metni 2" xfId="165"/>
    <cellStyle name="Virgül 2" xfId="166"/>
    <cellStyle name="Warning Text" xfId="167"/>
    <cellStyle name="Warning Text 2" xfId="168"/>
    <cellStyle name="Warning Text 2 2" xfId="169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12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13</a:t>
            </a:r>
            <a:endParaRPr lang="en-US"/>
          </a:p>
        </c:rich>
      </c:tx>
      <c:layout>
        <c:manualLayout>
          <c:xMode val="edge"/>
          <c:yMode val="edge"/>
          <c:x val="0.12890922959572879"/>
          <c:y val="4.1493775933609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3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İHR'!$C$25:$N$25</c:f>
              <c:numCache>
                <c:formatCode>#,##0</c:formatCode>
                <c:ptCount val="12"/>
                <c:pt idx="0">
                  <c:v>8659957.0999999996</c:v>
                </c:pt>
                <c:pt idx="1">
                  <c:v>9277176.3469999991</c:v>
                </c:pt>
                <c:pt idx="2">
                  <c:v>10555125.562999999</c:v>
                </c:pt>
                <c:pt idx="3">
                  <c:v>9501959.3780000005</c:v>
                </c:pt>
                <c:pt idx="4">
                  <c:v>9819189.1840000004</c:v>
                </c:pt>
                <c:pt idx="5">
                  <c:v>9827336.9480000008</c:v>
                </c:pt>
                <c:pt idx="6">
                  <c:v>8977081.8220000006</c:v>
                </c:pt>
                <c:pt idx="7">
                  <c:v>8760329.7290000003</c:v>
                </c:pt>
                <c:pt idx="8">
                  <c:v>9310248.7960000001</c:v>
                </c:pt>
                <c:pt idx="9">
                  <c:v>9657589.5930000003</c:v>
                </c:pt>
                <c:pt idx="10">
                  <c:v>10274476.847999999</c:v>
                </c:pt>
                <c:pt idx="11">
                  <c:v>9607360.0930000003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'2002-2013 AYLIK İHR'!$A$24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İHR'!$C$24:$N$24</c:f>
              <c:numCache>
                <c:formatCode>#,##0</c:formatCode>
                <c:ptCount val="12"/>
                <c:pt idx="0">
                  <c:v>8872639.8310000002</c:v>
                </c:pt>
                <c:pt idx="1">
                  <c:v>9580033.3379999995</c:v>
                </c:pt>
                <c:pt idx="2">
                  <c:v>10385386.842</c:v>
                </c:pt>
                <c:pt idx="3">
                  <c:v>9710029.9759999998</c:v>
                </c:pt>
                <c:pt idx="4">
                  <c:v>10400094.127</c:v>
                </c:pt>
                <c:pt idx="5">
                  <c:v>9683424.9250000007</c:v>
                </c:pt>
                <c:pt idx="6">
                  <c:v>10425962.619999999</c:v>
                </c:pt>
                <c:pt idx="7">
                  <c:v>8716539.2559999991</c:v>
                </c:pt>
                <c:pt idx="8">
                  <c:v>10224421.652000001</c:v>
                </c:pt>
                <c:pt idx="9">
                  <c:v>9617023.8120000008</c:v>
                </c:pt>
                <c:pt idx="10">
                  <c:v>11099944.564999999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40448"/>
        <c:axId val="109340352"/>
      </c:lineChart>
      <c:catAx>
        <c:axId val="11524044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0934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3403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24044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369"/>
          <c:w val="0.14144927536231933"/>
          <c:h val="0.156379041831389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İHR'!$C$10:$N$10</c:f>
              <c:numCache>
                <c:formatCode>#,##0</c:formatCode>
                <c:ptCount val="12"/>
                <c:pt idx="0">
                  <c:v>106920.12300000001</c:v>
                </c:pt>
                <c:pt idx="1">
                  <c:v>109287.016</c:v>
                </c:pt>
                <c:pt idx="2">
                  <c:v>114117.94100000001</c:v>
                </c:pt>
                <c:pt idx="3">
                  <c:v>104112.96400000001</c:v>
                </c:pt>
                <c:pt idx="4">
                  <c:v>112100.792</c:v>
                </c:pt>
                <c:pt idx="5">
                  <c:v>96319.293000000005</c:v>
                </c:pt>
                <c:pt idx="6">
                  <c:v>96080.379000000001</c:v>
                </c:pt>
                <c:pt idx="7">
                  <c:v>95054.491999999998</c:v>
                </c:pt>
                <c:pt idx="8">
                  <c:v>157224.723</c:v>
                </c:pt>
                <c:pt idx="9">
                  <c:v>153097.658</c:v>
                </c:pt>
                <c:pt idx="10">
                  <c:v>166337.98199999999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İHR'!$C$11:$N$11</c:f>
              <c:numCache>
                <c:formatCode>#,##0</c:formatCode>
                <c:ptCount val="12"/>
                <c:pt idx="0">
                  <c:v>105531.583</c:v>
                </c:pt>
                <c:pt idx="1">
                  <c:v>96523.843999999997</c:v>
                </c:pt>
                <c:pt idx="2">
                  <c:v>106398.08900000001</c:v>
                </c:pt>
                <c:pt idx="3">
                  <c:v>95619.092999999993</c:v>
                </c:pt>
                <c:pt idx="4">
                  <c:v>97437.353000000003</c:v>
                </c:pt>
                <c:pt idx="5">
                  <c:v>86571.563999999998</c:v>
                </c:pt>
                <c:pt idx="6">
                  <c:v>76121.244000000006</c:v>
                </c:pt>
                <c:pt idx="7">
                  <c:v>85953.599000000002</c:v>
                </c:pt>
                <c:pt idx="8">
                  <c:v>162774.07199999999</c:v>
                </c:pt>
                <c:pt idx="9">
                  <c:v>175246.46599999999</c:v>
                </c:pt>
                <c:pt idx="10">
                  <c:v>165695.76199999999</c:v>
                </c:pt>
                <c:pt idx="11">
                  <c:v>110777.462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07872"/>
        <c:axId val="116593152"/>
      </c:lineChart>
      <c:catAx>
        <c:axId val="1154078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59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593152"/>
        <c:scaling>
          <c:orientation val="minMax"/>
          <c:max val="2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4078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63"/>
          <c:w val="0.79032335866951164"/>
          <c:h val="0.55597116220259091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İHR'!$C$12:$N$12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133914.242</c:v>
                </c:pt>
                <c:pt idx="2">
                  <c:v>135662.81400000001</c:v>
                </c:pt>
                <c:pt idx="3">
                  <c:v>133846.01300000001</c:v>
                </c:pt>
                <c:pt idx="4">
                  <c:v>105254.03</c:v>
                </c:pt>
                <c:pt idx="5">
                  <c:v>105852.798</c:v>
                </c:pt>
                <c:pt idx="6">
                  <c:v>132908.06899999999</c:v>
                </c:pt>
                <c:pt idx="7">
                  <c:v>87161.603000000003</c:v>
                </c:pt>
                <c:pt idx="8">
                  <c:v>206321.772</c:v>
                </c:pt>
                <c:pt idx="9">
                  <c:v>183405.435</c:v>
                </c:pt>
                <c:pt idx="10">
                  <c:v>204343.57199999999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'2002-2013 AYLIK İHR'!$C$13:$N$13</c:f>
              <c:numCache>
                <c:formatCode>#,##0</c:formatCode>
                <c:ptCount val="12"/>
                <c:pt idx="0">
                  <c:v>119913.17</c:v>
                </c:pt>
                <c:pt idx="1">
                  <c:v>143215.25399999999</c:v>
                </c:pt>
                <c:pt idx="2">
                  <c:v>135675.905</c:v>
                </c:pt>
                <c:pt idx="3">
                  <c:v>132709.54</c:v>
                </c:pt>
                <c:pt idx="4">
                  <c:v>129480.432</c:v>
                </c:pt>
                <c:pt idx="5">
                  <c:v>128894.031</c:v>
                </c:pt>
                <c:pt idx="6">
                  <c:v>151957.09</c:v>
                </c:pt>
                <c:pt idx="7">
                  <c:v>108455.107</c:v>
                </c:pt>
                <c:pt idx="8">
                  <c:v>189082.25399999999</c:v>
                </c:pt>
                <c:pt idx="9">
                  <c:v>199366.95600000001</c:v>
                </c:pt>
                <c:pt idx="10">
                  <c:v>194549.19699999999</c:v>
                </c:pt>
                <c:pt idx="11">
                  <c:v>163691.215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08544"/>
        <c:axId val="116594880"/>
      </c:lineChart>
      <c:catAx>
        <c:axId val="1153085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59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3085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80645161290319E-2"/>
          <c:y val="0.82835977592353183"/>
          <c:w val="0.13709698586063873"/>
          <c:h val="0.160448152936107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7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243460764591"/>
          <c:y val="0.17843866171003744"/>
          <c:w val="0.81891348088531157"/>
          <c:h val="0.58736059479553737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İHR'!$C$14:$N$14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62002.927000000003</c:v>
                </c:pt>
                <c:pt idx="3">
                  <c:v>38388.413</c:v>
                </c:pt>
                <c:pt idx="4">
                  <c:v>38035.659</c:v>
                </c:pt>
                <c:pt idx="5">
                  <c:v>36239.686999999998</c:v>
                </c:pt>
                <c:pt idx="6">
                  <c:v>32745.501</c:v>
                </c:pt>
                <c:pt idx="7">
                  <c:v>28125.712</c:v>
                </c:pt>
                <c:pt idx="8">
                  <c:v>30890.239000000001</c:v>
                </c:pt>
                <c:pt idx="9">
                  <c:v>23072.487000000001</c:v>
                </c:pt>
                <c:pt idx="10">
                  <c:v>26041.86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İHR'!$C$15:$N$15</c:f>
              <c:numCache>
                <c:formatCode>#,##0</c:formatCode>
                <c:ptCount val="12"/>
                <c:pt idx="0">
                  <c:v>14963.441000000001</c:v>
                </c:pt>
                <c:pt idx="1">
                  <c:v>15339.146000000001</c:v>
                </c:pt>
                <c:pt idx="2">
                  <c:v>19213.572</c:v>
                </c:pt>
                <c:pt idx="3">
                  <c:v>15903.887000000001</c:v>
                </c:pt>
                <c:pt idx="4">
                  <c:v>15565.424999999999</c:v>
                </c:pt>
                <c:pt idx="5">
                  <c:v>15442.521000000001</c:v>
                </c:pt>
                <c:pt idx="6">
                  <c:v>14310.64</c:v>
                </c:pt>
                <c:pt idx="7">
                  <c:v>11471.273999999999</c:v>
                </c:pt>
                <c:pt idx="8">
                  <c:v>17003.456999999999</c:v>
                </c:pt>
                <c:pt idx="9">
                  <c:v>15742.656999999999</c:v>
                </c:pt>
                <c:pt idx="10">
                  <c:v>19601.625</c:v>
                </c:pt>
                <c:pt idx="11">
                  <c:v>26593.853999999999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06336"/>
        <c:axId val="116768768"/>
      </c:lineChart>
      <c:catAx>
        <c:axId val="1154063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76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76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4063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8E-2"/>
          <c:y val="0.8289962825278826"/>
          <c:w val="0.13682092555331987"/>
          <c:h val="0.159851301115241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5409836065574"/>
          <c:y val="0.19277184037650738"/>
          <c:w val="0.78688524590163822"/>
          <c:h val="0.52610648102755042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İHR'!$C$16:$N$16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76117.297000000006</c:v>
                </c:pt>
                <c:pt idx="6">
                  <c:v>90331.686000000002</c:v>
                </c:pt>
                <c:pt idx="7">
                  <c:v>49399.682999999997</c:v>
                </c:pt>
                <c:pt idx="8">
                  <c:v>52908.788999999997</c:v>
                </c:pt>
                <c:pt idx="9">
                  <c:v>50203.27</c:v>
                </c:pt>
                <c:pt idx="10">
                  <c:v>52084.074000000001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İHR'!$C$17:$N$17</c:f>
              <c:numCache>
                <c:formatCode>#,##0</c:formatCode>
                <c:ptCount val="12"/>
                <c:pt idx="0">
                  <c:v>92500.611000000004</c:v>
                </c:pt>
                <c:pt idx="1">
                  <c:v>100557.644</c:v>
                </c:pt>
                <c:pt idx="2">
                  <c:v>86358.92</c:v>
                </c:pt>
                <c:pt idx="3">
                  <c:v>88475.812000000005</c:v>
                </c:pt>
                <c:pt idx="4">
                  <c:v>73133.077000000005</c:v>
                </c:pt>
                <c:pt idx="5">
                  <c:v>82236.959000000003</c:v>
                </c:pt>
                <c:pt idx="6">
                  <c:v>41072.54</c:v>
                </c:pt>
                <c:pt idx="7">
                  <c:v>50651.633000000002</c:v>
                </c:pt>
                <c:pt idx="8">
                  <c:v>50528.898999999998</c:v>
                </c:pt>
                <c:pt idx="9">
                  <c:v>52096.953999999998</c:v>
                </c:pt>
                <c:pt idx="10">
                  <c:v>61884.220999999998</c:v>
                </c:pt>
                <c:pt idx="11">
                  <c:v>65921.175000000003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10080"/>
        <c:axId val="116770496"/>
      </c:lineChart>
      <c:catAx>
        <c:axId val="1153100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77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770496"/>
        <c:scaling>
          <c:orientation val="minMax"/>
          <c:max val="1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3100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329654576310496"/>
          <c:w val="0.13934426229508196"/>
          <c:h val="0.16465947780623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4754098360637"/>
          <c:y val="0.2434456928838957"/>
          <c:w val="0.83811475409836067"/>
          <c:h val="0.49438202247191032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İHR'!$C$18:$N$18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  <c:pt idx="7">
                  <c:v>5171.8289999999997</c:v>
                </c:pt>
                <c:pt idx="8">
                  <c:v>5359.9139999999998</c:v>
                </c:pt>
                <c:pt idx="9">
                  <c:v>4712.04</c:v>
                </c:pt>
                <c:pt idx="10">
                  <c:v>6470.4629999999997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İHR'!$C$19:$N$19</c:f>
              <c:numCache>
                <c:formatCode>#,##0</c:formatCode>
                <c:ptCount val="12"/>
                <c:pt idx="0">
                  <c:v>4758.4459999999999</c:v>
                </c:pt>
                <c:pt idx="1">
                  <c:v>6736.8689999999997</c:v>
                </c:pt>
                <c:pt idx="2">
                  <c:v>10413.361000000001</c:v>
                </c:pt>
                <c:pt idx="3">
                  <c:v>10505.583000000001</c:v>
                </c:pt>
                <c:pt idx="4">
                  <c:v>6052.7039999999997</c:v>
                </c:pt>
                <c:pt idx="5">
                  <c:v>2650.817</c:v>
                </c:pt>
                <c:pt idx="6">
                  <c:v>3157.7339999999999</c:v>
                </c:pt>
                <c:pt idx="7">
                  <c:v>4540.8599999999997</c:v>
                </c:pt>
                <c:pt idx="8">
                  <c:v>6212.3190000000004</c:v>
                </c:pt>
                <c:pt idx="9">
                  <c:v>5067.8599999999997</c:v>
                </c:pt>
                <c:pt idx="10">
                  <c:v>7099.8040000000001</c:v>
                </c:pt>
                <c:pt idx="11">
                  <c:v>5958.0739999999996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99968"/>
        <c:axId val="116772224"/>
      </c:lineChart>
      <c:catAx>
        <c:axId val="1180999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77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772224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099968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771850147944992"/>
          <c:w val="0.13934426229508196"/>
          <c:h val="0.161049082347852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 VE HAY.MAM. İHRACATI (Bin $)</a:t>
            </a:r>
            <a:endParaRPr lang="tr-TR"/>
          </a:p>
        </c:rich>
      </c:tx>
      <c:layout>
        <c:manualLayout>
          <c:xMode val="edge"/>
          <c:yMode val="edge"/>
          <c:x val="0.25598926417565454"/>
          <c:y val="3.7453183520599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9748088733021"/>
          <c:y val="0.24344658329889182"/>
          <c:w val="0.80698232861260699"/>
          <c:h val="0.49438383069928815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İHR'!$C$20:$N$20</c:f>
              <c:numCache>
                <c:formatCode>#,##0</c:formatCode>
                <c:ptCount val="12"/>
                <c:pt idx="0">
                  <c:v>171195.693</c:v>
                </c:pt>
                <c:pt idx="1">
                  <c:v>148764.986</c:v>
                </c:pt>
                <c:pt idx="2">
                  <c:v>145990.75099999999</c:v>
                </c:pt>
                <c:pt idx="3">
                  <c:v>154557.33199999999</c:v>
                </c:pt>
                <c:pt idx="4">
                  <c:v>164893.435</c:v>
                </c:pt>
                <c:pt idx="5">
                  <c:v>157550.42499999999</c:v>
                </c:pt>
                <c:pt idx="6">
                  <c:v>164940.427</c:v>
                </c:pt>
                <c:pt idx="7">
                  <c:v>158488.75099999999</c:v>
                </c:pt>
                <c:pt idx="8">
                  <c:v>171377.46100000001</c:v>
                </c:pt>
                <c:pt idx="9">
                  <c:v>172732.99799999999</c:v>
                </c:pt>
                <c:pt idx="10">
                  <c:v>193548.519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İHR'!$C$21:$N$21</c:f>
              <c:numCache>
                <c:formatCode>#,##0</c:formatCode>
                <c:ptCount val="12"/>
                <c:pt idx="0">
                  <c:v>147201.16500000001</c:v>
                </c:pt>
                <c:pt idx="1">
                  <c:v>110614.91899999999</c:v>
                </c:pt>
                <c:pt idx="2">
                  <c:v>146851.834</c:v>
                </c:pt>
                <c:pt idx="3">
                  <c:v>114273.368</c:v>
                </c:pt>
                <c:pt idx="4">
                  <c:v>128328.912</c:v>
                </c:pt>
                <c:pt idx="5">
                  <c:v>130730.046</c:v>
                </c:pt>
                <c:pt idx="6">
                  <c:v>127346.598</c:v>
                </c:pt>
                <c:pt idx="7">
                  <c:v>130036.09699999999</c:v>
                </c:pt>
                <c:pt idx="8">
                  <c:v>147522.04500000001</c:v>
                </c:pt>
                <c:pt idx="9">
                  <c:v>140676.91500000001</c:v>
                </c:pt>
                <c:pt idx="10">
                  <c:v>161267.59599999999</c:v>
                </c:pt>
                <c:pt idx="11">
                  <c:v>177066.149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02016"/>
        <c:axId val="116774528"/>
      </c:lineChart>
      <c:catAx>
        <c:axId val="11810201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77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774528"/>
        <c:scaling>
          <c:orientation val="minMax"/>
          <c:max val="2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102016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8E-2"/>
          <c:y val="0.82771850147944992"/>
          <c:w val="0.13963060572253932"/>
          <c:h val="0.161049082347852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0606313911244"/>
          <c:y val="0.1727941176470589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İHR'!$C$22:$N$22</c:f>
              <c:numCache>
                <c:formatCode>#,##0</c:formatCode>
                <c:ptCount val="12"/>
                <c:pt idx="0">
                  <c:v>308468.65500000003</c:v>
                </c:pt>
                <c:pt idx="1">
                  <c:v>312886.18400000001</c:v>
                </c:pt>
                <c:pt idx="2">
                  <c:v>361373.55900000001</c:v>
                </c:pt>
                <c:pt idx="3">
                  <c:v>361138.326</c:v>
                </c:pt>
                <c:pt idx="4">
                  <c:v>381482.92</c:v>
                </c:pt>
                <c:pt idx="5">
                  <c:v>354171.886</c:v>
                </c:pt>
                <c:pt idx="6">
                  <c:v>389888.99900000001</c:v>
                </c:pt>
                <c:pt idx="7">
                  <c:v>330688.299</c:v>
                </c:pt>
                <c:pt idx="8">
                  <c:v>402343.34600000002</c:v>
                </c:pt>
                <c:pt idx="9">
                  <c:v>364130.97499999998</c:v>
                </c:pt>
                <c:pt idx="10">
                  <c:v>452009.35200000001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'2002-2013 AYLIK İHR'!$C$23:$N$23</c:f>
              <c:numCache>
                <c:formatCode>#,##0</c:formatCode>
                <c:ptCount val="12"/>
                <c:pt idx="0">
                  <c:v>265835.76899999997</c:v>
                </c:pt>
                <c:pt idx="1">
                  <c:v>294466.75300000003</c:v>
                </c:pt>
                <c:pt idx="2">
                  <c:v>330209.23300000001</c:v>
                </c:pt>
                <c:pt idx="3">
                  <c:v>306608.08199999999</c:v>
                </c:pt>
                <c:pt idx="4">
                  <c:v>328986.049</c:v>
                </c:pt>
                <c:pt idx="5">
                  <c:v>327953.65100000001</c:v>
                </c:pt>
                <c:pt idx="6">
                  <c:v>321147.80300000001</c:v>
                </c:pt>
                <c:pt idx="7">
                  <c:v>313695.087</c:v>
                </c:pt>
                <c:pt idx="8">
                  <c:v>325915.36300000001</c:v>
                </c:pt>
                <c:pt idx="9">
                  <c:v>322745.27299999999</c:v>
                </c:pt>
                <c:pt idx="10">
                  <c:v>364718.288</c:v>
                </c:pt>
                <c:pt idx="11">
                  <c:v>359319.01799999998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00480"/>
        <c:axId val="116775680"/>
      </c:lineChart>
      <c:catAx>
        <c:axId val="1181004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77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775680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1004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3088235294117663"/>
          <c:w val="0.13991791149563129"/>
          <c:h val="0.158088235294117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91"/>
          <c:y val="5.18518518518518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57"/>
          <c:y val="0.20740815758158881"/>
          <c:w val="0.7938783421141018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İHR'!$C$26:$N$26</c:f>
              <c:numCache>
                <c:formatCode>#,##0</c:formatCode>
                <c:ptCount val="12"/>
                <c:pt idx="0">
                  <c:v>682177.55599999998</c:v>
                </c:pt>
                <c:pt idx="1">
                  <c:v>649409.03200000001</c:v>
                </c:pt>
                <c:pt idx="2">
                  <c:v>733983.81</c:v>
                </c:pt>
                <c:pt idx="3">
                  <c:v>700893.64800000004</c:v>
                </c:pt>
                <c:pt idx="4">
                  <c:v>748866.48400000005</c:v>
                </c:pt>
                <c:pt idx="5">
                  <c:v>644767.14599999995</c:v>
                </c:pt>
                <c:pt idx="6">
                  <c:v>675902.48199999996</c:v>
                </c:pt>
                <c:pt idx="7">
                  <c:v>616128.6</c:v>
                </c:pt>
                <c:pt idx="8">
                  <c:v>754808.88100000005</c:v>
                </c:pt>
                <c:pt idx="9">
                  <c:v>708353.60900000005</c:v>
                </c:pt>
                <c:pt idx="10">
                  <c:v>814554.56299999997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'2002-2013 AYLIK İHR'!$C$27:$N$27</c:f>
              <c:numCache>
                <c:formatCode>#,##0</c:formatCode>
                <c:ptCount val="12"/>
                <c:pt idx="0">
                  <c:v>584999.65800000005</c:v>
                </c:pt>
                <c:pt idx="1">
                  <c:v>634941.88399999996</c:v>
                </c:pt>
                <c:pt idx="2">
                  <c:v>722311.12699999998</c:v>
                </c:pt>
                <c:pt idx="3">
                  <c:v>645782.93299999996</c:v>
                </c:pt>
                <c:pt idx="4">
                  <c:v>680930.15700000001</c:v>
                </c:pt>
                <c:pt idx="5">
                  <c:v>635964.94700000004</c:v>
                </c:pt>
                <c:pt idx="6">
                  <c:v>580086.61399999994</c:v>
                </c:pt>
                <c:pt idx="7">
                  <c:v>612889.77</c:v>
                </c:pt>
                <c:pt idx="8">
                  <c:v>692102.277</c:v>
                </c:pt>
                <c:pt idx="9">
                  <c:v>661871.87300000002</c:v>
                </c:pt>
                <c:pt idx="10">
                  <c:v>764879.95799999998</c:v>
                </c:pt>
                <c:pt idx="11">
                  <c:v>622392.98699999996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08032"/>
        <c:axId val="117695616"/>
      </c:lineChart>
      <c:catAx>
        <c:axId val="1153080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695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69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30803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82963274035190049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45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63283405695371"/>
          <c:y val="0.19629700628257479"/>
          <c:w val="0.77142934015200504"/>
          <c:h val="0.48889065715660207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İHR'!$C$28:$N$28</c:f>
              <c:numCache>
                <c:formatCode>#,##0</c:formatCode>
                <c:ptCount val="12"/>
                <c:pt idx="0">
                  <c:v>115044.90399999999</c:v>
                </c:pt>
                <c:pt idx="1">
                  <c:v>129821.348</c:v>
                </c:pt>
                <c:pt idx="2">
                  <c:v>153569.38</c:v>
                </c:pt>
                <c:pt idx="3">
                  <c:v>145416.13200000001</c:v>
                </c:pt>
                <c:pt idx="4">
                  <c:v>155633.00099999999</c:v>
                </c:pt>
                <c:pt idx="5">
                  <c:v>146141.63500000001</c:v>
                </c:pt>
                <c:pt idx="6">
                  <c:v>183398.717</c:v>
                </c:pt>
                <c:pt idx="7">
                  <c:v>178285.495</c:v>
                </c:pt>
                <c:pt idx="8">
                  <c:v>176004.43400000001</c:v>
                </c:pt>
                <c:pt idx="9">
                  <c:v>162138.739</c:v>
                </c:pt>
                <c:pt idx="10">
                  <c:v>177455.72200000001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İHR'!$C$29:$N$29</c:f>
              <c:numCache>
                <c:formatCode>#,##0</c:formatCode>
                <c:ptCount val="12"/>
                <c:pt idx="0">
                  <c:v>89780.933999999994</c:v>
                </c:pt>
                <c:pt idx="1">
                  <c:v>103607.844</c:v>
                </c:pt>
                <c:pt idx="2">
                  <c:v>150142.88</c:v>
                </c:pt>
                <c:pt idx="3">
                  <c:v>122697.03599999999</c:v>
                </c:pt>
                <c:pt idx="4">
                  <c:v>128086.519</c:v>
                </c:pt>
                <c:pt idx="5">
                  <c:v>139249.90599999999</c:v>
                </c:pt>
                <c:pt idx="6">
                  <c:v>161802.272</c:v>
                </c:pt>
                <c:pt idx="7">
                  <c:v>136988.902</c:v>
                </c:pt>
                <c:pt idx="8">
                  <c:v>146754.228</c:v>
                </c:pt>
                <c:pt idx="9">
                  <c:v>134518.35500000001</c:v>
                </c:pt>
                <c:pt idx="10">
                  <c:v>157364.47399999999</c:v>
                </c:pt>
                <c:pt idx="11">
                  <c:v>162995.497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94688"/>
        <c:axId val="117697344"/>
      </c:lineChart>
      <c:catAx>
        <c:axId val="1229946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69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6973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9946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82592903664820061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392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79610749771608"/>
          <c:y val="0.19403020425862189"/>
          <c:w val="0.77142934015200504"/>
          <c:h val="0.50746361113793248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İHR'!$C$30:$N$30</c:f>
              <c:numCache>
                <c:formatCode>#,##0</c:formatCode>
                <c:ptCount val="12"/>
                <c:pt idx="0">
                  <c:v>165998.10999999999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190124.82500000001</c:v>
                </c:pt>
                <c:pt idx="4">
                  <c:v>192843.37700000001</c:v>
                </c:pt>
                <c:pt idx="5">
                  <c:v>183849.79300000001</c:v>
                </c:pt>
                <c:pt idx="6">
                  <c:v>178911.50899999999</c:v>
                </c:pt>
                <c:pt idx="7">
                  <c:v>144348.201</c:v>
                </c:pt>
                <c:pt idx="8">
                  <c:v>182138.848</c:v>
                </c:pt>
                <c:pt idx="9">
                  <c:v>193814.761</c:v>
                </c:pt>
                <c:pt idx="10">
                  <c:v>230040.89300000001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'2002-2013 AYLIK İHR'!$C$31:$N$31</c:f>
              <c:numCache>
                <c:formatCode>#,##0</c:formatCode>
                <c:ptCount val="12"/>
                <c:pt idx="0">
                  <c:v>132526.747</c:v>
                </c:pt>
                <c:pt idx="1">
                  <c:v>148772.826</c:v>
                </c:pt>
                <c:pt idx="2">
                  <c:v>166441.73300000001</c:v>
                </c:pt>
                <c:pt idx="3">
                  <c:v>167710.15400000001</c:v>
                </c:pt>
                <c:pt idx="4">
                  <c:v>171988.31200000001</c:v>
                </c:pt>
                <c:pt idx="5">
                  <c:v>154499.71400000001</c:v>
                </c:pt>
                <c:pt idx="6">
                  <c:v>164713.269</c:v>
                </c:pt>
                <c:pt idx="7">
                  <c:v>161426.91200000001</c:v>
                </c:pt>
                <c:pt idx="8">
                  <c:v>168008.64499999999</c:v>
                </c:pt>
                <c:pt idx="9">
                  <c:v>188447.95600000001</c:v>
                </c:pt>
                <c:pt idx="10">
                  <c:v>197338.997</c:v>
                </c:pt>
                <c:pt idx="11">
                  <c:v>188174.00700000001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93792"/>
        <c:axId val="117698496"/>
      </c:lineChart>
      <c:catAx>
        <c:axId val="1145937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69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6984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5937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82835977592353183"/>
          <c:w val="0.13877572446301337"/>
          <c:h val="0.160448152936107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12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13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428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İHR'!$C$59:$N$59</c:f>
              <c:numCache>
                <c:formatCode>#,##0</c:formatCode>
                <c:ptCount val="12"/>
                <c:pt idx="0">
                  <c:v>271584.26299999998</c:v>
                </c:pt>
                <c:pt idx="1">
                  <c:v>256897.50399999999</c:v>
                </c:pt>
                <c:pt idx="2">
                  <c:v>305975.66899999999</c:v>
                </c:pt>
                <c:pt idx="3">
                  <c:v>321745.62599999999</c:v>
                </c:pt>
                <c:pt idx="4">
                  <c:v>360715.07400000002</c:v>
                </c:pt>
                <c:pt idx="5">
                  <c:v>411667.26299999998</c:v>
                </c:pt>
                <c:pt idx="6">
                  <c:v>378979.18599999999</c:v>
                </c:pt>
                <c:pt idx="7">
                  <c:v>342966.435</c:v>
                </c:pt>
                <c:pt idx="8">
                  <c:v>364579.592</c:v>
                </c:pt>
                <c:pt idx="9">
                  <c:v>339717.1</c:v>
                </c:pt>
                <c:pt idx="10">
                  <c:v>427458.57400000002</c:v>
                </c:pt>
                <c:pt idx="11">
                  <c:v>397225.20600000001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'2002-2013 AYLIK İHR'!$A$58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İHR'!$C$58:$N$58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445263.75599999999</c:v>
                </c:pt>
                <c:pt idx="7">
                  <c:v>398835.67300000001</c:v>
                </c:pt>
                <c:pt idx="8">
                  <c:v>442204.962</c:v>
                </c:pt>
                <c:pt idx="9">
                  <c:v>386250.87300000002</c:v>
                </c:pt>
                <c:pt idx="10">
                  <c:v>440171.549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94304"/>
        <c:axId val="109342656"/>
      </c:lineChart>
      <c:catAx>
        <c:axId val="1145943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0934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34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5943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719"/>
          <c:w val="0.14788990825688073"/>
          <c:h val="0.15108830497311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48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85347514291"/>
          <c:y val="0.1937991831667247"/>
          <c:w val="0.77366410603159352"/>
          <c:h val="0.51162984356015306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İHR'!$C$32:$N$32</c:f>
              <c:numCache>
                <c:formatCode>#,##0</c:formatCode>
                <c:ptCount val="12"/>
                <c:pt idx="0">
                  <c:v>1315997.061</c:v>
                </c:pt>
                <c:pt idx="1">
                  <c:v>1429465.4480000001</c:v>
                </c:pt>
                <c:pt idx="2">
                  <c:v>1452149.138</c:v>
                </c:pt>
                <c:pt idx="3">
                  <c:v>1421075.07</c:v>
                </c:pt>
                <c:pt idx="4">
                  <c:v>1568872.456</c:v>
                </c:pt>
                <c:pt idx="5">
                  <c:v>1329025.075</c:v>
                </c:pt>
                <c:pt idx="6">
                  <c:v>1529973.548</c:v>
                </c:pt>
                <c:pt idx="7">
                  <c:v>1424202.034</c:v>
                </c:pt>
                <c:pt idx="8">
                  <c:v>1402190.8089999999</c:v>
                </c:pt>
                <c:pt idx="9">
                  <c:v>1395453.9990000001</c:v>
                </c:pt>
                <c:pt idx="10">
                  <c:v>1570790.0870000001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İHR'!$C$33:$N$33</c:f>
              <c:numCache>
                <c:formatCode>#,##0</c:formatCode>
                <c:ptCount val="12"/>
                <c:pt idx="0">
                  <c:v>1302893.24</c:v>
                </c:pt>
                <c:pt idx="1">
                  <c:v>1386758.93</c:v>
                </c:pt>
                <c:pt idx="2">
                  <c:v>1641781.7919999999</c:v>
                </c:pt>
                <c:pt idx="3">
                  <c:v>1482070.9339999999</c:v>
                </c:pt>
                <c:pt idx="4">
                  <c:v>1480992.9550000001</c:v>
                </c:pt>
                <c:pt idx="5">
                  <c:v>1384379.45</c:v>
                </c:pt>
                <c:pt idx="6">
                  <c:v>1292837.0009999999</c:v>
                </c:pt>
                <c:pt idx="7">
                  <c:v>1457825.737</c:v>
                </c:pt>
                <c:pt idx="8">
                  <c:v>1474534.7919999999</c:v>
                </c:pt>
                <c:pt idx="9">
                  <c:v>1627427.827</c:v>
                </c:pt>
                <c:pt idx="10">
                  <c:v>1576034.477</c:v>
                </c:pt>
                <c:pt idx="11">
                  <c:v>1405971.1459999999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96736"/>
        <c:axId val="117700224"/>
      </c:lineChart>
      <c:catAx>
        <c:axId val="1229967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70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00224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9967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2170868176361678"/>
          <c:w val="0.13991791149563129"/>
          <c:h val="0.166667480518424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42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57"/>
          <c:y val="0.17537345384913924"/>
          <c:w val="0.78571506867333862"/>
          <c:h val="0.56343386236638282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İHR'!$C$42:$N$42</c:f>
              <c:numCache>
                <c:formatCode>#,##0</c:formatCode>
                <c:ptCount val="12"/>
                <c:pt idx="0">
                  <c:v>430056.61800000002</c:v>
                </c:pt>
                <c:pt idx="1">
                  <c:v>435644.64500000002</c:v>
                </c:pt>
                <c:pt idx="2">
                  <c:v>512180.63400000002</c:v>
                </c:pt>
                <c:pt idx="3">
                  <c:v>501862.07699999999</c:v>
                </c:pt>
                <c:pt idx="4">
                  <c:v>518962.386</c:v>
                </c:pt>
                <c:pt idx="5">
                  <c:v>465614.69300000003</c:v>
                </c:pt>
                <c:pt idx="6">
                  <c:v>509350.50799999997</c:v>
                </c:pt>
                <c:pt idx="7">
                  <c:v>387881.16399999999</c:v>
                </c:pt>
                <c:pt idx="8">
                  <c:v>480950.34100000001</c:v>
                </c:pt>
                <c:pt idx="9">
                  <c:v>451831.745</c:v>
                </c:pt>
                <c:pt idx="10">
                  <c:v>535748.93599999999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İHR'!$C$43:$N$43</c:f>
              <c:numCache>
                <c:formatCode>#,##0</c:formatCode>
                <c:ptCount val="12"/>
                <c:pt idx="0">
                  <c:v>385463.07199999999</c:v>
                </c:pt>
                <c:pt idx="1">
                  <c:v>418106.533</c:v>
                </c:pt>
                <c:pt idx="2">
                  <c:v>464780.97899999999</c:v>
                </c:pt>
                <c:pt idx="3">
                  <c:v>449786.69</c:v>
                </c:pt>
                <c:pt idx="4">
                  <c:v>481171.96299999999</c:v>
                </c:pt>
                <c:pt idx="5">
                  <c:v>470782.23499999999</c:v>
                </c:pt>
                <c:pt idx="6">
                  <c:v>434077.36800000002</c:v>
                </c:pt>
                <c:pt idx="7">
                  <c:v>408020.13299999997</c:v>
                </c:pt>
                <c:pt idx="8">
                  <c:v>413453.60700000002</c:v>
                </c:pt>
                <c:pt idx="9">
                  <c:v>442174.24800000002</c:v>
                </c:pt>
                <c:pt idx="10">
                  <c:v>497033.929</c:v>
                </c:pt>
                <c:pt idx="11">
                  <c:v>454240.96100000001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97760"/>
        <c:axId val="117701952"/>
      </c:lineChart>
      <c:catAx>
        <c:axId val="12299776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70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01952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997760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82835977592353183"/>
          <c:w val="0.13877572446301337"/>
          <c:h val="0.160448152936107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45"/>
          <c:y val="2.496878901373276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42874225600124"/>
          <c:y val="0.22097459099437836"/>
          <c:w val="0.78367425031315008"/>
          <c:h val="0.54307314735906542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İHR'!$C$36:$N$36</c:f>
              <c:numCache>
                <c:formatCode>#,##0</c:formatCode>
                <c:ptCount val="12"/>
                <c:pt idx="0">
                  <c:v>1485459.331</c:v>
                </c:pt>
                <c:pt idx="1">
                  <c:v>1783951.888</c:v>
                </c:pt>
                <c:pt idx="2">
                  <c:v>1863298.6769999999</c:v>
                </c:pt>
                <c:pt idx="3">
                  <c:v>1766375.534</c:v>
                </c:pt>
                <c:pt idx="4">
                  <c:v>1843132.8370000001</c:v>
                </c:pt>
                <c:pt idx="5">
                  <c:v>1800517.557</c:v>
                </c:pt>
                <c:pt idx="6">
                  <c:v>1954911.942</c:v>
                </c:pt>
                <c:pt idx="7">
                  <c:v>1263251.1710000001</c:v>
                </c:pt>
                <c:pt idx="8">
                  <c:v>1956829.243</c:v>
                </c:pt>
                <c:pt idx="9">
                  <c:v>1749927.5859999999</c:v>
                </c:pt>
                <c:pt idx="10">
                  <c:v>2077721.003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İHR'!$C$37:$N$37</c:f>
              <c:numCache>
                <c:formatCode>#,##0</c:formatCode>
                <c:ptCount val="12"/>
                <c:pt idx="0">
                  <c:v>1581184.1359999999</c:v>
                </c:pt>
                <c:pt idx="1">
                  <c:v>1637526.29</c:v>
                </c:pt>
                <c:pt idx="2">
                  <c:v>1906462.9469999999</c:v>
                </c:pt>
                <c:pt idx="3">
                  <c:v>1630128.5889999999</c:v>
                </c:pt>
                <c:pt idx="4">
                  <c:v>1653562.047</c:v>
                </c:pt>
                <c:pt idx="5">
                  <c:v>1604524.5009999999</c:v>
                </c:pt>
                <c:pt idx="6">
                  <c:v>1450894.56</c:v>
                </c:pt>
                <c:pt idx="7">
                  <c:v>1068304.412</c:v>
                </c:pt>
                <c:pt idx="8">
                  <c:v>1497603.94</c:v>
                </c:pt>
                <c:pt idx="9">
                  <c:v>1631699.5589999999</c:v>
                </c:pt>
                <c:pt idx="10">
                  <c:v>1757241.9750000001</c:v>
                </c:pt>
                <c:pt idx="11">
                  <c:v>1636924.1159999999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95712"/>
        <c:axId val="123774656"/>
      </c:lineChart>
      <c:catAx>
        <c:axId val="12299571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377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774656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995712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82771850147944992"/>
          <c:w val="0.13877572446301337"/>
          <c:h val="0.161049082347852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/>
              <a:t>MAK.</a:t>
            </a:r>
            <a:r>
              <a:rPr lang="tr-TR" baseline="0"/>
              <a:t> VE BİL. </a:t>
            </a:r>
            <a:r>
              <a:rPr lang="en-US"/>
              <a:t>İHRACATI </a:t>
            </a:r>
            <a:r>
              <a:rPr lang="tr-TR"/>
              <a:t> 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36440432564131"/>
          <c:y val="0.18909090909090942"/>
          <c:w val="0.74233277082688442"/>
          <c:h val="0.53818181818181865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İHR'!$C$40:$N$40</c:f>
              <c:numCache>
                <c:formatCode>#,##0</c:formatCode>
                <c:ptCount val="12"/>
                <c:pt idx="0">
                  <c:v>830171.89</c:v>
                </c:pt>
                <c:pt idx="1">
                  <c:v>838432.59600000002</c:v>
                </c:pt>
                <c:pt idx="2">
                  <c:v>909523.78399999999</c:v>
                </c:pt>
                <c:pt idx="3">
                  <c:v>916404.33499999996</c:v>
                </c:pt>
                <c:pt idx="4">
                  <c:v>1026587.107</c:v>
                </c:pt>
                <c:pt idx="5">
                  <c:v>920263.94900000002</c:v>
                </c:pt>
                <c:pt idx="6">
                  <c:v>1039295.2560000001</c:v>
                </c:pt>
                <c:pt idx="7">
                  <c:v>884407.67200000002</c:v>
                </c:pt>
                <c:pt idx="8">
                  <c:v>1036018.801</c:v>
                </c:pt>
                <c:pt idx="9">
                  <c:v>1056771.8130000001</c:v>
                </c:pt>
                <c:pt idx="10">
                  <c:v>1132476.2520000001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İHR'!$C$41:$N$41</c:f>
              <c:numCache>
                <c:formatCode>#,##0</c:formatCode>
                <c:ptCount val="12"/>
                <c:pt idx="0">
                  <c:v>817771.28099999996</c:v>
                </c:pt>
                <c:pt idx="1">
                  <c:v>948619.21699999995</c:v>
                </c:pt>
                <c:pt idx="2">
                  <c:v>1131074.7239999999</c:v>
                </c:pt>
                <c:pt idx="3">
                  <c:v>1050449.7549999999</c:v>
                </c:pt>
                <c:pt idx="4">
                  <c:v>1048154.519</c:v>
                </c:pt>
                <c:pt idx="5">
                  <c:v>957512.92</c:v>
                </c:pt>
                <c:pt idx="6">
                  <c:v>865371.049</c:v>
                </c:pt>
                <c:pt idx="7">
                  <c:v>952506.804</c:v>
                </c:pt>
                <c:pt idx="8">
                  <c:v>972272.45200000005</c:v>
                </c:pt>
                <c:pt idx="9">
                  <c:v>981320.01899999997</c:v>
                </c:pt>
                <c:pt idx="10">
                  <c:v>1069100.3540000001</c:v>
                </c:pt>
                <c:pt idx="11">
                  <c:v>998722.27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98272"/>
        <c:axId val="123775808"/>
      </c:lineChart>
      <c:catAx>
        <c:axId val="1229982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377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775808"/>
        <c:scaling>
          <c:orientation val="minMax"/>
          <c:max val="1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998272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3272727272727365"/>
          <c:w val="0.13905951940056568"/>
          <c:h val="0.15636363636363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184"/>
          <c:y val="2.78884462151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57"/>
          <c:y val="0.18326693227091667"/>
          <c:w val="0.7938783421141018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İHR'!$C$34:$N$34</c:f>
              <c:numCache>
                <c:formatCode>#,##0</c:formatCode>
                <c:ptCount val="12"/>
                <c:pt idx="0">
                  <c:v>1392640.6839999999</c:v>
                </c:pt>
                <c:pt idx="1">
                  <c:v>1389527.925</c:v>
                </c:pt>
                <c:pt idx="2">
                  <c:v>1509895.94</c:v>
                </c:pt>
                <c:pt idx="3">
                  <c:v>1316522.5319999999</c:v>
                </c:pt>
                <c:pt idx="4">
                  <c:v>1364095.825</c:v>
                </c:pt>
                <c:pt idx="5">
                  <c:v>1443274.851</c:v>
                </c:pt>
                <c:pt idx="6">
                  <c:v>1620756.135</c:v>
                </c:pt>
                <c:pt idx="7">
                  <c:v>1398539.4029999999</c:v>
                </c:pt>
                <c:pt idx="8">
                  <c:v>1517594.537</c:v>
                </c:pt>
                <c:pt idx="9">
                  <c:v>1337207.4509999999</c:v>
                </c:pt>
                <c:pt idx="10">
                  <c:v>1660522.504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'2002-2013 AYLIK İHR'!$C$35:$N$35</c:f>
              <c:numCache>
                <c:formatCode>#,##0</c:formatCode>
                <c:ptCount val="12"/>
                <c:pt idx="0">
                  <c:v>1226406.77</c:v>
                </c:pt>
                <c:pt idx="1">
                  <c:v>1302806.621</c:v>
                </c:pt>
                <c:pt idx="2">
                  <c:v>1476194.8089999999</c:v>
                </c:pt>
                <c:pt idx="3">
                  <c:v>1215065.1529999999</c:v>
                </c:pt>
                <c:pt idx="4">
                  <c:v>1286387.7919999999</c:v>
                </c:pt>
                <c:pt idx="5">
                  <c:v>1395362.0490000001</c:v>
                </c:pt>
                <c:pt idx="6">
                  <c:v>1399870.746</c:v>
                </c:pt>
                <c:pt idx="7">
                  <c:v>1293525.2890000001</c:v>
                </c:pt>
                <c:pt idx="8">
                  <c:v>1361733.7779999999</c:v>
                </c:pt>
                <c:pt idx="9">
                  <c:v>1278785.003</c:v>
                </c:pt>
                <c:pt idx="10">
                  <c:v>1433847.54</c:v>
                </c:pt>
                <c:pt idx="11">
                  <c:v>1368143.601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92736"/>
        <c:axId val="123777536"/>
      </c:lineChart>
      <c:catAx>
        <c:axId val="1238927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377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777536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38927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76095617529880588"/>
          <c:w val="0.12653082650382988"/>
          <c:h val="0.155378486055777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45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7974029390573"/>
          <c:y val="0.23507505515948424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İHR'!$C$44:$N$44</c:f>
              <c:numCache>
                <c:formatCode>#,##0</c:formatCode>
                <c:ptCount val="12"/>
                <c:pt idx="0">
                  <c:v>508633.49099999998</c:v>
                </c:pt>
                <c:pt idx="1">
                  <c:v>536128.18400000001</c:v>
                </c:pt>
                <c:pt idx="2">
                  <c:v>583605.69799999997</c:v>
                </c:pt>
                <c:pt idx="3">
                  <c:v>548863.93700000003</c:v>
                </c:pt>
                <c:pt idx="4">
                  <c:v>607542.28700000001</c:v>
                </c:pt>
                <c:pt idx="5">
                  <c:v>543515.66</c:v>
                </c:pt>
                <c:pt idx="6">
                  <c:v>577574.005</c:v>
                </c:pt>
                <c:pt idx="7">
                  <c:v>499060.61</c:v>
                </c:pt>
                <c:pt idx="8">
                  <c:v>585195.45299999998</c:v>
                </c:pt>
                <c:pt idx="9">
                  <c:v>526039.11899999995</c:v>
                </c:pt>
                <c:pt idx="10">
                  <c:v>642223.39199999999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İHR'!$C$45:$N$45</c:f>
              <c:numCache>
                <c:formatCode>#,##0</c:formatCode>
                <c:ptCount val="12"/>
                <c:pt idx="0">
                  <c:v>479260.19199999998</c:v>
                </c:pt>
                <c:pt idx="1">
                  <c:v>499882.14600000001</c:v>
                </c:pt>
                <c:pt idx="2">
                  <c:v>576614.85800000001</c:v>
                </c:pt>
                <c:pt idx="3">
                  <c:v>513025.89199999999</c:v>
                </c:pt>
                <c:pt idx="4">
                  <c:v>569967.83499999996</c:v>
                </c:pt>
                <c:pt idx="5">
                  <c:v>560660.82999999996</c:v>
                </c:pt>
                <c:pt idx="6">
                  <c:v>513599.50799999997</c:v>
                </c:pt>
                <c:pt idx="7">
                  <c:v>491374.462</c:v>
                </c:pt>
                <c:pt idx="8">
                  <c:v>513210.21500000003</c:v>
                </c:pt>
                <c:pt idx="9">
                  <c:v>506581.63799999998</c:v>
                </c:pt>
                <c:pt idx="10">
                  <c:v>599108.91500000004</c:v>
                </c:pt>
                <c:pt idx="11">
                  <c:v>533681.554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94272"/>
        <c:axId val="123779264"/>
      </c:lineChart>
      <c:catAx>
        <c:axId val="1238942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377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7792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389427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82089708935636752"/>
          <c:w val="0.13877572446301337"/>
          <c:h val="0.160448152936107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652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04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İHR'!$C$48:$N$48</c:f>
              <c:numCache>
                <c:formatCode>#,##0</c:formatCode>
                <c:ptCount val="12"/>
                <c:pt idx="0">
                  <c:v>232438.55</c:v>
                </c:pt>
                <c:pt idx="1">
                  <c:v>236027.054</c:v>
                </c:pt>
                <c:pt idx="2">
                  <c:v>286631.21799999999</c:v>
                </c:pt>
                <c:pt idx="3">
                  <c:v>290672.978</c:v>
                </c:pt>
                <c:pt idx="4">
                  <c:v>298364.46799999999</c:v>
                </c:pt>
                <c:pt idx="5">
                  <c:v>263835.68599999999</c:v>
                </c:pt>
                <c:pt idx="6">
                  <c:v>277557.429</c:v>
                </c:pt>
                <c:pt idx="7">
                  <c:v>250244.859</c:v>
                </c:pt>
                <c:pt idx="8">
                  <c:v>264241.81199999998</c:v>
                </c:pt>
                <c:pt idx="9">
                  <c:v>241316.905</c:v>
                </c:pt>
                <c:pt idx="10">
                  <c:v>267044.00300000003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İHR'!$C$49:$N$49</c:f>
              <c:numCache>
                <c:formatCode>#,##0</c:formatCode>
                <c:ptCount val="12"/>
                <c:pt idx="0">
                  <c:v>207853.90400000001</c:v>
                </c:pt>
                <c:pt idx="1">
                  <c:v>235464.37</c:v>
                </c:pt>
                <c:pt idx="2">
                  <c:v>279934.07</c:v>
                </c:pt>
                <c:pt idx="3">
                  <c:v>271013.21899999998</c:v>
                </c:pt>
                <c:pt idx="4">
                  <c:v>297689.89</c:v>
                </c:pt>
                <c:pt idx="5">
                  <c:v>285897.22200000001</c:v>
                </c:pt>
                <c:pt idx="6">
                  <c:v>256485.649</c:v>
                </c:pt>
                <c:pt idx="7">
                  <c:v>254993.12100000001</c:v>
                </c:pt>
                <c:pt idx="8">
                  <c:v>249354.584</c:v>
                </c:pt>
                <c:pt idx="9">
                  <c:v>258030.61300000001</c:v>
                </c:pt>
                <c:pt idx="10">
                  <c:v>263127.59600000002</c:v>
                </c:pt>
                <c:pt idx="11">
                  <c:v>237858.473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94784"/>
        <c:axId val="124191296"/>
      </c:lineChart>
      <c:catAx>
        <c:axId val="12389478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19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1912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3894784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82462843263995211"/>
          <c:w val="0.13877572446301337"/>
          <c:h val="0.160448152936107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2"/>
          <c:y val="4.0740740740740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İHR'!$A$50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İHR'!$C$50:$N$50</c:f>
              <c:numCache>
                <c:formatCode>#,##0</c:formatCode>
                <c:ptCount val="12"/>
                <c:pt idx="0">
                  <c:v>154262.28700000001</c:v>
                </c:pt>
                <c:pt idx="1">
                  <c:v>192587.215</c:v>
                </c:pt>
                <c:pt idx="2">
                  <c:v>191269.766</c:v>
                </c:pt>
                <c:pt idx="3">
                  <c:v>166961.258</c:v>
                </c:pt>
                <c:pt idx="4">
                  <c:v>193477.16099999999</c:v>
                </c:pt>
                <c:pt idx="5">
                  <c:v>169028.83799999999</c:v>
                </c:pt>
                <c:pt idx="6">
                  <c:v>173497.296</c:v>
                </c:pt>
                <c:pt idx="7">
                  <c:v>187333.32500000001</c:v>
                </c:pt>
                <c:pt idx="8">
                  <c:v>206011.61600000001</c:v>
                </c:pt>
                <c:pt idx="9">
                  <c:v>194410.413</c:v>
                </c:pt>
                <c:pt idx="10">
                  <c:v>242153.89300000001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İHR'!$C$51:$N$51</c:f>
              <c:numCache>
                <c:formatCode>#,##0</c:formatCode>
                <c:ptCount val="12"/>
                <c:pt idx="0">
                  <c:v>270948.38799999998</c:v>
                </c:pt>
                <c:pt idx="1">
                  <c:v>131767.024</c:v>
                </c:pt>
                <c:pt idx="2">
                  <c:v>135644.83100000001</c:v>
                </c:pt>
                <c:pt idx="3">
                  <c:v>152784.198</c:v>
                </c:pt>
                <c:pt idx="4">
                  <c:v>153034.16699999999</c:v>
                </c:pt>
                <c:pt idx="5">
                  <c:v>165654.769</c:v>
                </c:pt>
                <c:pt idx="6">
                  <c:v>135267.766</c:v>
                </c:pt>
                <c:pt idx="7">
                  <c:v>157073.617</c:v>
                </c:pt>
                <c:pt idx="8">
                  <c:v>178990.44699999999</c:v>
                </c:pt>
                <c:pt idx="9">
                  <c:v>178674.726</c:v>
                </c:pt>
                <c:pt idx="10">
                  <c:v>250334.522</c:v>
                </c:pt>
                <c:pt idx="11">
                  <c:v>163981.372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95296"/>
        <c:axId val="124192448"/>
      </c:lineChart>
      <c:catAx>
        <c:axId val="1238952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19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19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38952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307E-2"/>
          <c:y val="0.82222533294449485"/>
          <c:w val="0.14859458832706199"/>
          <c:h val="0.166667444347234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7617107942974"/>
          <c:y val="0.22878270003801737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İHR'!$A$56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İHR'!$C$46:$N$46</c:f>
              <c:numCache>
                <c:formatCode>#,##0</c:formatCode>
                <c:ptCount val="12"/>
                <c:pt idx="0">
                  <c:v>1155542.3060000001</c:v>
                </c:pt>
                <c:pt idx="1">
                  <c:v>1233902.041</c:v>
                </c:pt>
                <c:pt idx="2">
                  <c:v>1459292.6939999999</c:v>
                </c:pt>
                <c:pt idx="3">
                  <c:v>1234279.594</c:v>
                </c:pt>
                <c:pt idx="4">
                  <c:v>1272688.6669999999</c:v>
                </c:pt>
                <c:pt idx="5">
                  <c:v>1121394.865</c:v>
                </c:pt>
                <c:pt idx="6">
                  <c:v>1099990.3799999999</c:v>
                </c:pt>
                <c:pt idx="7">
                  <c:v>934688.93700000003</c:v>
                </c:pt>
                <c:pt idx="8">
                  <c:v>1026444.664</c:v>
                </c:pt>
                <c:pt idx="9">
                  <c:v>1053981.797</c:v>
                </c:pt>
                <c:pt idx="10">
                  <c:v>1153932.675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İHR'!$A$47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İHR'!$C$47:$N$47</c:f>
              <c:numCache>
                <c:formatCode>#,##0</c:formatCode>
                <c:ptCount val="12"/>
                <c:pt idx="0">
                  <c:v>1223469.46</c:v>
                </c:pt>
                <c:pt idx="1">
                  <c:v>1360029.8389999999</c:v>
                </c:pt>
                <c:pt idx="2">
                  <c:v>1328317.3019999999</c:v>
                </c:pt>
                <c:pt idx="3">
                  <c:v>1328575.226</c:v>
                </c:pt>
                <c:pt idx="4">
                  <c:v>1345410.8470000001</c:v>
                </c:pt>
                <c:pt idx="5">
                  <c:v>1481494.2919999999</c:v>
                </c:pt>
                <c:pt idx="6">
                  <c:v>1247684.969</c:v>
                </c:pt>
                <c:pt idx="7">
                  <c:v>1276830.4750000001</c:v>
                </c:pt>
                <c:pt idx="8">
                  <c:v>1197182.9939999999</c:v>
                </c:pt>
                <c:pt idx="9">
                  <c:v>1329673.5</c:v>
                </c:pt>
                <c:pt idx="10">
                  <c:v>1179845.07</c:v>
                </c:pt>
                <c:pt idx="11">
                  <c:v>1249894.669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95200"/>
        <c:axId val="124194176"/>
      </c:lineChart>
      <c:catAx>
        <c:axId val="1229952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19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194176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995200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183299389002061E-2"/>
          <c:y val="0.83025985220482379"/>
          <c:w val="0.13849287169042804"/>
          <c:h val="0.158671974121316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01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İHR'!$A$60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İHR'!$C$60:$N$60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445263.75599999999</c:v>
                </c:pt>
                <c:pt idx="7">
                  <c:v>398835.67300000001</c:v>
                </c:pt>
                <c:pt idx="8">
                  <c:v>442204.962</c:v>
                </c:pt>
                <c:pt idx="9">
                  <c:v>386250.87300000002</c:v>
                </c:pt>
                <c:pt idx="10">
                  <c:v>440171.549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İHR'!$A$61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İHR'!$C$61:$N$61</c:f>
              <c:numCache>
                <c:formatCode>#,##0</c:formatCode>
                <c:ptCount val="12"/>
                <c:pt idx="0">
                  <c:v>271584.26299999998</c:v>
                </c:pt>
                <c:pt idx="1">
                  <c:v>256897.50399999999</c:v>
                </c:pt>
                <c:pt idx="2">
                  <c:v>305975.66899999999</c:v>
                </c:pt>
                <c:pt idx="3">
                  <c:v>321745.62599999999</c:v>
                </c:pt>
                <c:pt idx="4">
                  <c:v>360715.07400000002</c:v>
                </c:pt>
                <c:pt idx="5">
                  <c:v>411667.26299999998</c:v>
                </c:pt>
                <c:pt idx="6">
                  <c:v>378979.18599999999</c:v>
                </c:pt>
                <c:pt idx="7">
                  <c:v>342966.435</c:v>
                </c:pt>
                <c:pt idx="8">
                  <c:v>364579.592</c:v>
                </c:pt>
                <c:pt idx="9">
                  <c:v>339717.1</c:v>
                </c:pt>
                <c:pt idx="10">
                  <c:v>427458.57400000002</c:v>
                </c:pt>
                <c:pt idx="11">
                  <c:v>397225.20600000001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29984"/>
        <c:axId val="124196480"/>
      </c:lineChart>
      <c:catAx>
        <c:axId val="12432998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19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196480"/>
        <c:scaling>
          <c:orientation val="minMax"/>
          <c:max val="5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329984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2022771291519725"/>
          <c:w val="0.14800000000000021"/>
          <c:h val="0.168540139379129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2012-2013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12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'2002-2013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İHR'!$C$73:$L$73</c:f>
              <c:numCache>
                <c:formatCode>#,##0</c:formatCode>
                <c:ptCount val="10"/>
                <c:pt idx="0">
                  <c:v>11483978.872</c:v>
                </c:pt>
                <c:pt idx="1">
                  <c:v>12387648.381999999</c:v>
                </c:pt>
                <c:pt idx="2">
                  <c:v>13124873.039999999</c:v>
                </c:pt>
                <c:pt idx="3">
                  <c:v>12471122.039000001</c:v>
                </c:pt>
                <c:pt idx="4">
                  <c:v>13279483.606000001</c:v>
                </c:pt>
                <c:pt idx="5">
                  <c:v>12395850.456</c:v>
                </c:pt>
                <c:pt idx="6">
                  <c:v>13065801.314999999</c:v>
                </c:pt>
                <c:pt idx="7">
                  <c:v>11148939.655999999</c:v>
                </c:pt>
                <c:pt idx="8">
                  <c:v>13076594.936000001</c:v>
                </c:pt>
                <c:pt idx="9">
                  <c:v>12104810.024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94816"/>
        <c:axId val="109344960"/>
      </c:lineChart>
      <c:catAx>
        <c:axId val="11459481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0934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34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59481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933"/>
          <c:h val="0.13804889773393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00000000000056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23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İHR'!$A$38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İHR'!$C$38:$N$38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90162.293000000005</c:v>
                </c:pt>
                <c:pt idx="5">
                  <c:v>137339.94200000001</c:v>
                </c:pt>
                <c:pt idx="6">
                  <c:v>132087.47899999999</c:v>
                </c:pt>
                <c:pt idx="7">
                  <c:v>139231.01</c:v>
                </c:pt>
                <c:pt idx="8">
                  <c:v>130471.54</c:v>
                </c:pt>
                <c:pt idx="9">
                  <c:v>47933.184999999998</c:v>
                </c:pt>
                <c:pt idx="10">
                  <c:v>58766.616999999998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İHR'!$A$39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İHR'!$C$39:$N$39</c:f>
              <c:numCache>
                <c:formatCode>#,##0</c:formatCode>
                <c:ptCount val="12"/>
                <c:pt idx="0">
                  <c:v>36041.682000000001</c:v>
                </c:pt>
                <c:pt idx="1">
                  <c:v>109678.35400000001</c:v>
                </c:pt>
                <c:pt idx="2">
                  <c:v>97181.244999999995</c:v>
                </c:pt>
                <c:pt idx="3">
                  <c:v>45305.629000000001</c:v>
                </c:pt>
                <c:pt idx="4">
                  <c:v>43630.010999999999</c:v>
                </c:pt>
                <c:pt idx="5">
                  <c:v>104286.588</c:v>
                </c:pt>
                <c:pt idx="6">
                  <c:v>85736.846999999994</c:v>
                </c:pt>
                <c:pt idx="7">
                  <c:v>63442.074000000001</c:v>
                </c:pt>
                <c:pt idx="8">
                  <c:v>16401.631000000001</c:v>
                </c:pt>
                <c:pt idx="9">
                  <c:v>34284.199000000001</c:v>
                </c:pt>
                <c:pt idx="10">
                  <c:v>75369.153000000006</c:v>
                </c:pt>
                <c:pt idx="11">
                  <c:v>99579.066000000006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30496"/>
        <c:axId val="124747776"/>
      </c:lineChart>
      <c:catAx>
        <c:axId val="1243304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74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747776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330496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202278647753295"/>
          <c:w val="0.14800000000000021"/>
          <c:h val="0.16854011226124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01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İHR'!$A$52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İHR'!$C$52:$N$52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171486.93799999999</c:v>
                </c:pt>
                <c:pt idx="6">
                  <c:v>99144.585000000006</c:v>
                </c:pt>
                <c:pt idx="7">
                  <c:v>90833.687000000005</c:v>
                </c:pt>
                <c:pt idx="8">
                  <c:v>114505.41800000001</c:v>
                </c:pt>
                <c:pt idx="9">
                  <c:v>129968.928</c:v>
                </c:pt>
                <c:pt idx="10">
                  <c:v>109791.303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İHR'!$A$53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İHR'!$C$53:$N$53</c:f>
              <c:numCache>
                <c:formatCode>#,##0</c:formatCode>
                <c:ptCount val="12"/>
                <c:pt idx="0">
                  <c:v>59875.495999999999</c:v>
                </c:pt>
                <c:pt idx="1">
                  <c:v>63926.321000000004</c:v>
                </c:pt>
                <c:pt idx="2">
                  <c:v>120374.85799999999</c:v>
                </c:pt>
                <c:pt idx="3">
                  <c:v>101378.409</c:v>
                </c:pt>
                <c:pt idx="4">
                  <c:v>129529.72199999999</c:v>
                </c:pt>
                <c:pt idx="5">
                  <c:v>162023.815</c:v>
                </c:pt>
                <c:pt idx="6">
                  <c:v>79016.184999999998</c:v>
                </c:pt>
                <c:pt idx="7">
                  <c:v>114212.63499999999</c:v>
                </c:pt>
                <c:pt idx="8">
                  <c:v>94096.955000000002</c:v>
                </c:pt>
                <c:pt idx="9">
                  <c:v>77603.506999999998</c:v>
                </c:pt>
                <c:pt idx="10">
                  <c:v>86489.982000000004</c:v>
                </c:pt>
                <c:pt idx="11">
                  <c:v>172282.09700000001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31008"/>
        <c:axId val="124750080"/>
      </c:lineChart>
      <c:catAx>
        <c:axId val="1243310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75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75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3310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202278647753295"/>
          <c:w val="0.13578666666666669"/>
          <c:h val="0.163744925142784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01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İHR'!$A$54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İHR'!$C$54:$N$54</c:f>
              <c:numCache>
                <c:formatCode>#,##0</c:formatCode>
                <c:ptCount val="12"/>
                <c:pt idx="0">
                  <c:v>275661.76899999997</c:v>
                </c:pt>
                <c:pt idx="1">
                  <c:v>301565.69799999997</c:v>
                </c:pt>
                <c:pt idx="2">
                  <c:v>348687.11599999998</c:v>
                </c:pt>
                <c:pt idx="3">
                  <c:v>357882.09399999998</c:v>
                </c:pt>
                <c:pt idx="4">
                  <c:v>379190.62800000003</c:v>
                </c:pt>
                <c:pt idx="5">
                  <c:v>335235.054</c:v>
                </c:pt>
                <c:pt idx="6">
                  <c:v>364974.14299999998</c:v>
                </c:pt>
                <c:pt idx="7">
                  <c:v>311717.58100000001</c:v>
                </c:pt>
                <c:pt idx="8">
                  <c:v>382396.65</c:v>
                </c:pt>
                <c:pt idx="9">
                  <c:v>361313.85399999999</c:v>
                </c:pt>
                <c:pt idx="10">
                  <c:v>419708.20400000003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İHR'!$A$55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İHR'!$C$55:$N$55</c:f>
              <c:numCache>
                <c:formatCode>#,##0</c:formatCode>
                <c:ptCount val="12"/>
                <c:pt idx="0">
                  <c:v>255856.696</c:v>
                </c:pt>
                <c:pt idx="1">
                  <c:v>289889.33199999999</c:v>
                </c:pt>
                <c:pt idx="2">
                  <c:v>349871.283</c:v>
                </c:pt>
                <c:pt idx="3">
                  <c:v>318162.55200000003</c:v>
                </c:pt>
                <c:pt idx="4">
                  <c:v>339242.83799999999</c:v>
                </c:pt>
                <c:pt idx="5">
                  <c:v>317928.61499999999</c:v>
                </c:pt>
                <c:pt idx="6">
                  <c:v>303363.40899999999</c:v>
                </c:pt>
                <c:pt idx="7">
                  <c:v>304797.06900000002</c:v>
                </c:pt>
                <c:pt idx="8">
                  <c:v>328280.69199999998</c:v>
                </c:pt>
                <c:pt idx="9">
                  <c:v>320825.07699999999</c:v>
                </c:pt>
                <c:pt idx="10">
                  <c:v>360707.12199999997</c:v>
                </c:pt>
                <c:pt idx="11">
                  <c:v>304707.55099999998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31520"/>
        <c:axId val="124752960"/>
      </c:lineChart>
      <c:catAx>
        <c:axId val="1243315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752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752960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331520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202278647753295"/>
          <c:w val="0.13578666666666669"/>
          <c:h val="0.163744925142784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12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13</a:t>
            </a:r>
          </a:p>
        </c:rich>
      </c:tx>
      <c:layout>
        <c:manualLayout>
          <c:xMode val="edge"/>
          <c:yMode val="edge"/>
          <c:x val="0.14942552870546374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51"/>
          <c:y val="0.18972368631825576"/>
          <c:w val="0.75402468126949085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İHR'!$C$3:$N$3</c:f>
              <c:numCache>
                <c:formatCode>#,##0</c:formatCode>
                <c:ptCount val="12"/>
                <c:pt idx="0">
                  <c:v>1506723.8729999999</c:v>
                </c:pt>
                <c:pt idx="1">
                  <c:v>1533499.9110000001</c:v>
                </c:pt>
                <c:pt idx="2">
                  <c:v>1656235.9639999999</c:v>
                </c:pt>
                <c:pt idx="3">
                  <c:v>1491180.767</c:v>
                </c:pt>
                <c:pt idx="4">
                  <c:v>1536166.179</c:v>
                </c:pt>
                <c:pt idx="5">
                  <c:v>1519760.899</c:v>
                </c:pt>
                <c:pt idx="6">
                  <c:v>1412047.186</c:v>
                </c:pt>
                <c:pt idx="7">
                  <c:v>1344226.7860000001</c:v>
                </c:pt>
                <c:pt idx="8">
                  <c:v>1625725.145</c:v>
                </c:pt>
                <c:pt idx="9">
                  <c:v>1692711.4369999999</c:v>
                </c:pt>
                <c:pt idx="10">
                  <c:v>1974670.9809999999</c:v>
                </c:pt>
                <c:pt idx="11">
                  <c:v>1834346.743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'2002-2013 AYLIK İHR'!$A$2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İHR'!$C$2:$N$2</c:f>
              <c:numCache>
                <c:formatCode>#,##0</c:formatCode>
                <c:ptCount val="12"/>
                <c:pt idx="0">
                  <c:v>1699762.412</c:v>
                </c:pt>
                <c:pt idx="1">
                  <c:v>1613971.7120000001</c:v>
                </c:pt>
                <c:pt idx="2">
                  <c:v>1722254.845</c:v>
                </c:pt>
                <c:pt idx="3">
                  <c:v>1687361.703</c:v>
                </c:pt>
                <c:pt idx="4">
                  <c:v>1769863.2609999999</c:v>
                </c:pt>
                <c:pt idx="5">
                  <c:v>1650089.6780000001</c:v>
                </c:pt>
                <c:pt idx="6">
                  <c:v>1686052.615</c:v>
                </c:pt>
                <c:pt idx="7">
                  <c:v>1409511.48</c:v>
                </c:pt>
                <c:pt idx="8">
                  <c:v>1832493.202</c:v>
                </c:pt>
                <c:pt idx="9">
                  <c:v>1825745.044</c:v>
                </c:pt>
                <c:pt idx="10">
                  <c:v>2257853.5819999999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95328"/>
        <c:axId val="114467392"/>
      </c:lineChart>
      <c:catAx>
        <c:axId val="1145953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6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4673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59532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0866"/>
          <c:w val="0.14681992337164751"/>
          <c:h val="0.157049578288879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01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1"/>
          <c:order val="0"/>
          <c:tx>
            <c:v>2007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'2002-2013 AYLIK İHR'!$C$67:$N$67</c:f>
              <c:numCache>
                <c:formatCode>#,##0</c:formatCode>
                <c:ptCount val="12"/>
                <c:pt idx="0">
                  <c:v>6564559.7930000005</c:v>
                </c:pt>
                <c:pt idx="1">
                  <c:v>7656951.608</c:v>
                </c:pt>
                <c:pt idx="2">
                  <c:v>8957851.6210000049</c:v>
                </c:pt>
                <c:pt idx="3">
                  <c:v>8313312.004999998</c:v>
                </c:pt>
                <c:pt idx="4">
                  <c:v>9147620.0420000013</c:v>
                </c:pt>
                <c:pt idx="5">
                  <c:v>8980247.4370000008</c:v>
                </c:pt>
                <c:pt idx="6">
                  <c:v>8937741.5910000019</c:v>
                </c:pt>
                <c:pt idx="7">
                  <c:v>8736689.092000002</c:v>
                </c:pt>
                <c:pt idx="8">
                  <c:v>9038743.8959999997</c:v>
                </c:pt>
                <c:pt idx="9">
                  <c:v>9895216.6219999995</c:v>
                </c:pt>
                <c:pt idx="10">
                  <c:v>11318798.219999997</c:v>
                </c:pt>
                <c:pt idx="11">
                  <c:v>9724017.9770000037</c:v>
                </c:pt>
              </c:numCache>
            </c:numRef>
          </c:val>
          <c:smooth val="0"/>
        </c:ser>
        <c:ser>
          <c:idx val="2"/>
          <c:order val="1"/>
          <c:tx>
            <c:v>2008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'2002-2013 AYLIK İHR'!$C$68:$N$68</c:f>
              <c:numCache>
                <c:formatCode>#,##0</c:formatCode>
                <c:ptCount val="12"/>
                <c:pt idx="0">
                  <c:v>10632207.040999999</c:v>
                </c:pt>
                <c:pt idx="1">
                  <c:v>11077899.120000005</c:v>
                </c:pt>
                <c:pt idx="2">
                  <c:v>11428587.234000001</c:v>
                </c:pt>
                <c:pt idx="3">
                  <c:v>11363963.502999999</c:v>
                </c:pt>
                <c:pt idx="4">
                  <c:v>12477968.699999999</c:v>
                </c:pt>
                <c:pt idx="5">
                  <c:v>11770634.384000003</c:v>
                </c:pt>
                <c:pt idx="6">
                  <c:v>12595426.862999996</c:v>
                </c:pt>
                <c:pt idx="7">
                  <c:v>11046830.085999999</c:v>
                </c:pt>
                <c:pt idx="8">
                  <c:v>12793148.033999996</c:v>
                </c:pt>
                <c:pt idx="9">
                  <c:v>9722708.7899999991</c:v>
                </c:pt>
                <c:pt idx="10">
                  <c:v>9395872.8970000036</c:v>
                </c:pt>
                <c:pt idx="11">
                  <c:v>7721948.9740000013</c:v>
                </c:pt>
              </c:numCache>
            </c:numRef>
          </c:val>
          <c:smooth val="0"/>
        </c:ser>
        <c:ser>
          <c:idx val="5"/>
          <c:order val="2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'2002-2013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3"/>
          <c:tx>
            <c:v>2010</c:v>
          </c:tx>
          <c:marker>
            <c:symbol val="none"/>
          </c:marker>
          <c:val>
            <c:numRef>
              <c:f>'2002-2013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4"/>
          <c:tx>
            <c:v>2011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'2002-2013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5"/>
          <c:tx>
            <c:v>2012</c:v>
          </c:tx>
          <c:marker>
            <c:symbol val="none"/>
          </c:marker>
          <c:val>
            <c:numRef>
              <c:f>'2002-2013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6"/>
          <c:tx>
            <c:v>2013</c:v>
          </c:tx>
          <c:marker>
            <c:symbol val="circle"/>
            <c:size val="5"/>
          </c:marker>
          <c:val>
            <c:numRef>
              <c:f>'2002-2013 AYLIK İHR'!$C$73:$L$73</c:f>
              <c:numCache>
                <c:formatCode>#,##0</c:formatCode>
                <c:ptCount val="10"/>
                <c:pt idx="0">
                  <c:v>11483978.872</c:v>
                </c:pt>
                <c:pt idx="1">
                  <c:v>12387648.381999999</c:v>
                </c:pt>
                <c:pt idx="2">
                  <c:v>13124873.039999999</c:v>
                </c:pt>
                <c:pt idx="3">
                  <c:v>12471122.039000001</c:v>
                </c:pt>
                <c:pt idx="4">
                  <c:v>13279483.606000001</c:v>
                </c:pt>
                <c:pt idx="5">
                  <c:v>12395850.456</c:v>
                </c:pt>
                <c:pt idx="6">
                  <c:v>13065801.314999999</c:v>
                </c:pt>
                <c:pt idx="7">
                  <c:v>11148939.655999999</c:v>
                </c:pt>
                <c:pt idx="8">
                  <c:v>13076594.936000001</c:v>
                </c:pt>
                <c:pt idx="9">
                  <c:v>12104810.024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96864"/>
        <c:axId val="114470272"/>
      </c:lineChart>
      <c:catAx>
        <c:axId val="1145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7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4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59686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42"/>
          <c:w val="8.6666666666666975E-2"/>
          <c:h val="0.4011136960152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646"/>
          <c:y val="3.2911392405063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'2002-2013 AYLIK İHR'!$A$62:$A$73</c:f>
              <c:strCache>
                <c:ptCount val="1"/>
                <c:pt idx="0">
                  <c:v>2002 2003 2004 2005 2006 2007 2008 2009 2010 2011 2012 2013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0"/>
                  <c:y val="1.35021097046413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'2002-2013 AYLIK İHR'!$A$62:$A$73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'2002-2013 AYLIK İHR'!$O$62:$O$73</c:f>
              <c:numCache>
                <c:formatCode>#,##0</c:formatCode>
                <c:ptCount val="12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138337072.02200001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97376"/>
        <c:axId val="114472576"/>
      </c:barChart>
      <c:catAx>
        <c:axId val="11459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7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47257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59737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41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76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İHR'!$C$4:$N$4</c:f>
              <c:numCache>
                <c:formatCode>#,##0</c:formatCode>
                <c:ptCount val="12"/>
                <c:pt idx="0">
                  <c:v>500353.66399999999</c:v>
                </c:pt>
                <c:pt idx="1">
                  <c:v>471153.27600000001</c:v>
                </c:pt>
                <c:pt idx="2">
                  <c:v>532314.25</c:v>
                </c:pt>
                <c:pt idx="3">
                  <c:v>519233.696</c:v>
                </c:pt>
                <c:pt idx="4">
                  <c:v>586423.34199999995</c:v>
                </c:pt>
                <c:pt idx="5">
                  <c:v>541682.69999999995</c:v>
                </c:pt>
                <c:pt idx="6">
                  <c:v>550444.50600000005</c:v>
                </c:pt>
                <c:pt idx="7">
                  <c:v>452134.76199999999</c:v>
                </c:pt>
                <c:pt idx="8">
                  <c:v>552539.88899999997</c:v>
                </c:pt>
                <c:pt idx="9">
                  <c:v>534173.32799999998</c:v>
                </c:pt>
                <c:pt idx="10">
                  <c:v>675320.21100000001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'2002-2013 AYLIK İHR'!$C$5:$N$5</c:f>
              <c:numCache>
                <c:formatCode>#,##0</c:formatCode>
                <c:ptCount val="12"/>
                <c:pt idx="0">
                  <c:v>469988.837</c:v>
                </c:pt>
                <c:pt idx="1">
                  <c:v>496619.10200000001</c:v>
                </c:pt>
                <c:pt idx="2">
                  <c:v>525592.32299999997</c:v>
                </c:pt>
                <c:pt idx="3">
                  <c:v>479203.86700000003</c:v>
                </c:pt>
                <c:pt idx="4">
                  <c:v>474941.94400000002</c:v>
                </c:pt>
                <c:pt idx="5">
                  <c:v>465917.97399999999</c:v>
                </c:pt>
                <c:pt idx="6">
                  <c:v>449222.54</c:v>
                </c:pt>
                <c:pt idx="7">
                  <c:v>436282.18699999998</c:v>
                </c:pt>
                <c:pt idx="8">
                  <c:v>499053.234</c:v>
                </c:pt>
                <c:pt idx="9">
                  <c:v>487327.962</c:v>
                </c:pt>
                <c:pt idx="10">
                  <c:v>581169.54599999997</c:v>
                </c:pt>
                <c:pt idx="11">
                  <c:v>517210.61200000002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06496"/>
        <c:axId val="114474304"/>
      </c:lineChart>
      <c:catAx>
        <c:axId val="11530649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7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474304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30649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307E-2"/>
          <c:y val="0.84645669291338665"/>
          <c:w val="0.13905930470347649"/>
          <c:h val="0.141732283464567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SEBZE İHRACATI (Bin $)</a:t>
            </a:r>
          </a:p>
        </c:rich>
      </c:tx>
      <c:layout>
        <c:manualLayout>
          <c:xMode val="edge"/>
          <c:yMode val="edge"/>
          <c:x val="0.20612266323852338"/>
          <c:y val="3.77358490566038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İHR'!$C$6:$N$6</c:f>
              <c:numCache>
                <c:formatCode>#,##0</c:formatCode>
                <c:ptCount val="12"/>
                <c:pt idx="0">
                  <c:v>223137.13500000001</c:v>
                </c:pt>
                <c:pt idx="1">
                  <c:v>181369.864</c:v>
                </c:pt>
                <c:pt idx="2">
                  <c:v>172416.70600000001</c:v>
                </c:pt>
                <c:pt idx="3">
                  <c:v>160135.041</c:v>
                </c:pt>
                <c:pt idx="4">
                  <c:v>181562.63200000001</c:v>
                </c:pt>
                <c:pt idx="5">
                  <c:v>178025.77</c:v>
                </c:pt>
                <c:pt idx="6">
                  <c:v>115872.15399999999</c:v>
                </c:pt>
                <c:pt idx="7">
                  <c:v>95406.588000000003</c:v>
                </c:pt>
                <c:pt idx="8">
                  <c:v>126610.85400000001</c:v>
                </c:pt>
                <c:pt idx="9">
                  <c:v>217843.473</c:v>
                </c:pt>
                <c:pt idx="10">
                  <c:v>336113.45699999999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İHR'!$C$7:$N$7</c:f>
              <c:numCache>
                <c:formatCode>#,##0</c:formatCode>
                <c:ptCount val="12"/>
                <c:pt idx="0">
                  <c:v>193472.55900000001</c:v>
                </c:pt>
                <c:pt idx="1">
                  <c:v>178518.288</c:v>
                </c:pt>
                <c:pt idx="2">
                  <c:v>193137.79199999999</c:v>
                </c:pt>
                <c:pt idx="3">
                  <c:v>159171.48300000001</c:v>
                </c:pt>
                <c:pt idx="4">
                  <c:v>185763.70499999999</c:v>
                </c:pt>
                <c:pt idx="5">
                  <c:v>183322.02799999999</c:v>
                </c:pt>
                <c:pt idx="6">
                  <c:v>120932.27</c:v>
                </c:pt>
                <c:pt idx="7">
                  <c:v>83568.645999999993</c:v>
                </c:pt>
                <c:pt idx="8">
                  <c:v>114781.421</c:v>
                </c:pt>
                <c:pt idx="9">
                  <c:v>172110.46900000001</c:v>
                </c:pt>
                <c:pt idx="10">
                  <c:v>287397.52799999999</c:v>
                </c:pt>
                <c:pt idx="11">
                  <c:v>307999.31800000003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07008"/>
        <c:axId val="116589696"/>
      </c:lineChart>
      <c:catAx>
        <c:axId val="1153070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58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5896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3070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82641667904719451"/>
          <c:w val="0.13673490813648326"/>
          <c:h val="0.162264547120289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223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7960697774267"/>
          <c:y val="0.17898832684824934"/>
          <c:w val="0.83435749448311114"/>
          <c:h val="0.57587548638132413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İHR'!$C$8:$N$8</c:f>
              <c:numCache>
                <c:formatCode>#,##0</c:formatCode>
                <c:ptCount val="12"/>
                <c:pt idx="0">
                  <c:v>94908.356</c:v>
                </c:pt>
                <c:pt idx="1">
                  <c:v>94116.08</c:v>
                </c:pt>
                <c:pt idx="2">
                  <c:v>95502</c:v>
                </c:pt>
                <c:pt idx="3">
                  <c:v>100788.325</c:v>
                </c:pt>
                <c:pt idx="4">
                  <c:v>112882.94</c:v>
                </c:pt>
                <c:pt idx="5">
                  <c:v>100335.58100000001</c:v>
                </c:pt>
                <c:pt idx="6">
                  <c:v>109284.296</c:v>
                </c:pt>
                <c:pt idx="7">
                  <c:v>107879.761</c:v>
                </c:pt>
                <c:pt idx="8">
                  <c:v>126916.215</c:v>
                </c:pt>
                <c:pt idx="9">
                  <c:v>122373.38</c:v>
                </c:pt>
                <c:pt idx="10">
                  <c:v>145584.09099999999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İHR'!$C$9:$N$9</c:f>
              <c:numCache>
                <c:formatCode>#,##0</c:formatCode>
                <c:ptCount val="12"/>
                <c:pt idx="0">
                  <c:v>92558.293999999994</c:v>
                </c:pt>
                <c:pt idx="1">
                  <c:v>90908.092000000004</c:v>
                </c:pt>
                <c:pt idx="2">
                  <c:v>102384.93399999999</c:v>
                </c:pt>
                <c:pt idx="3">
                  <c:v>88710.051999999996</c:v>
                </c:pt>
                <c:pt idx="4">
                  <c:v>96476.577999999994</c:v>
                </c:pt>
                <c:pt idx="5">
                  <c:v>96041.307000000001</c:v>
                </c:pt>
                <c:pt idx="6">
                  <c:v>106778.728</c:v>
                </c:pt>
                <c:pt idx="7">
                  <c:v>119572.29700000001</c:v>
                </c:pt>
                <c:pt idx="8">
                  <c:v>112852.08</c:v>
                </c:pt>
                <c:pt idx="9">
                  <c:v>122329.925</c:v>
                </c:pt>
                <c:pt idx="10">
                  <c:v>131287.413</c:v>
                </c:pt>
                <c:pt idx="11">
                  <c:v>99809.865999999995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07520"/>
        <c:axId val="116591424"/>
      </c:lineChart>
      <c:catAx>
        <c:axId val="1153075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59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5914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3075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2101167315175094"/>
          <c:w val="0.13701452962551428"/>
          <c:h val="0.16731517509727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19050</xdr:rowOff>
    </xdr:from>
    <xdr:to>
      <xdr:col>8</xdr:col>
      <xdr:colOff>504825</xdr:colOff>
      <xdr:row>51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9525</xdr:rowOff>
    </xdr:from>
    <xdr:to>
      <xdr:col>8</xdr:col>
      <xdr:colOff>495300</xdr:colOff>
      <xdr:row>67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21</xdr:row>
      <xdr:rowOff>95250</xdr:rowOff>
    </xdr:from>
    <xdr:to>
      <xdr:col>8</xdr:col>
      <xdr:colOff>504825</xdr:colOff>
      <xdr:row>36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16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66675</xdr:rowOff>
    </xdr:from>
    <xdr:to>
      <xdr:col>7</xdr:col>
      <xdr:colOff>323850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34</xdr:row>
      <xdr:rowOff>95250</xdr:rowOff>
    </xdr:from>
    <xdr:to>
      <xdr:col>7</xdr:col>
      <xdr:colOff>314325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50</xdr:row>
      <xdr:rowOff>9525</xdr:rowOff>
    </xdr:from>
    <xdr:to>
      <xdr:col>7</xdr:col>
      <xdr:colOff>323850</xdr:colOff>
      <xdr:row>64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E30" sqref="E30"/>
    </sheetView>
  </sheetViews>
  <sheetFormatPr defaultColWidth="9.140625" defaultRowHeight="12.75" x14ac:dyDescent="0.2"/>
  <cols>
    <col min="1" max="1" width="49.28515625" style="1" bestFit="1" customWidth="1"/>
    <col min="2" max="2" width="17.85546875" style="1" customWidth="1"/>
    <col min="3" max="3" width="17" style="1" bestFit="1" customWidth="1"/>
    <col min="4" max="4" width="9.42578125" style="1" bestFit="1" customWidth="1"/>
    <col min="5" max="5" width="13.5703125" style="1" bestFit="1" customWidth="1"/>
    <col min="6" max="7" width="18.85546875" style="1" bestFit="1" customWidth="1"/>
    <col min="8" max="8" width="9.42578125" style="1" bestFit="1" customWidth="1"/>
    <col min="9" max="9" width="13.5703125" style="1" bestFit="1" customWidth="1"/>
    <col min="10" max="10" width="18.85546875" style="1" bestFit="1" customWidth="1"/>
    <col min="11" max="11" width="18.85546875" style="1" customWidth="1"/>
    <col min="12" max="12" width="9.42578125" style="1" bestFit="1" customWidth="1"/>
    <col min="13" max="13" width="13.5703125" style="1" bestFit="1" customWidth="1"/>
    <col min="14" max="16384" width="9.140625" style="1"/>
  </cols>
  <sheetData>
    <row r="1" spans="1:13" ht="26.25" x14ac:dyDescent="0.4">
      <c r="B1" s="2" t="s">
        <v>203</v>
      </c>
      <c r="D1" s="3"/>
      <c r="J1" s="3"/>
    </row>
    <row r="2" spans="1:13" x14ac:dyDescent="0.2">
      <c r="D2" s="3"/>
      <c r="J2" s="3"/>
    </row>
    <row r="3" spans="1:13" x14ac:dyDescent="0.2">
      <c r="D3" s="3"/>
      <c r="J3" s="3"/>
    </row>
    <row r="4" spans="1:13" x14ac:dyDescent="0.2">
      <c r="B4" s="3"/>
      <c r="C4" s="3"/>
      <c r="D4" s="3"/>
      <c r="E4" s="3"/>
      <c r="F4" s="3"/>
      <c r="G4" s="3"/>
      <c r="H4" s="3"/>
      <c r="I4" s="3"/>
      <c r="J4" s="3"/>
    </row>
    <row r="5" spans="1:13" ht="26.25" x14ac:dyDescent="0.2">
      <c r="A5" s="176" t="s">
        <v>0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</row>
    <row r="6" spans="1:13" ht="18" x14ac:dyDescent="0.2">
      <c r="A6" s="4"/>
      <c r="B6" s="177" t="s">
        <v>89</v>
      </c>
      <c r="C6" s="177"/>
      <c r="D6" s="177"/>
      <c r="E6" s="177"/>
      <c r="F6" s="178" t="s">
        <v>204</v>
      </c>
      <c r="G6" s="179"/>
      <c r="H6" s="179"/>
      <c r="I6" s="180"/>
      <c r="J6" s="177" t="s">
        <v>2</v>
      </c>
      <c r="K6" s="177"/>
      <c r="L6" s="177"/>
      <c r="M6" s="177"/>
    </row>
    <row r="7" spans="1:13" ht="30" x14ac:dyDescent="0.25">
      <c r="A7" s="5" t="s">
        <v>3</v>
      </c>
      <c r="B7" s="6">
        <v>2012</v>
      </c>
      <c r="C7" s="7">
        <v>2013</v>
      </c>
      <c r="D7" s="8" t="s">
        <v>4</v>
      </c>
      <c r="E7" s="8" t="s">
        <v>5</v>
      </c>
      <c r="F7" s="6">
        <v>2012</v>
      </c>
      <c r="G7" s="7">
        <v>2013</v>
      </c>
      <c r="H7" s="8" t="s">
        <v>4</v>
      </c>
      <c r="I7" s="8" t="s">
        <v>5</v>
      </c>
      <c r="J7" s="6" t="s">
        <v>6</v>
      </c>
      <c r="K7" s="7" t="s">
        <v>7</v>
      </c>
      <c r="L7" s="8" t="s">
        <v>4</v>
      </c>
      <c r="M7" s="8" t="s">
        <v>5</v>
      </c>
    </row>
    <row r="8" spans="1:13" ht="16.5" x14ac:dyDescent="0.25">
      <c r="A8" s="143" t="s">
        <v>8</v>
      </c>
      <c r="B8" s="144">
        <v>1974670.98101</v>
      </c>
      <c r="C8" s="144">
        <v>2257853.58213</v>
      </c>
      <c r="D8" s="142">
        <f t="shared" ref="D8:D44" si="0">(C8-B8)/B8*100</f>
        <v>14.340748602846155</v>
      </c>
      <c r="E8" s="142">
        <f>C8/C$44*100</f>
        <v>16.363665321141752</v>
      </c>
      <c r="F8" s="144">
        <v>17292949.127640001</v>
      </c>
      <c r="G8" s="144">
        <v>19154959.534850001</v>
      </c>
      <c r="H8" s="142">
        <f t="shared" ref="H8:H45" si="1">(G8-F8)/F8*100</f>
        <v>10.767454373840001</v>
      </c>
      <c r="I8" s="142">
        <f>G8/G$46*100</f>
        <v>13.846584472890788</v>
      </c>
      <c r="J8" s="144">
        <v>19159795.278999999</v>
      </c>
      <c r="K8" s="144">
        <v>20989306.276999999</v>
      </c>
      <c r="L8" s="142">
        <f t="shared" ref="L8:L46" si="2">(K8-J8)/J8*100</f>
        <v>9.5486980490090421</v>
      </c>
      <c r="M8" s="142">
        <f>K8/K$46*100</f>
        <v>13.905493532469245</v>
      </c>
    </row>
    <row r="9" spans="1:13" ht="15.75" x14ac:dyDescent="0.25">
      <c r="A9" s="10" t="s">
        <v>9</v>
      </c>
      <c r="B9" s="144">
        <v>1448685.0965</v>
      </c>
      <c r="C9" s="144">
        <v>1612295.7109300001</v>
      </c>
      <c r="D9" s="142">
        <f t="shared" si="0"/>
        <v>11.293732145466306</v>
      </c>
      <c r="E9" s="142">
        <f t="shared" ref="E9:E46" si="3">C9/C$44*100</f>
        <v>11.685021394293308</v>
      </c>
      <c r="F9" s="144">
        <v>12305818.283129999</v>
      </c>
      <c r="G9" s="144">
        <v>13332336.25367</v>
      </c>
      <c r="H9" s="142">
        <f t="shared" si="1"/>
        <v>8.3417286597450389</v>
      </c>
      <c r="I9" s="142">
        <f t="shared" ref="I9:I46" si="4">G9/G$46*100</f>
        <v>9.637572964931433</v>
      </c>
      <c r="J9" s="144">
        <v>13692768.605999999</v>
      </c>
      <c r="K9" s="144">
        <v>14630297.828999998</v>
      </c>
      <c r="L9" s="142">
        <f t="shared" si="2"/>
        <v>6.8468930570343947</v>
      </c>
      <c r="M9" s="142">
        <f t="shared" ref="M9:M46" si="5">K9/K$46*100</f>
        <v>9.6926267669069528</v>
      </c>
    </row>
    <row r="10" spans="1:13" ht="14.25" x14ac:dyDescent="0.2">
      <c r="A10" s="12" t="s">
        <v>10</v>
      </c>
      <c r="B10" s="13">
        <v>581169.54642000003</v>
      </c>
      <c r="C10" s="13">
        <v>675320.21137999999</v>
      </c>
      <c r="D10" s="14">
        <f t="shared" si="0"/>
        <v>16.200206211761671</v>
      </c>
      <c r="E10" s="14">
        <f t="shared" si="3"/>
        <v>4.8943447932527446</v>
      </c>
      <c r="F10" s="13">
        <v>5365319.5171699999</v>
      </c>
      <c r="G10" s="13">
        <v>5915773.6233299999</v>
      </c>
      <c r="H10" s="14">
        <f t="shared" si="1"/>
        <v>10.259484163029741</v>
      </c>
      <c r="I10" s="14">
        <f t="shared" si="4"/>
        <v>4.2763472848328048</v>
      </c>
      <c r="J10" s="13">
        <v>5935275.7480000006</v>
      </c>
      <c r="K10" s="13">
        <v>6432984.2360000005</v>
      </c>
      <c r="L10" s="14">
        <f t="shared" si="2"/>
        <v>8.3856000821480254</v>
      </c>
      <c r="M10" s="14">
        <f t="shared" si="5"/>
        <v>4.2618760004563745</v>
      </c>
    </row>
    <row r="11" spans="1:13" ht="14.25" x14ac:dyDescent="0.2">
      <c r="A11" s="12" t="s">
        <v>11</v>
      </c>
      <c r="B11" s="13">
        <v>287397.52795999998</v>
      </c>
      <c r="C11" s="13">
        <v>336113.45695000002</v>
      </c>
      <c r="D11" s="14">
        <f t="shared" si="0"/>
        <v>16.950712602086242</v>
      </c>
      <c r="E11" s="14">
        <f t="shared" si="3"/>
        <v>2.4359631479173176</v>
      </c>
      <c r="F11" s="13">
        <v>1872176.1880300001</v>
      </c>
      <c r="G11" s="13">
        <v>1988493.6728999999</v>
      </c>
      <c r="H11" s="14">
        <f t="shared" si="1"/>
        <v>6.2129561103111266</v>
      </c>
      <c r="I11" s="14">
        <f t="shared" si="4"/>
        <v>1.4374264568674446</v>
      </c>
      <c r="J11" s="13">
        <v>2212532.0250000004</v>
      </c>
      <c r="K11" s="13">
        <v>2296492.9920000001</v>
      </c>
      <c r="L11" s="14">
        <f t="shared" si="2"/>
        <v>3.7947910381093672</v>
      </c>
      <c r="M11" s="14">
        <f t="shared" si="5"/>
        <v>1.5214351549393494</v>
      </c>
    </row>
    <row r="12" spans="1:13" ht="14.25" x14ac:dyDescent="0.2">
      <c r="A12" s="12" t="s">
        <v>12</v>
      </c>
      <c r="B12" s="13">
        <v>131287.41331999999</v>
      </c>
      <c r="C12" s="13">
        <v>145584.09142000001</v>
      </c>
      <c r="D12" s="14">
        <f t="shared" si="0"/>
        <v>10.889603000367819</v>
      </c>
      <c r="E12" s="14">
        <f t="shared" si="3"/>
        <v>1.0551124160283216</v>
      </c>
      <c r="F12" s="13">
        <v>1159899.7003299999</v>
      </c>
      <c r="G12" s="13">
        <v>1210571.0268900001</v>
      </c>
      <c r="H12" s="14">
        <f t="shared" si="1"/>
        <v>4.3685955385266348</v>
      </c>
      <c r="I12" s="14">
        <f t="shared" si="4"/>
        <v>0.87508793499509707</v>
      </c>
      <c r="J12" s="13">
        <v>1278929.571</v>
      </c>
      <c r="K12" s="13">
        <v>1310380.8910000001</v>
      </c>
      <c r="L12" s="14">
        <f t="shared" si="2"/>
        <v>2.4591909291305352</v>
      </c>
      <c r="M12" s="14">
        <f t="shared" si="5"/>
        <v>0.86813221763497872</v>
      </c>
    </row>
    <row r="13" spans="1:13" ht="14.25" x14ac:dyDescent="0.2">
      <c r="A13" s="12" t="s">
        <v>13</v>
      </c>
      <c r="B13" s="13">
        <v>165695.76173</v>
      </c>
      <c r="C13" s="13">
        <v>166337.98198000001</v>
      </c>
      <c r="D13" s="14">
        <f t="shared" si="0"/>
        <v>0.38759002843205254</v>
      </c>
      <c r="E13" s="14">
        <f t="shared" si="3"/>
        <v>1.2055250565659175</v>
      </c>
      <c r="F13" s="13">
        <v>1253872.66879</v>
      </c>
      <c r="G13" s="13">
        <v>1310653.3625399999</v>
      </c>
      <c r="H13" s="14">
        <f t="shared" si="1"/>
        <v>4.5284258253107801</v>
      </c>
      <c r="I13" s="14">
        <f t="shared" si="4"/>
        <v>0.94743465607799193</v>
      </c>
      <c r="J13" s="13">
        <v>1374961.3370000003</v>
      </c>
      <c r="K13" s="13">
        <v>1421430.8250000002</v>
      </c>
      <c r="L13" s="14">
        <f t="shared" si="2"/>
        <v>3.379694159356561</v>
      </c>
      <c r="M13" s="14">
        <f t="shared" si="5"/>
        <v>0.9417032122471386</v>
      </c>
    </row>
    <row r="14" spans="1:13" ht="14.25" x14ac:dyDescent="0.2">
      <c r="A14" s="12" t="s">
        <v>14</v>
      </c>
      <c r="B14" s="13">
        <v>194549.19745000001</v>
      </c>
      <c r="C14" s="13">
        <v>204343.57186</v>
      </c>
      <c r="D14" s="14">
        <f t="shared" si="0"/>
        <v>5.0343946612872488</v>
      </c>
      <c r="E14" s="14">
        <f t="shared" si="3"/>
        <v>1.4809684059713284</v>
      </c>
      <c r="F14" s="13">
        <v>1633298.9365900001</v>
      </c>
      <c r="G14" s="13">
        <v>1606727.7934999999</v>
      </c>
      <c r="H14" s="14">
        <f t="shared" si="1"/>
        <v>-1.6268389389559852</v>
      </c>
      <c r="I14" s="14">
        <f t="shared" si="4"/>
        <v>1.1614585808527731</v>
      </c>
      <c r="J14" s="13">
        <v>1781217.6470000001</v>
      </c>
      <c r="K14" s="13">
        <v>1770419.007</v>
      </c>
      <c r="L14" s="14">
        <f t="shared" si="2"/>
        <v>-0.60625044997660127</v>
      </c>
      <c r="M14" s="14">
        <f t="shared" si="5"/>
        <v>1.1729091817853949</v>
      </c>
    </row>
    <row r="15" spans="1:13" ht="14.25" x14ac:dyDescent="0.2">
      <c r="A15" s="12" t="s">
        <v>15</v>
      </c>
      <c r="B15" s="13">
        <v>19601.624899999999</v>
      </c>
      <c r="C15" s="13">
        <v>26041.859779999999</v>
      </c>
      <c r="D15" s="14">
        <f t="shared" si="0"/>
        <v>32.85561739322948</v>
      </c>
      <c r="E15" s="14">
        <f t="shared" si="3"/>
        <v>0.18873689647227371</v>
      </c>
      <c r="F15" s="13">
        <v>174557.64574000001</v>
      </c>
      <c r="G15" s="13">
        <v>412788.18592999998</v>
      </c>
      <c r="H15" s="14">
        <f t="shared" si="1"/>
        <v>136.47671471511447</v>
      </c>
      <c r="I15" s="14">
        <f t="shared" si="4"/>
        <v>0.29839303369407261</v>
      </c>
      <c r="J15" s="13">
        <v>194946.791</v>
      </c>
      <c r="K15" s="13">
        <v>439382.04</v>
      </c>
      <c r="L15" s="14">
        <f t="shared" si="2"/>
        <v>125.38562330066772</v>
      </c>
      <c r="M15" s="14">
        <f t="shared" si="5"/>
        <v>0.29109223691677055</v>
      </c>
    </row>
    <row r="16" spans="1:13" ht="14.25" x14ac:dyDescent="0.2">
      <c r="A16" s="12" t="s">
        <v>16</v>
      </c>
      <c r="B16" s="13">
        <v>61884.221089999999</v>
      </c>
      <c r="C16" s="13">
        <v>52084.074110000001</v>
      </c>
      <c r="D16" s="14">
        <f t="shared" si="0"/>
        <v>-15.836261339942151</v>
      </c>
      <c r="E16" s="14">
        <f t="shared" si="3"/>
        <v>0.37747636252549172</v>
      </c>
      <c r="F16" s="13">
        <v>779497.26901000005</v>
      </c>
      <c r="G16" s="13">
        <v>817156.27350000001</v>
      </c>
      <c r="H16" s="14">
        <f t="shared" si="1"/>
        <v>4.8311913315397188</v>
      </c>
      <c r="I16" s="14">
        <f t="shared" si="4"/>
        <v>0.59069941379852686</v>
      </c>
      <c r="J16" s="13">
        <v>842696.06900000002</v>
      </c>
      <c r="K16" s="13">
        <v>883077.44700000004</v>
      </c>
      <c r="L16" s="14">
        <f t="shared" si="2"/>
        <v>4.7919267082756534</v>
      </c>
      <c r="M16" s="14">
        <f t="shared" si="5"/>
        <v>0.58504209552575459</v>
      </c>
    </row>
    <row r="17" spans="1:13" ht="14.25" x14ac:dyDescent="0.2">
      <c r="A17" s="12" t="s">
        <v>17</v>
      </c>
      <c r="B17" s="13">
        <v>7099.8036300000003</v>
      </c>
      <c r="C17" s="13">
        <v>6470.4634500000002</v>
      </c>
      <c r="D17" s="14">
        <f t="shared" si="0"/>
        <v>-8.864191360740497</v>
      </c>
      <c r="E17" s="14">
        <f t="shared" si="3"/>
        <v>4.6894315559911255E-2</v>
      </c>
      <c r="F17" s="13">
        <v>67196.357470000003</v>
      </c>
      <c r="G17" s="13">
        <v>70172.31508</v>
      </c>
      <c r="H17" s="14">
        <f t="shared" si="1"/>
        <v>4.4287484054900172</v>
      </c>
      <c r="I17" s="14">
        <f t="shared" si="4"/>
        <v>5.0725603812722272E-2</v>
      </c>
      <c r="J17" s="13">
        <v>72209.415999999997</v>
      </c>
      <c r="K17" s="13">
        <v>76130.387999999992</v>
      </c>
      <c r="L17" s="14">
        <f t="shared" si="2"/>
        <v>5.4300009849130957</v>
      </c>
      <c r="M17" s="14">
        <f t="shared" si="5"/>
        <v>5.0436665413683426E-2</v>
      </c>
    </row>
    <row r="18" spans="1:13" ht="15.75" x14ac:dyDescent="0.25">
      <c r="A18" s="10" t="s">
        <v>18</v>
      </c>
      <c r="B18" s="144">
        <v>161267.59602999999</v>
      </c>
      <c r="C18" s="144">
        <v>193548.51918</v>
      </c>
      <c r="D18" s="142">
        <f t="shared" si="0"/>
        <v>20.016992839649525</v>
      </c>
      <c r="E18" s="142">
        <f t="shared" si="3"/>
        <v>1.4027318761193923</v>
      </c>
      <c r="F18" s="144">
        <v>1484849.4951299999</v>
      </c>
      <c r="G18" s="144">
        <v>1804040.7802200001</v>
      </c>
      <c r="H18" s="142">
        <f t="shared" si="1"/>
        <v>21.496541308521955</v>
      </c>
      <c r="I18" s="142">
        <f t="shared" si="4"/>
        <v>1.304090619998882</v>
      </c>
      <c r="J18" s="144">
        <v>1630152.9909999999</v>
      </c>
      <c r="K18" s="144">
        <v>1981106.9269999997</v>
      </c>
      <c r="L18" s="142">
        <f t="shared" si="2"/>
        <v>21.528895627441127</v>
      </c>
      <c r="M18" s="142">
        <f t="shared" si="5"/>
        <v>1.3124907129834875</v>
      </c>
    </row>
    <row r="19" spans="1:13" ht="14.25" x14ac:dyDescent="0.2">
      <c r="A19" s="12" t="s">
        <v>19</v>
      </c>
      <c r="B19" s="13">
        <v>161267.59602999999</v>
      </c>
      <c r="C19" s="13">
        <v>193548.51918</v>
      </c>
      <c r="D19" s="14">
        <f t="shared" si="0"/>
        <v>20.016992839649525</v>
      </c>
      <c r="E19" s="14">
        <f t="shared" si="3"/>
        <v>1.4027318761193923</v>
      </c>
      <c r="F19" s="13">
        <v>1484849.4951299999</v>
      </c>
      <c r="G19" s="13">
        <v>1804040.7802200001</v>
      </c>
      <c r="H19" s="14">
        <f t="shared" si="1"/>
        <v>21.496541308521955</v>
      </c>
      <c r="I19" s="14">
        <f t="shared" si="4"/>
        <v>1.304090619998882</v>
      </c>
      <c r="J19" s="13">
        <v>1630152.9909999999</v>
      </c>
      <c r="K19" s="13">
        <v>1981106.9269999997</v>
      </c>
      <c r="L19" s="14">
        <f t="shared" si="2"/>
        <v>21.528895627441127</v>
      </c>
      <c r="M19" s="14">
        <f t="shared" si="5"/>
        <v>1.3124907129834875</v>
      </c>
    </row>
    <row r="20" spans="1:13" ht="15.75" x14ac:dyDescent="0.25">
      <c r="A20" s="10" t="s">
        <v>20</v>
      </c>
      <c r="B20" s="9">
        <v>364718.28847999999</v>
      </c>
      <c r="C20" s="9">
        <v>452009.35201999999</v>
      </c>
      <c r="D20" s="11">
        <f t="shared" si="0"/>
        <v>23.933832302129478</v>
      </c>
      <c r="E20" s="11">
        <f t="shared" si="3"/>
        <v>3.2759120507290538</v>
      </c>
      <c r="F20" s="9">
        <v>3502281.34938</v>
      </c>
      <c r="G20" s="9">
        <v>4018582.5009599999</v>
      </c>
      <c r="H20" s="11">
        <f t="shared" si="1"/>
        <v>14.74185252625119</v>
      </c>
      <c r="I20" s="11">
        <f t="shared" si="4"/>
        <v>2.9049208879604715</v>
      </c>
      <c r="J20" s="9">
        <v>3836873.6839999999</v>
      </c>
      <c r="K20" s="9">
        <v>4377901.5190000003</v>
      </c>
      <c r="L20" s="11">
        <f t="shared" si="2"/>
        <v>14.100746585849826</v>
      </c>
      <c r="M20" s="11">
        <f t="shared" si="5"/>
        <v>2.9003760512537968</v>
      </c>
    </row>
    <row r="21" spans="1:13" ht="14.25" x14ac:dyDescent="0.2">
      <c r="A21" s="12" t="s">
        <v>21</v>
      </c>
      <c r="B21" s="13">
        <v>364718.28847999999</v>
      </c>
      <c r="C21" s="13">
        <v>452009.35201999999</v>
      </c>
      <c r="D21" s="14">
        <f t="shared" si="0"/>
        <v>23.933832302129478</v>
      </c>
      <c r="E21" s="14">
        <f t="shared" si="3"/>
        <v>3.2759120507290538</v>
      </c>
      <c r="F21" s="13">
        <v>3502281.34938</v>
      </c>
      <c r="G21" s="13">
        <v>4018582.5009599999</v>
      </c>
      <c r="H21" s="14">
        <f t="shared" si="1"/>
        <v>14.74185252625119</v>
      </c>
      <c r="I21" s="14">
        <f t="shared" si="4"/>
        <v>2.9049208879604715</v>
      </c>
      <c r="J21" s="13">
        <v>3836873.6839999999</v>
      </c>
      <c r="K21" s="13">
        <v>4377901.5190000003</v>
      </c>
      <c r="L21" s="14">
        <f t="shared" si="2"/>
        <v>14.100746585849826</v>
      </c>
      <c r="M21" s="14">
        <f t="shared" si="5"/>
        <v>2.9003760512537968</v>
      </c>
    </row>
    <row r="22" spans="1:13" ht="16.5" x14ac:dyDescent="0.25">
      <c r="A22" s="143" t="s">
        <v>22</v>
      </c>
      <c r="B22" s="144">
        <v>10274476.847519999</v>
      </c>
      <c r="C22" s="144">
        <v>11099944.56495</v>
      </c>
      <c r="D22" s="142">
        <f t="shared" si="0"/>
        <v>8.0341581345744935</v>
      </c>
      <c r="E22" s="142">
        <f t="shared" si="3"/>
        <v>80.446216433891948</v>
      </c>
      <c r="F22" s="144">
        <v>104620471.30795</v>
      </c>
      <c r="G22" s="144">
        <v>108715500.94362</v>
      </c>
      <c r="H22" s="142">
        <f t="shared" si="1"/>
        <v>3.914176245312722</v>
      </c>
      <c r="I22" s="142">
        <f t="shared" si="4"/>
        <v>78.5873947992269</v>
      </c>
      <c r="J22" s="144">
        <v>114453640.061</v>
      </c>
      <c r="K22" s="144">
        <v>118322861.037</v>
      </c>
      <c r="L22" s="142">
        <f t="shared" si="2"/>
        <v>3.3806010660192456</v>
      </c>
      <c r="M22" s="142">
        <f t="shared" si="5"/>
        <v>78.389335844616056</v>
      </c>
    </row>
    <row r="23" spans="1:13" ht="15.75" x14ac:dyDescent="0.25">
      <c r="A23" s="10" t="s">
        <v>23</v>
      </c>
      <c r="B23" s="144">
        <v>1119583.4284699999</v>
      </c>
      <c r="C23" s="144">
        <v>1222051.1772799999</v>
      </c>
      <c r="D23" s="142">
        <f t="shared" si="0"/>
        <v>9.1523102436439565</v>
      </c>
      <c r="E23" s="142">
        <f t="shared" si="3"/>
        <v>8.8567463490933367</v>
      </c>
      <c r="F23" s="144">
        <v>10509629.811550001</v>
      </c>
      <c r="G23" s="144">
        <v>11446312.057399999</v>
      </c>
      <c r="H23" s="142">
        <f t="shared" si="1"/>
        <v>8.9126093177953063</v>
      </c>
      <c r="I23" s="142">
        <f t="shared" si="4"/>
        <v>8.2742188265916674</v>
      </c>
      <c r="J23" s="144">
        <v>11487895.204</v>
      </c>
      <c r="K23" s="144">
        <v>12419874.548999999</v>
      </c>
      <c r="L23" s="142">
        <f t="shared" si="2"/>
        <v>8.1127075800229314</v>
      </c>
      <c r="M23" s="142">
        <f t="shared" si="5"/>
        <v>8.2282131165262857</v>
      </c>
    </row>
    <row r="24" spans="1:13" ht="14.25" x14ac:dyDescent="0.2">
      <c r="A24" s="12" t="s">
        <v>24</v>
      </c>
      <c r="B24" s="13">
        <v>764879.95802999998</v>
      </c>
      <c r="C24" s="13">
        <v>814554.56287000002</v>
      </c>
      <c r="D24" s="14">
        <f t="shared" si="0"/>
        <v>6.4944314880390301</v>
      </c>
      <c r="E24" s="14">
        <f t="shared" si="3"/>
        <v>5.9034378305608621</v>
      </c>
      <c r="F24" s="13">
        <v>7216761.1980600003</v>
      </c>
      <c r="G24" s="13">
        <v>7729845.8118799999</v>
      </c>
      <c r="H24" s="14">
        <f t="shared" si="1"/>
        <v>7.1096243832749551</v>
      </c>
      <c r="I24" s="14">
        <f t="shared" si="4"/>
        <v>5.5876893293293843</v>
      </c>
      <c r="J24" s="13">
        <v>7867342.5629999992</v>
      </c>
      <c r="K24" s="13">
        <v>8352238.7980000004</v>
      </c>
      <c r="L24" s="14">
        <f t="shared" si="2"/>
        <v>6.1634056368723718</v>
      </c>
      <c r="M24" s="14">
        <f t="shared" si="5"/>
        <v>5.5333892914076763</v>
      </c>
    </row>
    <row r="25" spans="1:13" ht="14.25" x14ac:dyDescent="0.2">
      <c r="A25" s="12" t="s">
        <v>25</v>
      </c>
      <c r="B25" s="13">
        <v>157364.47354000001</v>
      </c>
      <c r="C25" s="13">
        <v>177455.72159</v>
      </c>
      <c r="D25" s="14">
        <f t="shared" si="0"/>
        <v>12.767334073591305</v>
      </c>
      <c r="E25" s="14">
        <f t="shared" si="3"/>
        <v>1.2861002415759286</v>
      </c>
      <c r="F25" s="13">
        <v>1470993.35011</v>
      </c>
      <c r="G25" s="13">
        <v>1722909.50621</v>
      </c>
      <c r="H25" s="14">
        <f t="shared" si="1"/>
        <v>17.125580892745838</v>
      </c>
      <c r="I25" s="14">
        <f t="shared" si="4"/>
        <v>1.2454430913038281</v>
      </c>
      <c r="J25" s="13">
        <v>1635476.4929999998</v>
      </c>
      <c r="K25" s="13">
        <v>1885905.0039999997</v>
      </c>
      <c r="L25" s="14">
        <f t="shared" si="2"/>
        <v>15.312266001489999</v>
      </c>
      <c r="M25" s="14">
        <f t="shared" si="5"/>
        <v>1.2494190846464528</v>
      </c>
    </row>
    <row r="26" spans="1:13" ht="14.25" x14ac:dyDescent="0.2">
      <c r="A26" s="12" t="s">
        <v>26</v>
      </c>
      <c r="B26" s="13">
        <v>197338.9969</v>
      </c>
      <c r="C26" s="13">
        <v>230040.89282000001</v>
      </c>
      <c r="D26" s="14">
        <f t="shared" si="0"/>
        <v>16.571431107745742</v>
      </c>
      <c r="E26" s="14">
        <f t="shared" si="3"/>
        <v>1.6672082769565455</v>
      </c>
      <c r="F26" s="13">
        <v>1821875.2633799999</v>
      </c>
      <c r="G26" s="13">
        <v>1993556.7393100001</v>
      </c>
      <c r="H26" s="14">
        <f t="shared" si="1"/>
        <v>9.4233386544527402</v>
      </c>
      <c r="I26" s="14">
        <f t="shared" si="4"/>
        <v>1.4410864059584556</v>
      </c>
      <c r="J26" s="13">
        <v>1985076.1500000001</v>
      </c>
      <c r="K26" s="13">
        <v>2181730.7460000003</v>
      </c>
      <c r="L26" s="14">
        <f t="shared" si="2"/>
        <v>9.9066524979407014</v>
      </c>
      <c r="M26" s="14">
        <f t="shared" si="5"/>
        <v>1.4454047398096534</v>
      </c>
    </row>
    <row r="27" spans="1:13" ht="15.75" x14ac:dyDescent="0.25">
      <c r="A27" s="10" t="s">
        <v>27</v>
      </c>
      <c r="B27" s="144">
        <v>1576034.4767700001</v>
      </c>
      <c r="C27" s="144">
        <v>1570790.08715</v>
      </c>
      <c r="D27" s="142">
        <f t="shared" si="0"/>
        <v>-0.3327585593652832</v>
      </c>
      <c r="E27" s="142">
        <f t="shared" si="3"/>
        <v>11.38421174841697</v>
      </c>
      <c r="F27" s="144">
        <v>16107537.136220001</v>
      </c>
      <c r="G27" s="144">
        <v>15839194.723649999</v>
      </c>
      <c r="H27" s="142">
        <f t="shared" si="1"/>
        <v>-1.6659431563041189</v>
      </c>
      <c r="I27" s="142">
        <f t="shared" si="4"/>
        <v>11.449710834656859</v>
      </c>
      <c r="J27" s="144">
        <v>17451894.335999995</v>
      </c>
      <c r="K27" s="144">
        <v>17245165.870999999</v>
      </c>
      <c r="L27" s="142">
        <f t="shared" si="2"/>
        <v>-1.1845617502597063</v>
      </c>
      <c r="M27" s="142">
        <f t="shared" si="5"/>
        <v>11.424986577489918</v>
      </c>
    </row>
    <row r="28" spans="1:13" ht="15" x14ac:dyDescent="0.2">
      <c r="A28" s="12" t="s">
        <v>28</v>
      </c>
      <c r="B28" s="13">
        <v>1576034.4767700001</v>
      </c>
      <c r="C28" s="13">
        <v>1570790.08715</v>
      </c>
      <c r="D28" s="14">
        <f t="shared" si="0"/>
        <v>-0.3327585593652832</v>
      </c>
      <c r="E28" s="14">
        <f t="shared" si="3"/>
        <v>11.38421174841697</v>
      </c>
      <c r="F28" s="13">
        <v>16107537.136220001</v>
      </c>
      <c r="G28" s="13">
        <v>15839194.723649999</v>
      </c>
      <c r="H28" s="14">
        <f t="shared" si="1"/>
        <v>-1.6659431563041189</v>
      </c>
      <c r="I28" s="14">
        <f t="shared" si="4"/>
        <v>11.449710834656859</v>
      </c>
      <c r="J28" s="13">
        <v>17451894.335999995</v>
      </c>
      <c r="K28" s="15">
        <v>17245165.870999999</v>
      </c>
      <c r="L28" s="14">
        <f t="shared" si="2"/>
        <v>-1.1845617502597063</v>
      </c>
      <c r="M28" s="14">
        <f t="shared" si="5"/>
        <v>11.424986577489918</v>
      </c>
    </row>
    <row r="29" spans="1:13" ht="15.75" x14ac:dyDescent="0.25">
      <c r="A29" s="10" t="s">
        <v>29</v>
      </c>
      <c r="B29" s="144">
        <v>7578858.9422800001</v>
      </c>
      <c r="C29" s="144">
        <v>8307103.30052</v>
      </c>
      <c r="D29" s="142">
        <f t="shared" si="0"/>
        <v>9.6088918369671781</v>
      </c>
      <c r="E29" s="142">
        <f t="shared" si="3"/>
        <v>60.20525833638164</v>
      </c>
      <c r="F29" s="144">
        <v>78003304.360180005</v>
      </c>
      <c r="G29" s="144">
        <v>81429994.16257</v>
      </c>
      <c r="H29" s="142">
        <f t="shared" si="1"/>
        <v>4.3930059508341657</v>
      </c>
      <c r="I29" s="142">
        <f t="shared" si="4"/>
        <v>58.863465137978366</v>
      </c>
      <c r="J29" s="144">
        <v>85513850.519000009</v>
      </c>
      <c r="K29" s="144">
        <v>88657820.618999988</v>
      </c>
      <c r="L29" s="142">
        <f t="shared" si="2"/>
        <v>3.6765624292656915</v>
      </c>
      <c r="M29" s="142">
        <f t="shared" si="5"/>
        <v>58.736136151924853</v>
      </c>
    </row>
    <row r="30" spans="1:13" ht="14.25" x14ac:dyDescent="0.2">
      <c r="A30" s="12" t="s">
        <v>30</v>
      </c>
      <c r="B30" s="13">
        <v>1433847.54002</v>
      </c>
      <c r="C30" s="13">
        <v>1660522.50425</v>
      </c>
      <c r="D30" s="14">
        <f t="shared" si="0"/>
        <v>15.808860977425695</v>
      </c>
      <c r="E30" s="14">
        <f t="shared" si="3"/>
        <v>12.034542333846824</v>
      </c>
      <c r="F30" s="13">
        <v>14669985.550310001</v>
      </c>
      <c r="G30" s="13">
        <v>15950577.78606</v>
      </c>
      <c r="H30" s="14">
        <f t="shared" si="1"/>
        <v>8.729335358635975</v>
      </c>
      <c r="I30" s="14">
        <f t="shared" si="4"/>
        <v>11.530226535026959</v>
      </c>
      <c r="J30" s="13">
        <v>16005503.987000003</v>
      </c>
      <c r="K30" s="13">
        <v>17318721.388</v>
      </c>
      <c r="L30" s="14">
        <f t="shared" si="2"/>
        <v>8.2047863164235189</v>
      </c>
      <c r="M30" s="14">
        <f t="shared" si="5"/>
        <v>11.473717381282217</v>
      </c>
    </row>
    <row r="31" spans="1:13" ht="14.25" x14ac:dyDescent="0.2">
      <c r="A31" s="12" t="s">
        <v>31</v>
      </c>
      <c r="B31" s="13">
        <v>1757241.9750300001</v>
      </c>
      <c r="C31" s="13">
        <v>2077721.0030499999</v>
      </c>
      <c r="D31" s="14">
        <f t="shared" si="0"/>
        <v>18.237615113566164</v>
      </c>
      <c r="E31" s="14">
        <f t="shared" si="3"/>
        <v>15.058164707271784</v>
      </c>
      <c r="F31" s="13">
        <v>17419132.95733</v>
      </c>
      <c r="G31" s="13">
        <v>19545376.7674</v>
      </c>
      <c r="H31" s="14">
        <f t="shared" si="1"/>
        <v>12.206369945498773</v>
      </c>
      <c r="I31" s="14">
        <f t="shared" si="4"/>
        <v>14.128806170114444</v>
      </c>
      <c r="J31" s="13">
        <v>19153972.236000001</v>
      </c>
      <c r="K31" s="13">
        <v>21182300.884999998</v>
      </c>
      <c r="L31" s="14">
        <f t="shared" si="2"/>
        <v>10.5895979382686</v>
      </c>
      <c r="M31" s="14">
        <f t="shared" si="5"/>
        <v>14.03335317861135</v>
      </c>
    </row>
    <row r="32" spans="1:13" ht="14.25" x14ac:dyDescent="0.2">
      <c r="A32" s="12" t="s">
        <v>32</v>
      </c>
      <c r="B32" s="13">
        <v>75369.153130000006</v>
      </c>
      <c r="C32" s="13">
        <v>58766.616829999999</v>
      </c>
      <c r="D32" s="14">
        <f t="shared" si="0"/>
        <v>-22.028290899545105</v>
      </c>
      <c r="E32" s="14">
        <f t="shared" si="3"/>
        <v>0.42590771052333376</v>
      </c>
      <c r="F32" s="13">
        <v>711357.41405000002</v>
      </c>
      <c r="G32" s="13">
        <v>1069118.2420600001</v>
      </c>
      <c r="H32" s="14">
        <f t="shared" si="1"/>
        <v>50.292696883996172</v>
      </c>
      <c r="I32" s="14">
        <f t="shared" si="4"/>
        <v>0.77283567335441083</v>
      </c>
      <c r="J32" s="13">
        <v>790039.30000000016</v>
      </c>
      <c r="K32" s="13">
        <v>1168697.3080000002</v>
      </c>
      <c r="L32" s="14">
        <f t="shared" si="2"/>
        <v>47.929009101192811</v>
      </c>
      <c r="M32" s="14">
        <f t="shared" si="5"/>
        <v>0.77426631653931066</v>
      </c>
    </row>
    <row r="33" spans="1:13" ht="14.25" x14ac:dyDescent="0.2">
      <c r="A33" s="12" t="s">
        <v>33</v>
      </c>
      <c r="B33" s="13">
        <v>1069100.3544099999</v>
      </c>
      <c r="C33" s="13">
        <v>1132476.2517299999</v>
      </c>
      <c r="D33" s="14">
        <f t="shared" si="0"/>
        <v>5.9279652334391928</v>
      </c>
      <c r="E33" s="14">
        <f t="shared" si="3"/>
        <v>8.2075571747078033</v>
      </c>
      <c r="F33" s="13">
        <v>10794153.09306</v>
      </c>
      <c r="G33" s="13">
        <v>10590353.45513</v>
      </c>
      <c r="H33" s="14">
        <f t="shared" si="1"/>
        <v>-1.8880558407220596</v>
      </c>
      <c r="I33" s="14">
        <f t="shared" si="4"/>
        <v>7.6554702946479853</v>
      </c>
      <c r="J33" s="13">
        <v>11911360.225999998</v>
      </c>
      <c r="K33" s="13">
        <v>11589075.725000001</v>
      </c>
      <c r="L33" s="14">
        <f t="shared" si="2"/>
        <v>-2.7056901553234622</v>
      </c>
      <c r="M33" s="14">
        <f t="shared" si="5"/>
        <v>7.677805803323448</v>
      </c>
    </row>
    <row r="34" spans="1:13" ht="14.25" x14ac:dyDescent="0.2">
      <c r="A34" s="12" t="s">
        <v>34</v>
      </c>
      <c r="B34" s="13">
        <v>497033.92946999997</v>
      </c>
      <c r="C34" s="13">
        <v>535748.93579000002</v>
      </c>
      <c r="D34" s="14">
        <f t="shared" si="0"/>
        <v>7.789207944271098</v>
      </c>
      <c r="E34" s="14">
        <f t="shared" si="3"/>
        <v>3.8828099177073465</v>
      </c>
      <c r="F34" s="13">
        <v>4864850.7585399998</v>
      </c>
      <c r="G34" s="13">
        <v>5230083.7460399996</v>
      </c>
      <c r="H34" s="14">
        <f t="shared" si="1"/>
        <v>7.5075887345331562</v>
      </c>
      <c r="I34" s="14">
        <f t="shared" si="4"/>
        <v>3.7806812516663997</v>
      </c>
      <c r="J34" s="13">
        <v>5351927.5840000007</v>
      </c>
      <c r="K34" s="13">
        <v>5684324.7079999996</v>
      </c>
      <c r="L34" s="14">
        <f t="shared" si="2"/>
        <v>6.2107926309340522</v>
      </c>
      <c r="M34" s="14">
        <f t="shared" si="5"/>
        <v>3.7658862765828771</v>
      </c>
    </row>
    <row r="35" spans="1:13" ht="14.25" x14ac:dyDescent="0.2">
      <c r="A35" s="12" t="s">
        <v>35</v>
      </c>
      <c r="B35" s="13">
        <v>599108.91454999999</v>
      </c>
      <c r="C35" s="13">
        <v>642223.39194999996</v>
      </c>
      <c r="D35" s="14">
        <f t="shared" si="0"/>
        <v>7.1964339626600164</v>
      </c>
      <c r="E35" s="14">
        <f t="shared" si="3"/>
        <v>4.6544774782801479</v>
      </c>
      <c r="F35" s="13">
        <v>5823286.4903300004</v>
      </c>
      <c r="G35" s="13">
        <v>6158381.8353800001</v>
      </c>
      <c r="H35" s="14">
        <f t="shared" si="1"/>
        <v>5.7544025286485621</v>
      </c>
      <c r="I35" s="14">
        <f t="shared" si="4"/>
        <v>4.4517219754373727</v>
      </c>
      <c r="J35" s="13">
        <v>6353810.597000001</v>
      </c>
      <c r="K35" s="13">
        <v>6692063.3899999997</v>
      </c>
      <c r="L35" s="14">
        <f t="shared" si="2"/>
        <v>5.3236209647122186</v>
      </c>
      <c r="M35" s="14">
        <f t="shared" si="5"/>
        <v>4.4335169042956935</v>
      </c>
    </row>
    <row r="36" spans="1:13" ht="14.25" x14ac:dyDescent="0.2">
      <c r="A36" s="12" t="s">
        <v>36</v>
      </c>
      <c r="B36" s="13">
        <v>1179845.0700600001</v>
      </c>
      <c r="C36" s="13">
        <v>1153932.6750099999</v>
      </c>
      <c r="D36" s="14">
        <f t="shared" si="0"/>
        <v>-2.1962540428026212</v>
      </c>
      <c r="E36" s="14">
        <f t="shared" si="3"/>
        <v>8.3630613811459593</v>
      </c>
      <c r="F36" s="13">
        <v>14298513.975500001</v>
      </c>
      <c r="G36" s="13">
        <v>12746138.61909</v>
      </c>
      <c r="H36" s="14">
        <f t="shared" si="1"/>
        <v>-10.856899948273933</v>
      </c>
      <c r="I36" s="14">
        <f t="shared" si="4"/>
        <v>9.2138270911668254</v>
      </c>
      <c r="J36" s="13">
        <v>15699487.820999999</v>
      </c>
      <c r="K36" s="13">
        <v>13996033.289000001</v>
      </c>
      <c r="L36" s="14">
        <f t="shared" si="2"/>
        <v>-10.850382836829986</v>
      </c>
      <c r="M36" s="14">
        <f t="shared" si="5"/>
        <v>9.27242414837119</v>
      </c>
    </row>
    <row r="37" spans="1:13" ht="14.25" x14ac:dyDescent="0.2">
      <c r="A37" s="16" t="s">
        <v>37</v>
      </c>
      <c r="B37" s="13">
        <v>263127.59568999999</v>
      </c>
      <c r="C37" s="13">
        <v>267044.00283999997</v>
      </c>
      <c r="D37" s="14">
        <f t="shared" si="0"/>
        <v>1.4884060866858082</v>
      </c>
      <c r="E37" s="14">
        <f t="shared" si="3"/>
        <v>1.9353862106370134</v>
      </c>
      <c r="F37" s="13">
        <v>2859844.23746</v>
      </c>
      <c r="G37" s="13">
        <v>2908374.9623400001</v>
      </c>
      <c r="H37" s="14">
        <f t="shared" si="1"/>
        <v>1.6969709134614681</v>
      </c>
      <c r="I37" s="14">
        <f t="shared" si="4"/>
        <v>2.1023829114132728</v>
      </c>
      <c r="J37" s="13">
        <v>3105061.727</v>
      </c>
      <c r="K37" s="13">
        <v>3146233.4349999996</v>
      </c>
      <c r="L37" s="14">
        <f t="shared" si="2"/>
        <v>1.325954574171325</v>
      </c>
      <c r="M37" s="14">
        <f t="shared" si="5"/>
        <v>2.0843913612319813</v>
      </c>
    </row>
    <row r="38" spans="1:13" ht="14.25" x14ac:dyDescent="0.2">
      <c r="A38" s="12" t="s">
        <v>38</v>
      </c>
      <c r="B38" s="13">
        <v>250334.522</v>
      </c>
      <c r="C38" s="13">
        <v>242153.89288999999</v>
      </c>
      <c r="D38" s="14">
        <f t="shared" si="0"/>
        <v>-3.2678789344124137</v>
      </c>
      <c r="E38" s="14">
        <f t="shared" si="3"/>
        <v>1.7549965555009217</v>
      </c>
      <c r="F38" s="13">
        <v>1910174.4561099999</v>
      </c>
      <c r="G38" s="13">
        <v>2070993.0682399999</v>
      </c>
      <c r="H38" s="14">
        <f t="shared" si="1"/>
        <v>8.4190536427495335</v>
      </c>
      <c r="I38" s="14">
        <f t="shared" si="4"/>
        <v>1.4970629622048426</v>
      </c>
      <c r="J38" s="13">
        <v>2024081.4169999999</v>
      </c>
      <c r="K38" s="13">
        <v>2234974.44</v>
      </c>
      <c r="L38" s="14">
        <f t="shared" si="2"/>
        <v>10.419196640448186</v>
      </c>
      <c r="M38" s="14">
        <f t="shared" si="5"/>
        <v>1.4806788852621438</v>
      </c>
    </row>
    <row r="39" spans="1:13" ht="14.25" x14ac:dyDescent="0.2">
      <c r="A39" s="12" t="s">
        <v>39</v>
      </c>
      <c r="B39" s="13">
        <v>86489.982480000006</v>
      </c>
      <c r="C39" s="13">
        <v>109791.30336999999</v>
      </c>
      <c r="D39" s="14">
        <f>(C39-B39)/B39*100</f>
        <v>26.941063255953601</v>
      </c>
      <c r="E39" s="14">
        <f t="shared" si="3"/>
        <v>0.79570622193480245</v>
      </c>
      <c r="F39" s="13">
        <v>1088527.8874600001</v>
      </c>
      <c r="G39" s="13">
        <v>1226058.33837</v>
      </c>
      <c r="H39" s="14">
        <f t="shared" si="1"/>
        <v>12.634536284680506</v>
      </c>
      <c r="I39" s="14">
        <f t="shared" si="4"/>
        <v>0.88628327927528883</v>
      </c>
      <c r="J39" s="13">
        <v>1238783.8060000001</v>
      </c>
      <c r="K39" s="13">
        <v>1398340.4350000003</v>
      </c>
      <c r="L39" s="14">
        <f t="shared" si="2"/>
        <v>12.880102906350082</v>
      </c>
      <c r="M39" s="14">
        <f t="shared" si="5"/>
        <v>0.92640574292777222</v>
      </c>
    </row>
    <row r="40" spans="1:13" ht="14.25" x14ac:dyDescent="0.2">
      <c r="A40" s="12" t="s">
        <v>40</v>
      </c>
      <c r="B40" s="13">
        <v>360707.12245000002</v>
      </c>
      <c r="C40" s="13">
        <v>419708.20406000002</v>
      </c>
      <c r="D40" s="14">
        <f>(C40-B40)/B40*100</f>
        <v>16.357060323414746</v>
      </c>
      <c r="E40" s="14">
        <f t="shared" si="3"/>
        <v>3.0418113194462548</v>
      </c>
      <c r="F40" s="13">
        <v>3488924.6851400002</v>
      </c>
      <c r="G40" s="13">
        <v>3838332.7911100001</v>
      </c>
      <c r="H40" s="14">
        <f t="shared" si="1"/>
        <v>10.014779265892328</v>
      </c>
      <c r="I40" s="14">
        <f t="shared" si="4"/>
        <v>2.7746234143943589</v>
      </c>
      <c r="J40" s="13">
        <v>3799952.591</v>
      </c>
      <c r="K40" s="13">
        <v>4143040.3420000002</v>
      </c>
      <c r="L40" s="14">
        <f t="shared" si="2"/>
        <v>9.0287376693221528</v>
      </c>
      <c r="M40" s="14">
        <f t="shared" si="5"/>
        <v>2.7447796473183161</v>
      </c>
    </row>
    <row r="41" spans="1:13" ht="14.25" x14ac:dyDescent="0.2">
      <c r="A41" s="12" t="s">
        <v>41</v>
      </c>
      <c r="B41" s="13">
        <v>6652.7829899999997</v>
      </c>
      <c r="C41" s="13">
        <v>7014.5187500000002</v>
      </c>
      <c r="D41" s="14">
        <f t="shared" si="0"/>
        <v>5.4373599821869512</v>
      </c>
      <c r="E41" s="14">
        <f t="shared" si="3"/>
        <v>5.0837325379438504E-2</v>
      </c>
      <c r="F41" s="13">
        <v>74552.854890000002</v>
      </c>
      <c r="G41" s="13">
        <v>96204.551349999994</v>
      </c>
      <c r="H41" s="14">
        <f t="shared" si="1"/>
        <v>29.042075574364357</v>
      </c>
      <c r="I41" s="14">
        <f t="shared" si="4"/>
        <v>6.954357927620472E-2</v>
      </c>
      <c r="J41" s="13">
        <v>79869.22</v>
      </c>
      <c r="K41" s="13">
        <v>104015.27699999999</v>
      </c>
      <c r="L41" s="14">
        <f t="shared" si="2"/>
        <v>30.231993000557644</v>
      </c>
      <c r="M41" s="14">
        <f t="shared" si="5"/>
        <v>6.891050816607687E-2</v>
      </c>
    </row>
    <row r="42" spans="1:13" ht="15.75" x14ac:dyDescent="0.25">
      <c r="A42" s="145" t="s">
        <v>42</v>
      </c>
      <c r="B42" s="144">
        <v>427458.57442000002</v>
      </c>
      <c r="C42" s="144">
        <v>440171.54869999998</v>
      </c>
      <c r="D42" s="142">
        <f t="shared" si="0"/>
        <v>2.9740833476669986</v>
      </c>
      <c r="E42" s="142">
        <f t="shared" si="3"/>
        <v>3.1901182449663086</v>
      </c>
      <c r="F42" s="144">
        <v>3782286.2856700001</v>
      </c>
      <c r="G42" s="144">
        <v>4615830.9860899998</v>
      </c>
      <c r="H42" s="142">
        <f t="shared" si="1"/>
        <v>22.038117621557678</v>
      </c>
      <c r="I42" s="142">
        <f t="shared" si="4"/>
        <v>3.3366551124892498</v>
      </c>
      <c r="J42" s="144">
        <v>4125433.2719999999</v>
      </c>
      <c r="K42" s="144">
        <v>5013056.1939999992</v>
      </c>
      <c r="L42" s="142">
        <f t="shared" si="2"/>
        <v>21.515871509168345</v>
      </c>
      <c r="M42" s="142">
        <f t="shared" si="5"/>
        <v>3.3211683875402187</v>
      </c>
    </row>
    <row r="43" spans="1:13" ht="14.25" x14ac:dyDescent="0.2">
      <c r="A43" s="12" t="s">
        <v>43</v>
      </c>
      <c r="B43" s="13">
        <v>427458.57442000002</v>
      </c>
      <c r="C43" s="13">
        <v>440171.54869999998</v>
      </c>
      <c r="D43" s="14">
        <f t="shared" si="0"/>
        <v>2.9740833476669986</v>
      </c>
      <c r="E43" s="14">
        <f t="shared" si="3"/>
        <v>3.1901182449663086</v>
      </c>
      <c r="F43" s="13">
        <v>3782286.2856700001</v>
      </c>
      <c r="G43" s="13">
        <v>4615830.9860899998</v>
      </c>
      <c r="H43" s="14">
        <f t="shared" si="1"/>
        <v>22.038117621557678</v>
      </c>
      <c r="I43" s="14">
        <f t="shared" si="4"/>
        <v>3.3366551124892498</v>
      </c>
      <c r="J43" s="13">
        <v>4125433.2719999999</v>
      </c>
      <c r="K43" s="13">
        <v>5013056.1939999992</v>
      </c>
      <c r="L43" s="14">
        <f t="shared" si="2"/>
        <v>21.515871509168345</v>
      </c>
      <c r="M43" s="14">
        <f t="shared" si="5"/>
        <v>3.3211683875402187</v>
      </c>
    </row>
    <row r="44" spans="1:13" ht="15.75" x14ac:dyDescent="0.25">
      <c r="A44" s="10" t="s">
        <v>44</v>
      </c>
      <c r="B44" s="9">
        <v>12676606.40295</v>
      </c>
      <c r="C44" s="9">
        <v>13797969.69578</v>
      </c>
      <c r="D44" s="11">
        <f t="shared" si="0"/>
        <v>8.8459265609843722</v>
      </c>
      <c r="E44" s="11">
        <f t="shared" si="3"/>
        <v>100</v>
      </c>
      <c r="F44" s="17">
        <v>125695706.72126</v>
      </c>
      <c r="G44" s="17">
        <v>132486291.46456</v>
      </c>
      <c r="H44" s="18">
        <f t="shared" si="1"/>
        <v>5.4023999072288564</v>
      </c>
      <c r="I44" s="18">
        <f t="shared" si="4"/>
        <v>95.770634384606936</v>
      </c>
      <c r="J44" s="17">
        <v>137738868.61199999</v>
      </c>
      <c r="K44" s="17">
        <v>144325223.505</v>
      </c>
      <c r="L44" s="18">
        <f>(K44-J44)/J44*100</f>
        <v>4.7817692706285193</v>
      </c>
      <c r="M44" s="18">
        <f t="shared" si="5"/>
        <v>95.615997762638017</v>
      </c>
    </row>
    <row r="45" spans="1:13" ht="15.75" x14ac:dyDescent="0.25">
      <c r="A45" s="146" t="s">
        <v>45</v>
      </c>
      <c r="B45" s="147"/>
      <c r="C45" s="147"/>
      <c r="D45" s="148"/>
      <c r="E45" s="148"/>
      <c r="F45" s="149">
        <f>(F46-F44)</f>
        <v>13084107.571740016</v>
      </c>
      <c r="G45" s="149">
        <f>(G46-G44)</f>
        <v>5850780.5574400127</v>
      </c>
      <c r="H45" s="150">
        <f t="shared" si="1"/>
        <v>-55.283304380063768</v>
      </c>
      <c r="I45" s="150">
        <f t="shared" si="4"/>
        <v>4.2293656153930677</v>
      </c>
      <c r="J45" s="151">
        <f>(J46-J44)</f>
        <v>13518431.961000025</v>
      </c>
      <c r="K45" s="151">
        <f>(K46-K44)</f>
        <v>6617324.6899999976</v>
      </c>
      <c r="L45" s="152">
        <f t="shared" si="2"/>
        <v>-51.049613526993099</v>
      </c>
      <c r="M45" s="152">
        <f t="shared" si="5"/>
        <v>4.3840022373619885</v>
      </c>
    </row>
    <row r="46" spans="1:13" s="20" customFormat="1" ht="22.5" customHeight="1" x14ac:dyDescent="0.3">
      <c r="A46" s="19" t="s">
        <v>46</v>
      </c>
      <c r="B46" s="153">
        <v>12676606.40295</v>
      </c>
      <c r="C46" s="153">
        <v>13797969.69578</v>
      </c>
      <c r="D46" s="154">
        <f>(C46-B46)/B46*100</f>
        <v>8.8459265609843722</v>
      </c>
      <c r="E46" s="154">
        <f t="shared" si="3"/>
        <v>100</v>
      </c>
      <c r="F46" s="155">
        <v>138779814.29300001</v>
      </c>
      <c r="G46" s="155">
        <v>138337072.02200001</v>
      </c>
      <c r="H46" s="156">
        <f>(G46-F46)/F46*100</f>
        <v>-0.31902497726741053</v>
      </c>
      <c r="I46" s="156">
        <f t="shared" si="4"/>
        <v>100</v>
      </c>
      <c r="J46" s="155">
        <v>151257300.57300001</v>
      </c>
      <c r="K46" s="155">
        <v>150942548.19499999</v>
      </c>
      <c r="L46" s="156">
        <f t="shared" si="2"/>
        <v>-0.20809070161087184</v>
      </c>
      <c r="M46" s="156">
        <f t="shared" si="5"/>
        <v>100</v>
      </c>
    </row>
    <row r="47" spans="1:13" ht="20.25" hidden="1" customHeight="1" x14ac:dyDescent="0.25">
      <c r="J47" s="21">
        <v>134018670.49699998</v>
      </c>
      <c r="K47" s="21">
        <v>136770401.61351001</v>
      </c>
    </row>
    <row r="48" spans="1:13" ht="9" customHeight="1" x14ac:dyDescent="0.2"/>
    <row r="49" spans="1:11" x14ac:dyDescent="0.2">
      <c r="A49" s="1" t="s">
        <v>205</v>
      </c>
      <c r="K49" s="22"/>
    </row>
    <row r="50" spans="1:11" x14ac:dyDescent="0.2">
      <c r="A50" s="1" t="s">
        <v>47</v>
      </c>
      <c r="G50" s="22"/>
      <c r="K50" s="22"/>
    </row>
    <row r="51" spans="1:11" x14ac:dyDescent="0.2">
      <c r="G51" s="22"/>
    </row>
  </sheetData>
  <mergeCells count="4">
    <mergeCell ref="A5:M5"/>
    <mergeCell ref="B6:E6"/>
    <mergeCell ref="F6:I6"/>
    <mergeCell ref="J6:M6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horizontalDpi="4294967294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topLeftCell="A46" workbookViewId="0">
      <selection activeCell="I60" sqref="I60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101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1" workbookViewId="0">
      <selection activeCell="K32" sqref="K32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115" t="s">
        <v>133</v>
      </c>
    </row>
    <row r="14" spans="3:3" ht="12.75" customHeight="1" x14ac:dyDescent="0.2"/>
    <row r="16" spans="3:3" ht="12.75" customHeight="1" x14ac:dyDescent="0.2"/>
    <row r="21" spans="3:3" ht="15" x14ac:dyDescent="0.25">
      <c r="C21" s="115" t="s">
        <v>134</v>
      </c>
    </row>
    <row r="34" ht="12.75" customHeight="1" x14ac:dyDescent="0.2"/>
    <row r="50" spans="2:2" ht="12.75" customHeight="1" x14ac:dyDescent="0.2"/>
    <row r="51" spans="2:2" x14ac:dyDescent="0.2">
      <c r="B51" s="101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topLeftCell="A42" workbookViewId="0">
      <selection activeCell="K15" sqref="K15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115" t="s">
        <v>22</v>
      </c>
    </row>
    <row r="2" spans="2:2" ht="15" x14ac:dyDescent="0.25">
      <c r="B2" s="115" t="s">
        <v>135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101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topLeftCell="A189" workbookViewId="0">
      <selection activeCell="I212" sqref="I212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115" t="s">
        <v>136</v>
      </c>
    </row>
    <row r="10" spans="2:2" ht="12.75" customHeight="1" x14ac:dyDescent="0.2"/>
    <row r="13" spans="2:2" ht="12.75" customHeight="1" x14ac:dyDescent="0.2"/>
    <row r="18" spans="2:2" ht="15" x14ac:dyDescent="0.25">
      <c r="B18" s="115" t="s">
        <v>137</v>
      </c>
    </row>
    <row r="19" spans="2:2" ht="15" x14ac:dyDescent="0.25">
      <c r="B19" s="115"/>
    </row>
    <row r="20" spans="2:2" ht="15" x14ac:dyDescent="0.25">
      <c r="B20" s="115"/>
    </row>
    <row r="21" spans="2:2" ht="15" x14ac:dyDescent="0.25">
      <c r="B21" s="115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101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B1" zoomScale="90" zoomScaleNormal="90" workbookViewId="0">
      <selection activeCell="B1" sqref="B1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139" bestFit="1" customWidth="1"/>
    <col min="5" max="5" width="12.28515625" style="140" bestFit="1" customWidth="1"/>
    <col min="6" max="6" width="11" style="140" bestFit="1" customWidth="1"/>
    <col min="7" max="7" width="12.28515625" style="140" bestFit="1" customWidth="1"/>
    <col min="8" max="8" width="11.42578125" style="140" bestFit="1" customWidth="1"/>
    <col min="9" max="9" width="12.28515625" style="140" bestFit="1" customWidth="1"/>
    <col min="10" max="10" width="12.7109375" style="140" bestFit="1" customWidth="1"/>
    <col min="11" max="11" width="12.28515625" style="140" bestFit="1" customWidth="1"/>
    <col min="12" max="12" width="11" style="140" customWidth="1"/>
    <col min="13" max="13" width="12.28515625" style="140" bestFit="1" customWidth="1"/>
    <col min="14" max="14" width="11" style="140" bestFit="1" customWidth="1"/>
    <col min="15" max="15" width="13.5703125" style="139" bestFit="1" customWidth="1"/>
  </cols>
  <sheetData>
    <row r="1" spans="1:15" ht="16.5" thickBot="1" x14ac:dyDescent="0.3">
      <c r="B1" s="116" t="s">
        <v>138</v>
      </c>
      <c r="C1" s="117" t="s">
        <v>80</v>
      </c>
      <c r="D1" s="117" t="s">
        <v>81</v>
      </c>
      <c r="E1" s="117" t="s">
        <v>82</v>
      </c>
      <c r="F1" s="117" t="s">
        <v>83</v>
      </c>
      <c r="G1" s="117" t="s">
        <v>84</v>
      </c>
      <c r="H1" s="117" t="s">
        <v>85</v>
      </c>
      <c r="I1" s="117" t="s">
        <v>1</v>
      </c>
      <c r="J1" s="117" t="s">
        <v>139</v>
      </c>
      <c r="K1" s="117" t="s">
        <v>87</v>
      </c>
      <c r="L1" s="117" t="s">
        <v>88</v>
      </c>
      <c r="M1" s="117" t="s">
        <v>89</v>
      </c>
      <c r="N1" s="117" t="s">
        <v>90</v>
      </c>
      <c r="O1" s="118" t="s">
        <v>76</v>
      </c>
    </row>
    <row r="2" spans="1:15" s="123" customFormat="1" ht="16.5" thickTop="1" thickBot="1" x14ac:dyDescent="0.3">
      <c r="A2" s="119">
        <v>2013</v>
      </c>
      <c r="B2" s="120" t="s">
        <v>8</v>
      </c>
      <c r="C2" s="121">
        <v>1699762.412</v>
      </c>
      <c r="D2" s="121">
        <v>1613971.7120000001</v>
      </c>
      <c r="E2" s="121">
        <v>1722254.845</v>
      </c>
      <c r="F2" s="121">
        <v>1687361.703</v>
      </c>
      <c r="G2" s="121">
        <v>1769863.2609999999</v>
      </c>
      <c r="H2" s="121">
        <v>1650089.6780000001</v>
      </c>
      <c r="I2" s="121">
        <v>1686052.615</v>
      </c>
      <c r="J2" s="121">
        <v>1409511.48</v>
      </c>
      <c r="K2" s="121">
        <v>1832493.202</v>
      </c>
      <c r="L2" s="121">
        <v>1825745.044</v>
      </c>
      <c r="M2" s="121">
        <v>2257853.5819999999</v>
      </c>
      <c r="N2" s="121"/>
      <c r="O2" s="122">
        <f t="shared" ref="O2:O65" si="0">SUM(C2:N2)</f>
        <v>19154959.533999998</v>
      </c>
    </row>
    <row r="3" spans="1:15" ht="16.5" thickTop="1" thickBot="1" x14ac:dyDescent="0.3">
      <c r="A3" s="124">
        <v>2012</v>
      </c>
      <c r="B3" s="120" t="s">
        <v>8</v>
      </c>
      <c r="C3" s="121">
        <v>1506723.8729999999</v>
      </c>
      <c r="D3" s="121">
        <v>1533499.9110000001</v>
      </c>
      <c r="E3" s="121">
        <v>1656235.9639999999</v>
      </c>
      <c r="F3" s="121">
        <v>1491180.767</v>
      </c>
      <c r="G3" s="121">
        <v>1536166.179</v>
      </c>
      <c r="H3" s="121">
        <v>1519760.899</v>
      </c>
      <c r="I3" s="121">
        <v>1412047.186</v>
      </c>
      <c r="J3" s="121">
        <v>1344226.7860000001</v>
      </c>
      <c r="K3" s="121">
        <v>1625725.145</v>
      </c>
      <c r="L3" s="121">
        <v>1692711.4369999999</v>
      </c>
      <c r="M3" s="121">
        <v>1974670.9809999999</v>
      </c>
      <c r="N3" s="121">
        <v>1834346.743</v>
      </c>
      <c r="O3" s="122">
        <f t="shared" si="0"/>
        <v>19127295.870999999</v>
      </c>
    </row>
    <row r="4" spans="1:15" s="123" customFormat="1" ht="16.5" thickTop="1" thickBot="1" x14ac:dyDescent="0.3">
      <c r="A4" s="119">
        <v>2013</v>
      </c>
      <c r="B4" s="125" t="s">
        <v>140</v>
      </c>
      <c r="C4" s="126">
        <v>500353.66399999999</v>
      </c>
      <c r="D4" s="126">
        <v>471153.27600000001</v>
      </c>
      <c r="E4" s="126">
        <v>532314.25</v>
      </c>
      <c r="F4" s="126">
        <v>519233.696</v>
      </c>
      <c r="G4" s="126">
        <v>586423.34199999995</v>
      </c>
      <c r="H4" s="126">
        <v>541682.69999999995</v>
      </c>
      <c r="I4" s="126">
        <v>550444.50600000005</v>
      </c>
      <c r="J4" s="126">
        <v>452134.76199999999</v>
      </c>
      <c r="K4" s="126">
        <v>552539.88899999997</v>
      </c>
      <c r="L4" s="126">
        <v>534173.32799999998</v>
      </c>
      <c r="M4" s="126">
        <v>675320.21100000001</v>
      </c>
      <c r="N4" s="126"/>
      <c r="O4" s="122">
        <f t="shared" si="0"/>
        <v>5915773.6240000008</v>
      </c>
    </row>
    <row r="5" spans="1:15" ht="15.75" thickTop="1" x14ac:dyDescent="0.25">
      <c r="A5" s="124">
        <v>2012</v>
      </c>
      <c r="B5" s="125" t="s">
        <v>140</v>
      </c>
      <c r="C5" s="126">
        <v>469988.837</v>
      </c>
      <c r="D5" s="126">
        <v>496619.10200000001</v>
      </c>
      <c r="E5" s="126">
        <v>525592.32299999997</v>
      </c>
      <c r="F5" s="126">
        <v>479203.86700000003</v>
      </c>
      <c r="G5" s="126">
        <v>474941.94400000002</v>
      </c>
      <c r="H5" s="126">
        <v>465917.97399999999</v>
      </c>
      <c r="I5" s="126">
        <v>449222.54</v>
      </c>
      <c r="J5" s="126">
        <v>436282.18699999998</v>
      </c>
      <c r="K5" s="126">
        <v>499053.234</v>
      </c>
      <c r="L5" s="126">
        <v>487327.962</v>
      </c>
      <c r="M5" s="126">
        <v>581169.54599999997</v>
      </c>
      <c r="N5" s="126">
        <v>517210.61200000002</v>
      </c>
      <c r="O5" s="122">
        <f t="shared" si="0"/>
        <v>5882530.1280000005</v>
      </c>
    </row>
    <row r="6" spans="1:15" s="123" customFormat="1" ht="15" x14ac:dyDescent="0.25">
      <c r="A6" s="119">
        <v>2013</v>
      </c>
      <c r="B6" s="125" t="s">
        <v>141</v>
      </c>
      <c r="C6" s="126">
        <v>223137.13500000001</v>
      </c>
      <c r="D6" s="126">
        <v>181369.864</v>
      </c>
      <c r="E6" s="126">
        <v>172416.70600000001</v>
      </c>
      <c r="F6" s="126">
        <v>160135.041</v>
      </c>
      <c r="G6" s="126">
        <v>181562.63200000001</v>
      </c>
      <c r="H6" s="126">
        <v>178025.77</v>
      </c>
      <c r="I6" s="126">
        <v>115872.15399999999</v>
      </c>
      <c r="J6" s="126">
        <v>95406.588000000003</v>
      </c>
      <c r="K6" s="126">
        <v>126610.85400000001</v>
      </c>
      <c r="L6" s="126">
        <v>217843.473</v>
      </c>
      <c r="M6" s="126">
        <v>336113.45699999999</v>
      </c>
      <c r="N6" s="126"/>
      <c r="O6" s="127">
        <f t="shared" si="0"/>
        <v>1988493.6740000001</v>
      </c>
    </row>
    <row r="7" spans="1:15" ht="15" x14ac:dyDescent="0.25">
      <c r="A7" s="124">
        <v>2012</v>
      </c>
      <c r="B7" s="125" t="s">
        <v>141</v>
      </c>
      <c r="C7" s="126">
        <v>193472.55900000001</v>
      </c>
      <c r="D7" s="126">
        <v>178518.288</v>
      </c>
      <c r="E7" s="126">
        <v>193137.79199999999</v>
      </c>
      <c r="F7" s="126">
        <v>159171.48300000001</v>
      </c>
      <c r="G7" s="126">
        <v>185763.70499999999</v>
      </c>
      <c r="H7" s="126">
        <v>183322.02799999999</v>
      </c>
      <c r="I7" s="126">
        <v>120932.27</v>
      </c>
      <c r="J7" s="126">
        <v>83568.645999999993</v>
      </c>
      <c r="K7" s="126">
        <v>114781.421</v>
      </c>
      <c r="L7" s="126">
        <v>172110.46900000001</v>
      </c>
      <c r="M7" s="126">
        <v>287397.52799999999</v>
      </c>
      <c r="N7" s="126">
        <v>307999.31800000003</v>
      </c>
      <c r="O7" s="127">
        <f t="shared" si="0"/>
        <v>2180175.5070000002</v>
      </c>
    </row>
    <row r="8" spans="1:15" s="123" customFormat="1" ht="15" x14ac:dyDescent="0.25">
      <c r="A8" s="119">
        <v>2013</v>
      </c>
      <c r="B8" s="125" t="s">
        <v>142</v>
      </c>
      <c r="C8" s="126">
        <v>94908.356</v>
      </c>
      <c r="D8" s="126">
        <v>94116.08</v>
      </c>
      <c r="E8" s="126">
        <v>95502</v>
      </c>
      <c r="F8" s="126">
        <v>100788.325</v>
      </c>
      <c r="G8" s="126">
        <v>112882.94</v>
      </c>
      <c r="H8" s="126">
        <v>100335.58100000001</v>
      </c>
      <c r="I8" s="126">
        <v>109284.296</v>
      </c>
      <c r="J8" s="126">
        <v>107879.761</v>
      </c>
      <c r="K8" s="126">
        <v>126916.215</v>
      </c>
      <c r="L8" s="126">
        <v>122373.38</v>
      </c>
      <c r="M8" s="126">
        <v>145584.09099999999</v>
      </c>
      <c r="N8" s="126"/>
      <c r="O8" s="127">
        <f t="shared" si="0"/>
        <v>1210571.0249999999</v>
      </c>
    </row>
    <row r="9" spans="1:15" ht="15" x14ac:dyDescent="0.25">
      <c r="A9" s="124">
        <v>2012</v>
      </c>
      <c r="B9" s="125" t="s">
        <v>142</v>
      </c>
      <c r="C9" s="126">
        <v>92558.293999999994</v>
      </c>
      <c r="D9" s="126">
        <v>90908.092000000004</v>
      </c>
      <c r="E9" s="126">
        <v>102384.93399999999</v>
      </c>
      <c r="F9" s="126">
        <v>88710.051999999996</v>
      </c>
      <c r="G9" s="126">
        <v>96476.577999999994</v>
      </c>
      <c r="H9" s="126">
        <v>96041.307000000001</v>
      </c>
      <c r="I9" s="126">
        <v>106778.728</v>
      </c>
      <c r="J9" s="126">
        <v>119572.29700000001</v>
      </c>
      <c r="K9" s="126">
        <v>112852.08</v>
      </c>
      <c r="L9" s="126">
        <v>122329.925</v>
      </c>
      <c r="M9" s="126">
        <v>131287.413</v>
      </c>
      <c r="N9" s="126">
        <v>99809.865999999995</v>
      </c>
      <c r="O9" s="127">
        <f t="shared" si="0"/>
        <v>1259709.5659999999</v>
      </c>
    </row>
    <row r="10" spans="1:15" s="123" customFormat="1" ht="15" x14ac:dyDescent="0.25">
      <c r="A10" s="119">
        <v>2013</v>
      </c>
      <c r="B10" s="125" t="s">
        <v>143</v>
      </c>
      <c r="C10" s="126">
        <v>106920.12300000001</v>
      </c>
      <c r="D10" s="126">
        <v>109287.016</v>
      </c>
      <c r="E10" s="126">
        <v>114117.94100000001</v>
      </c>
      <c r="F10" s="126">
        <v>104112.96400000001</v>
      </c>
      <c r="G10" s="126">
        <v>112100.792</v>
      </c>
      <c r="H10" s="126">
        <v>96319.293000000005</v>
      </c>
      <c r="I10" s="126">
        <v>96080.379000000001</v>
      </c>
      <c r="J10" s="126">
        <v>95054.491999999998</v>
      </c>
      <c r="K10" s="126">
        <v>157224.723</v>
      </c>
      <c r="L10" s="126">
        <v>153097.658</v>
      </c>
      <c r="M10" s="126">
        <v>166337.98199999999</v>
      </c>
      <c r="N10" s="126"/>
      <c r="O10" s="127">
        <f t="shared" si="0"/>
        <v>1310653.3629999999</v>
      </c>
    </row>
    <row r="11" spans="1:15" ht="15" x14ac:dyDescent="0.25">
      <c r="A11" s="124">
        <v>2012</v>
      </c>
      <c r="B11" s="125" t="s">
        <v>143</v>
      </c>
      <c r="C11" s="126">
        <v>105531.583</v>
      </c>
      <c r="D11" s="126">
        <v>96523.843999999997</v>
      </c>
      <c r="E11" s="126">
        <v>106398.08900000001</v>
      </c>
      <c r="F11" s="126">
        <v>95619.092999999993</v>
      </c>
      <c r="G11" s="126">
        <v>97437.353000000003</v>
      </c>
      <c r="H11" s="126">
        <v>86571.563999999998</v>
      </c>
      <c r="I11" s="126">
        <v>76121.244000000006</v>
      </c>
      <c r="J11" s="126">
        <v>85953.599000000002</v>
      </c>
      <c r="K11" s="126">
        <v>162774.07199999999</v>
      </c>
      <c r="L11" s="126">
        <v>175246.46599999999</v>
      </c>
      <c r="M11" s="126">
        <v>165695.76199999999</v>
      </c>
      <c r="N11" s="126">
        <v>110777.462</v>
      </c>
      <c r="O11" s="127">
        <f t="shared" si="0"/>
        <v>1364650.1310000003</v>
      </c>
    </row>
    <row r="12" spans="1:15" s="123" customFormat="1" ht="15" x14ac:dyDescent="0.25">
      <c r="A12" s="119">
        <v>2013</v>
      </c>
      <c r="B12" s="125" t="s">
        <v>144</v>
      </c>
      <c r="C12" s="126">
        <v>178057.44399999999</v>
      </c>
      <c r="D12" s="126">
        <v>133914.242</v>
      </c>
      <c r="E12" s="126">
        <v>135662.81400000001</v>
      </c>
      <c r="F12" s="126">
        <v>133846.01300000001</v>
      </c>
      <c r="G12" s="126">
        <v>105254.03</v>
      </c>
      <c r="H12" s="126">
        <v>105852.798</v>
      </c>
      <c r="I12" s="126">
        <v>132908.06899999999</v>
      </c>
      <c r="J12" s="126">
        <v>87161.603000000003</v>
      </c>
      <c r="K12" s="126">
        <v>206321.772</v>
      </c>
      <c r="L12" s="126">
        <v>183405.435</v>
      </c>
      <c r="M12" s="126">
        <v>204343.57199999999</v>
      </c>
      <c r="N12" s="126"/>
      <c r="O12" s="127">
        <f t="shared" si="0"/>
        <v>1606727.7920000001</v>
      </c>
    </row>
    <row r="13" spans="1:15" ht="15" x14ac:dyDescent="0.25">
      <c r="A13" s="124">
        <v>2012</v>
      </c>
      <c r="B13" s="125" t="s">
        <v>144</v>
      </c>
      <c r="C13" s="126">
        <v>119913.17</v>
      </c>
      <c r="D13" s="126">
        <v>143215.25399999999</v>
      </c>
      <c r="E13" s="126">
        <v>135675.905</v>
      </c>
      <c r="F13" s="126">
        <v>132709.54</v>
      </c>
      <c r="G13" s="126">
        <v>129480.432</v>
      </c>
      <c r="H13" s="126">
        <v>128894.031</v>
      </c>
      <c r="I13" s="126">
        <v>151957.09</v>
      </c>
      <c r="J13" s="126">
        <v>108455.107</v>
      </c>
      <c r="K13" s="126">
        <v>189082.25399999999</v>
      </c>
      <c r="L13" s="126">
        <v>199366.95600000001</v>
      </c>
      <c r="M13" s="126">
        <v>194549.19699999999</v>
      </c>
      <c r="N13" s="126">
        <v>163691.215</v>
      </c>
      <c r="O13" s="127">
        <f t="shared" si="0"/>
        <v>1796990.1510000001</v>
      </c>
    </row>
    <row r="14" spans="1:15" s="123" customFormat="1" ht="15" x14ac:dyDescent="0.25">
      <c r="A14" s="119">
        <v>2013</v>
      </c>
      <c r="B14" s="125" t="s">
        <v>145</v>
      </c>
      <c r="C14" s="126">
        <v>44842.038</v>
      </c>
      <c r="D14" s="126">
        <v>52403.663</v>
      </c>
      <c r="E14" s="126">
        <v>62002.927000000003</v>
      </c>
      <c r="F14" s="126">
        <v>38388.413</v>
      </c>
      <c r="G14" s="126">
        <v>38035.659</v>
      </c>
      <c r="H14" s="126">
        <v>36239.686999999998</v>
      </c>
      <c r="I14" s="126">
        <v>32745.501</v>
      </c>
      <c r="J14" s="126">
        <v>28125.712</v>
      </c>
      <c r="K14" s="126">
        <v>30890.239000000001</v>
      </c>
      <c r="L14" s="126">
        <v>23072.487000000001</v>
      </c>
      <c r="M14" s="126">
        <v>26041.86</v>
      </c>
      <c r="N14" s="126"/>
      <c r="O14" s="127">
        <f t="shared" si="0"/>
        <v>412788.18599999999</v>
      </c>
    </row>
    <row r="15" spans="1:15" ht="15" x14ac:dyDescent="0.25">
      <c r="A15" s="124">
        <v>2012</v>
      </c>
      <c r="B15" s="125" t="s">
        <v>145</v>
      </c>
      <c r="C15" s="126">
        <v>14963.441000000001</v>
      </c>
      <c r="D15" s="126">
        <v>15339.146000000001</v>
      </c>
      <c r="E15" s="126">
        <v>19213.572</v>
      </c>
      <c r="F15" s="126">
        <v>15903.887000000001</v>
      </c>
      <c r="G15" s="126">
        <v>15565.424999999999</v>
      </c>
      <c r="H15" s="126">
        <v>15442.521000000001</v>
      </c>
      <c r="I15" s="126">
        <v>14310.64</v>
      </c>
      <c r="J15" s="126">
        <v>11471.273999999999</v>
      </c>
      <c r="K15" s="126">
        <v>17003.456999999999</v>
      </c>
      <c r="L15" s="126">
        <v>15742.656999999999</v>
      </c>
      <c r="M15" s="126">
        <v>19601.625</v>
      </c>
      <c r="N15" s="126">
        <v>26593.853999999999</v>
      </c>
      <c r="O15" s="127">
        <f t="shared" si="0"/>
        <v>201151.49900000001</v>
      </c>
    </row>
    <row r="16" spans="1:15" ht="15" x14ac:dyDescent="0.25">
      <c r="A16" s="119">
        <v>2013</v>
      </c>
      <c r="B16" s="125" t="s">
        <v>146</v>
      </c>
      <c r="C16" s="126">
        <v>66631.066999999995</v>
      </c>
      <c r="D16" s="126">
        <v>101106.59600000001</v>
      </c>
      <c r="E16" s="126">
        <v>93632.384000000005</v>
      </c>
      <c r="F16" s="126">
        <v>104726.342</v>
      </c>
      <c r="G16" s="126">
        <v>80015.084000000003</v>
      </c>
      <c r="H16" s="126">
        <v>76117.297000000006</v>
      </c>
      <c r="I16" s="126">
        <v>90331.686000000002</v>
      </c>
      <c r="J16" s="126">
        <v>49399.682999999997</v>
      </c>
      <c r="K16" s="126">
        <v>52908.788999999997</v>
      </c>
      <c r="L16" s="126">
        <v>50203.27</v>
      </c>
      <c r="M16" s="126">
        <v>52084.074000000001</v>
      </c>
      <c r="N16" s="126"/>
      <c r="O16" s="127">
        <f t="shared" si="0"/>
        <v>817156.272</v>
      </c>
    </row>
    <row r="17" spans="1:15" ht="15" x14ac:dyDescent="0.25">
      <c r="A17" s="124">
        <v>2012</v>
      </c>
      <c r="B17" s="125" t="s">
        <v>146</v>
      </c>
      <c r="C17" s="126">
        <v>92500.611000000004</v>
      </c>
      <c r="D17" s="126">
        <v>100557.644</v>
      </c>
      <c r="E17" s="126">
        <v>86358.92</v>
      </c>
      <c r="F17" s="126">
        <v>88475.812000000005</v>
      </c>
      <c r="G17" s="126">
        <v>73133.077000000005</v>
      </c>
      <c r="H17" s="126">
        <v>82236.959000000003</v>
      </c>
      <c r="I17" s="126">
        <v>41072.54</v>
      </c>
      <c r="J17" s="126">
        <v>50651.633000000002</v>
      </c>
      <c r="K17" s="126">
        <v>50528.898999999998</v>
      </c>
      <c r="L17" s="126">
        <v>52096.953999999998</v>
      </c>
      <c r="M17" s="126">
        <v>61884.220999999998</v>
      </c>
      <c r="N17" s="126">
        <v>65921.175000000003</v>
      </c>
      <c r="O17" s="127">
        <f t="shared" si="0"/>
        <v>845418.44500000007</v>
      </c>
    </row>
    <row r="18" spans="1:15" ht="15" x14ac:dyDescent="0.25">
      <c r="A18" s="119">
        <v>2013</v>
      </c>
      <c r="B18" s="125" t="s">
        <v>147</v>
      </c>
      <c r="C18" s="126">
        <v>5248.2349999999997</v>
      </c>
      <c r="D18" s="126">
        <v>8969.8040000000001</v>
      </c>
      <c r="E18" s="126">
        <v>9241.5139999999992</v>
      </c>
      <c r="F18" s="126">
        <v>10435.252</v>
      </c>
      <c r="G18" s="126">
        <v>7212.4260000000004</v>
      </c>
      <c r="H18" s="126">
        <v>3794.241</v>
      </c>
      <c r="I18" s="126">
        <v>3556.596</v>
      </c>
      <c r="J18" s="126">
        <v>5171.8289999999997</v>
      </c>
      <c r="K18" s="126">
        <v>5359.9139999999998</v>
      </c>
      <c r="L18" s="126">
        <v>4712.04</v>
      </c>
      <c r="M18" s="126">
        <v>6470.4629999999997</v>
      </c>
      <c r="N18" s="126"/>
      <c r="O18" s="127">
        <f t="shared" si="0"/>
        <v>70172.313999999998</v>
      </c>
    </row>
    <row r="19" spans="1:15" ht="15" x14ac:dyDescent="0.25">
      <c r="A19" s="124">
        <v>2012</v>
      </c>
      <c r="B19" s="125" t="s">
        <v>147</v>
      </c>
      <c r="C19" s="126">
        <v>4758.4459999999999</v>
      </c>
      <c r="D19" s="126">
        <v>6736.8689999999997</v>
      </c>
      <c r="E19" s="126">
        <v>10413.361000000001</v>
      </c>
      <c r="F19" s="126">
        <v>10505.583000000001</v>
      </c>
      <c r="G19" s="126">
        <v>6052.7039999999997</v>
      </c>
      <c r="H19" s="126">
        <v>2650.817</v>
      </c>
      <c r="I19" s="126">
        <v>3157.7339999999999</v>
      </c>
      <c r="J19" s="126">
        <v>4540.8599999999997</v>
      </c>
      <c r="K19" s="126">
        <v>6212.3190000000004</v>
      </c>
      <c r="L19" s="126">
        <v>5067.8599999999997</v>
      </c>
      <c r="M19" s="126">
        <v>7099.8040000000001</v>
      </c>
      <c r="N19" s="126">
        <v>5958.0739999999996</v>
      </c>
      <c r="O19" s="127">
        <f t="shared" si="0"/>
        <v>73154.430999999997</v>
      </c>
    </row>
    <row r="20" spans="1:15" ht="15" x14ac:dyDescent="0.25">
      <c r="A20" s="119">
        <v>2013</v>
      </c>
      <c r="B20" s="125" t="s">
        <v>148</v>
      </c>
      <c r="C20" s="126">
        <v>171195.693</v>
      </c>
      <c r="D20" s="126">
        <v>148764.986</v>
      </c>
      <c r="E20" s="126">
        <v>145990.75099999999</v>
      </c>
      <c r="F20" s="126">
        <v>154557.33199999999</v>
      </c>
      <c r="G20" s="126">
        <v>164893.435</v>
      </c>
      <c r="H20" s="126">
        <v>157550.42499999999</v>
      </c>
      <c r="I20" s="126">
        <v>164940.427</v>
      </c>
      <c r="J20" s="126">
        <v>158488.75099999999</v>
      </c>
      <c r="K20" s="126">
        <v>171377.46100000001</v>
      </c>
      <c r="L20" s="126">
        <v>172732.99799999999</v>
      </c>
      <c r="M20" s="126">
        <v>193548.519</v>
      </c>
      <c r="N20" s="126"/>
      <c r="O20" s="127">
        <f t="shared" si="0"/>
        <v>1804040.7779999999</v>
      </c>
    </row>
    <row r="21" spans="1:15" ht="15" x14ac:dyDescent="0.25">
      <c r="A21" s="124">
        <v>2012</v>
      </c>
      <c r="B21" s="125" t="s">
        <v>148</v>
      </c>
      <c r="C21" s="126">
        <v>147201.16500000001</v>
      </c>
      <c r="D21" s="126">
        <v>110614.91899999999</v>
      </c>
      <c r="E21" s="126">
        <v>146851.834</v>
      </c>
      <c r="F21" s="126">
        <v>114273.368</v>
      </c>
      <c r="G21" s="126">
        <v>128328.912</v>
      </c>
      <c r="H21" s="126">
        <v>130730.046</v>
      </c>
      <c r="I21" s="126">
        <v>127346.598</v>
      </c>
      <c r="J21" s="126">
        <v>130036.09699999999</v>
      </c>
      <c r="K21" s="126">
        <v>147522.04500000001</v>
      </c>
      <c r="L21" s="126">
        <v>140676.91500000001</v>
      </c>
      <c r="M21" s="126">
        <v>161267.59599999999</v>
      </c>
      <c r="N21" s="126">
        <v>177066.149</v>
      </c>
      <c r="O21" s="127">
        <f t="shared" si="0"/>
        <v>1661915.6439999999</v>
      </c>
    </row>
    <row r="22" spans="1:15" ht="15" x14ac:dyDescent="0.25">
      <c r="A22" s="119">
        <v>2013</v>
      </c>
      <c r="B22" s="125" t="s">
        <v>149</v>
      </c>
      <c r="C22" s="126">
        <v>308468.65500000003</v>
      </c>
      <c r="D22" s="128">
        <v>312886.18400000001</v>
      </c>
      <c r="E22" s="126">
        <v>361373.55900000001</v>
      </c>
      <c r="F22" s="126">
        <v>361138.326</v>
      </c>
      <c r="G22" s="126">
        <v>381482.92</v>
      </c>
      <c r="H22" s="126">
        <v>354171.886</v>
      </c>
      <c r="I22" s="126">
        <v>389888.99900000001</v>
      </c>
      <c r="J22" s="126">
        <v>330688.299</v>
      </c>
      <c r="K22" s="126">
        <v>402343.34600000002</v>
      </c>
      <c r="L22" s="126">
        <v>364130.97499999998</v>
      </c>
      <c r="M22" s="126">
        <v>452009.35200000001</v>
      </c>
      <c r="N22" s="126"/>
      <c r="O22" s="127">
        <f t="shared" si="0"/>
        <v>4018582.5009999997</v>
      </c>
    </row>
    <row r="23" spans="1:15" ht="15" x14ac:dyDescent="0.25">
      <c r="A23" s="124">
        <v>2012</v>
      </c>
      <c r="B23" s="125" t="s">
        <v>149</v>
      </c>
      <c r="C23" s="126">
        <v>265835.76899999997</v>
      </c>
      <c r="D23" s="126">
        <v>294466.75300000003</v>
      </c>
      <c r="E23" s="126">
        <v>330209.23300000001</v>
      </c>
      <c r="F23" s="126">
        <v>306608.08199999999</v>
      </c>
      <c r="G23" s="126">
        <v>328986.049</v>
      </c>
      <c r="H23" s="126">
        <v>327953.65100000001</v>
      </c>
      <c r="I23" s="126">
        <v>321147.80300000001</v>
      </c>
      <c r="J23" s="126">
        <v>313695.087</v>
      </c>
      <c r="K23" s="126">
        <v>325915.36300000001</v>
      </c>
      <c r="L23" s="126">
        <v>322745.27299999999</v>
      </c>
      <c r="M23" s="126">
        <v>364718.288</v>
      </c>
      <c r="N23" s="126">
        <v>359319.01799999998</v>
      </c>
      <c r="O23" s="127">
        <f t="shared" si="0"/>
        <v>3861600.3689999999</v>
      </c>
    </row>
    <row r="24" spans="1:15" ht="15" x14ac:dyDescent="0.25">
      <c r="A24" s="119">
        <v>2013</v>
      </c>
      <c r="B24" s="120" t="s">
        <v>22</v>
      </c>
      <c r="C24" s="129">
        <v>8872639.8310000002</v>
      </c>
      <c r="D24" s="129">
        <v>9580033.3379999995</v>
      </c>
      <c r="E24" s="129">
        <v>10385386.842</v>
      </c>
      <c r="F24" s="129">
        <v>9710029.9759999998</v>
      </c>
      <c r="G24" s="129">
        <v>10400094.127</v>
      </c>
      <c r="H24" s="129">
        <v>9683424.9250000007</v>
      </c>
      <c r="I24" s="129">
        <v>10425962.619999999</v>
      </c>
      <c r="J24" s="129">
        <v>8716539.2559999991</v>
      </c>
      <c r="K24" s="129">
        <v>10224421.652000001</v>
      </c>
      <c r="L24" s="129">
        <v>9617023.8120000008</v>
      </c>
      <c r="M24" s="129">
        <v>11099944.564999999</v>
      </c>
      <c r="N24" s="129"/>
      <c r="O24" s="127">
        <f t="shared" si="0"/>
        <v>108715500.94400001</v>
      </c>
    </row>
    <row r="25" spans="1:15" ht="15" x14ac:dyDescent="0.25">
      <c r="A25" s="124">
        <v>2012</v>
      </c>
      <c r="B25" s="120" t="s">
        <v>22</v>
      </c>
      <c r="C25" s="129">
        <v>8659957.0999999996</v>
      </c>
      <c r="D25" s="129">
        <v>9277176.3469999991</v>
      </c>
      <c r="E25" s="129">
        <v>10555125.562999999</v>
      </c>
      <c r="F25" s="129">
        <v>9501959.3780000005</v>
      </c>
      <c r="G25" s="129">
        <v>9819189.1840000004</v>
      </c>
      <c r="H25" s="129">
        <v>9827336.9480000008</v>
      </c>
      <c r="I25" s="129">
        <v>8977081.8220000006</v>
      </c>
      <c r="J25" s="129">
        <v>8760329.7290000003</v>
      </c>
      <c r="K25" s="129">
        <v>9310248.7960000001</v>
      </c>
      <c r="L25" s="129">
        <v>9657589.5930000003</v>
      </c>
      <c r="M25" s="129">
        <v>10274476.847999999</v>
      </c>
      <c r="N25" s="129">
        <v>9607360.0930000003</v>
      </c>
      <c r="O25" s="127">
        <f t="shared" si="0"/>
        <v>114227831.40099999</v>
      </c>
    </row>
    <row r="26" spans="1:15" ht="15" x14ac:dyDescent="0.25">
      <c r="A26" s="119">
        <v>2013</v>
      </c>
      <c r="B26" s="125" t="s">
        <v>150</v>
      </c>
      <c r="C26" s="126">
        <v>682177.55599999998</v>
      </c>
      <c r="D26" s="126">
        <v>649409.03200000001</v>
      </c>
      <c r="E26" s="126">
        <v>733983.81</v>
      </c>
      <c r="F26" s="126">
        <v>700893.64800000004</v>
      </c>
      <c r="G26" s="126">
        <v>748866.48400000005</v>
      </c>
      <c r="H26" s="126">
        <v>644767.14599999995</v>
      </c>
      <c r="I26" s="126">
        <v>675902.48199999996</v>
      </c>
      <c r="J26" s="126">
        <v>616128.6</v>
      </c>
      <c r="K26" s="126">
        <v>754808.88100000005</v>
      </c>
      <c r="L26" s="126">
        <v>708353.60900000005</v>
      </c>
      <c r="M26" s="126">
        <v>814554.56299999997</v>
      </c>
      <c r="N26" s="126"/>
      <c r="O26" s="127">
        <f t="shared" si="0"/>
        <v>7729845.8109999998</v>
      </c>
    </row>
    <row r="27" spans="1:15" ht="15" x14ac:dyDescent="0.25">
      <c r="A27" s="124">
        <v>2012</v>
      </c>
      <c r="B27" s="125" t="s">
        <v>150</v>
      </c>
      <c r="C27" s="126">
        <v>584999.65800000005</v>
      </c>
      <c r="D27" s="126">
        <v>634941.88399999996</v>
      </c>
      <c r="E27" s="126">
        <v>722311.12699999998</v>
      </c>
      <c r="F27" s="126">
        <v>645782.93299999996</v>
      </c>
      <c r="G27" s="126">
        <v>680930.15700000001</v>
      </c>
      <c r="H27" s="126">
        <v>635964.94700000004</v>
      </c>
      <c r="I27" s="126">
        <v>580086.61399999994</v>
      </c>
      <c r="J27" s="126">
        <v>612889.77</v>
      </c>
      <c r="K27" s="126">
        <v>692102.277</v>
      </c>
      <c r="L27" s="126">
        <v>661871.87300000002</v>
      </c>
      <c r="M27" s="126">
        <v>764879.95799999998</v>
      </c>
      <c r="N27" s="126">
        <v>622392.98699999996</v>
      </c>
      <c r="O27" s="127">
        <f t="shared" si="0"/>
        <v>7839154.1849999987</v>
      </c>
    </row>
    <row r="28" spans="1:15" ht="15" x14ac:dyDescent="0.25">
      <c r="A28" s="119">
        <v>2013</v>
      </c>
      <c r="B28" s="125" t="s">
        <v>151</v>
      </c>
      <c r="C28" s="126">
        <v>115044.90399999999</v>
      </c>
      <c r="D28" s="126">
        <v>129821.348</v>
      </c>
      <c r="E28" s="126">
        <v>153569.38</v>
      </c>
      <c r="F28" s="126">
        <v>145416.13200000001</v>
      </c>
      <c r="G28" s="126">
        <v>155633.00099999999</v>
      </c>
      <c r="H28" s="126">
        <v>146141.63500000001</v>
      </c>
      <c r="I28" s="126">
        <v>183398.717</v>
      </c>
      <c r="J28" s="126">
        <v>178285.495</v>
      </c>
      <c r="K28" s="126">
        <v>176004.43400000001</v>
      </c>
      <c r="L28" s="126">
        <v>162138.739</v>
      </c>
      <c r="M28" s="126">
        <v>177455.72200000001</v>
      </c>
      <c r="N28" s="126"/>
      <c r="O28" s="127">
        <f t="shared" si="0"/>
        <v>1722909.5069999998</v>
      </c>
    </row>
    <row r="29" spans="1:15" ht="15" x14ac:dyDescent="0.25">
      <c r="A29" s="124">
        <v>2012</v>
      </c>
      <c r="B29" s="125" t="s">
        <v>151</v>
      </c>
      <c r="C29" s="126">
        <v>89780.933999999994</v>
      </c>
      <c r="D29" s="126">
        <v>103607.844</v>
      </c>
      <c r="E29" s="126">
        <v>150142.88</v>
      </c>
      <c r="F29" s="126">
        <v>122697.03599999999</v>
      </c>
      <c r="G29" s="126">
        <v>128086.519</v>
      </c>
      <c r="H29" s="126">
        <v>139249.90599999999</v>
      </c>
      <c r="I29" s="126">
        <v>161802.272</v>
      </c>
      <c r="J29" s="126">
        <v>136988.902</v>
      </c>
      <c r="K29" s="126">
        <v>146754.228</v>
      </c>
      <c r="L29" s="126">
        <v>134518.35500000001</v>
      </c>
      <c r="M29" s="126">
        <v>157364.47399999999</v>
      </c>
      <c r="N29" s="126">
        <v>162995.497</v>
      </c>
      <c r="O29" s="127">
        <f t="shared" si="0"/>
        <v>1633988.8469999998</v>
      </c>
    </row>
    <row r="30" spans="1:15" s="123" customFormat="1" ht="15" x14ac:dyDescent="0.25">
      <c r="A30" s="119">
        <v>2013</v>
      </c>
      <c r="B30" s="125" t="s">
        <v>152</v>
      </c>
      <c r="C30" s="126">
        <v>165998.10999999999</v>
      </c>
      <c r="D30" s="126">
        <v>161550.14600000001</v>
      </c>
      <c r="E30" s="126">
        <v>169936.27600000001</v>
      </c>
      <c r="F30" s="126">
        <v>190124.82500000001</v>
      </c>
      <c r="G30" s="126">
        <v>192843.37700000001</v>
      </c>
      <c r="H30" s="126">
        <v>183849.79300000001</v>
      </c>
      <c r="I30" s="126">
        <v>178911.50899999999</v>
      </c>
      <c r="J30" s="126">
        <v>144348.201</v>
      </c>
      <c r="K30" s="126">
        <v>182138.848</v>
      </c>
      <c r="L30" s="126">
        <v>193814.761</v>
      </c>
      <c r="M30" s="126">
        <v>230040.89300000001</v>
      </c>
      <c r="N30" s="126"/>
      <c r="O30" s="127">
        <f t="shared" si="0"/>
        <v>1993556.7390000001</v>
      </c>
    </row>
    <row r="31" spans="1:15" ht="15" x14ac:dyDescent="0.25">
      <c r="A31" s="124">
        <v>2012</v>
      </c>
      <c r="B31" s="125" t="s">
        <v>152</v>
      </c>
      <c r="C31" s="126">
        <v>132526.747</v>
      </c>
      <c r="D31" s="126">
        <v>148772.826</v>
      </c>
      <c r="E31" s="126">
        <v>166441.73300000001</v>
      </c>
      <c r="F31" s="126">
        <v>167710.15400000001</v>
      </c>
      <c r="G31" s="126">
        <v>171988.31200000001</v>
      </c>
      <c r="H31" s="126">
        <v>154499.71400000001</v>
      </c>
      <c r="I31" s="126">
        <v>164713.269</v>
      </c>
      <c r="J31" s="126">
        <v>161426.91200000001</v>
      </c>
      <c r="K31" s="126">
        <v>168008.64499999999</v>
      </c>
      <c r="L31" s="126">
        <v>188447.95600000001</v>
      </c>
      <c r="M31" s="126">
        <v>197338.997</v>
      </c>
      <c r="N31" s="126">
        <v>188174.00700000001</v>
      </c>
      <c r="O31" s="127">
        <f t="shared" si="0"/>
        <v>2010049.2720000001</v>
      </c>
    </row>
    <row r="32" spans="1:15" ht="15" x14ac:dyDescent="0.25">
      <c r="A32" s="119">
        <v>2013</v>
      </c>
      <c r="B32" s="125" t="s">
        <v>153</v>
      </c>
      <c r="C32" s="126">
        <v>1315997.061</v>
      </c>
      <c r="D32" s="126">
        <v>1429465.4480000001</v>
      </c>
      <c r="E32" s="126">
        <v>1452149.138</v>
      </c>
      <c r="F32" s="128">
        <v>1421075.07</v>
      </c>
      <c r="G32" s="128">
        <v>1568872.456</v>
      </c>
      <c r="H32" s="128">
        <v>1329025.075</v>
      </c>
      <c r="I32" s="128">
        <v>1529973.548</v>
      </c>
      <c r="J32" s="128">
        <v>1424202.034</v>
      </c>
      <c r="K32" s="128">
        <v>1402190.8089999999</v>
      </c>
      <c r="L32" s="128">
        <v>1395453.9990000001</v>
      </c>
      <c r="M32" s="128">
        <v>1570790.0870000001</v>
      </c>
      <c r="N32" s="128"/>
      <c r="O32" s="127">
        <f t="shared" si="0"/>
        <v>15839194.725</v>
      </c>
    </row>
    <row r="33" spans="1:15" ht="15" x14ac:dyDescent="0.25">
      <c r="A33" s="124">
        <v>2012</v>
      </c>
      <c r="B33" s="125" t="s">
        <v>153</v>
      </c>
      <c r="C33" s="126">
        <v>1302893.24</v>
      </c>
      <c r="D33" s="126">
        <v>1386758.93</v>
      </c>
      <c r="E33" s="126">
        <v>1641781.7919999999</v>
      </c>
      <c r="F33" s="128">
        <v>1482070.9339999999</v>
      </c>
      <c r="G33" s="128">
        <v>1480992.9550000001</v>
      </c>
      <c r="H33" s="128">
        <v>1384379.45</v>
      </c>
      <c r="I33" s="128">
        <v>1292837.0009999999</v>
      </c>
      <c r="J33" s="128">
        <v>1457825.737</v>
      </c>
      <c r="K33" s="128">
        <v>1474534.7919999999</v>
      </c>
      <c r="L33" s="128">
        <v>1627427.827</v>
      </c>
      <c r="M33" s="128">
        <v>1576034.477</v>
      </c>
      <c r="N33" s="128">
        <v>1405971.1459999999</v>
      </c>
      <c r="O33" s="127">
        <f t="shared" si="0"/>
        <v>17513508.280999999</v>
      </c>
    </row>
    <row r="34" spans="1:15" ht="15" x14ac:dyDescent="0.25">
      <c r="A34" s="119">
        <v>2013</v>
      </c>
      <c r="B34" s="125" t="s">
        <v>154</v>
      </c>
      <c r="C34" s="126">
        <v>1392640.6839999999</v>
      </c>
      <c r="D34" s="126">
        <v>1389527.925</v>
      </c>
      <c r="E34" s="126">
        <v>1509895.94</v>
      </c>
      <c r="F34" s="126">
        <v>1316522.5319999999</v>
      </c>
      <c r="G34" s="126">
        <v>1364095.825</v>
      </c>
      <c r="H34" s="126">
        <v>1443274.851</v>
      </c>
      <c r="I34" s="126">
        <v>1620756.135</v>
      </c>
      <c r="J34" s="126">
        <v>1398539.4029999999</v>
      </c>
      <c r="K34" s="126">
        <v>1517594.537</v>
      </c>
      <c r="L34" s="126">
        <v>1337207.4509999999</v>
      </c>
      <c r="M34" s="126">
        <v>1660522.504</v>
      </c>
      <c r="N34" s="126"/>
      <c r="O34" s="127">
        <f t="shared" si="0"/>
        <v>15950577.787000002</v>
      </c>
    </row>
    <row r="35" spans="1:15" ht="15" x14ac:dyDescent="0.25">
      <c r="A35" s="124">
        <v>2012</v>
      </c>
      <c r="B35" s="125" t="s">
        <v>154</v>
      </c>
      <c r="C35" s="126">
        <v>1226406.77</v>
      </c>
      <c r="D35" s="126">
        <v>1302806.621</v>
      </c>
      <c r="E35" s="126">
        <v>1476194.8089999999</v>
      </c>
      <c r="F35" s="126">
        <v>1215065.1529999999</v>
      </c>
      <c r="G35" s="126">
        <v>1286387.7919999999</v>
      </c>
      <c r="H35" s="126">
        <v>1395362.0490000001</v>
      </c>
      <c r="I35" s="126">
        <v>1399870.746</v>
      </c>
      <c r="J35" s="126">
        <v>1293525.2890000001</v>
      </c>
      <c r="K35" s="126">
        <v>1361733.7779999999</v>
      </c>
      <c r="L35" s="126">
        <v>1278785.003</v>
      </c>
      <c r="M35" s="126">
        <v>1433847.54</v>
      </c>
      <c r="N35" s="126">
        <v>1368143.601</v>
      </c>
      <c r="O35" s="127">
        <f t="shared" si="0"/>
        <v>16038129.151000001</v>
      </c>
    </row>
    <row r="36" spans="1:15" ht="15" x14ac:dyDescent="0.25">
      <c r="A36" s="119">
        <v>2013</v>
      </c>
      <c r="B36" s="125" t="s">
        <v>155</v>
      </c>
      <c r="C36" s="126">
        <v>1485459.331</v>
      </c>
      <c r="D36" s="126">
        <v>1783951.888</v>
      </c>
      <c r="E36" s="126">
        <v>1863298.6769999999</v>
      </c>
      <c r="F36" s="126">
        <v>1766375.534</v>
      </c>
      <c r="G36" s="126">
        <v>1843132.8370000001</v>
      </c>
      <c r="H36" s="126">
        <v>1800517.557</v>
      </c>
      <c r="I36" s="126">
        <v>1954911.942</v>
      </c>
      <c r="J36" s="126">
        <v>1263251.1710000001</v>
      </c>
      <c r="K36" s="126">
        <v>1956829.243</v>
      </c>
      <c r="L36" s="126">
        <v>1749927.5859999999</v>
      </c>
      <c r="M36" s="126">
        <v>2077721.003</v>
      </c>
      <c r="N36" s="126"/>
      <c r="O36" s="127">
        <f t="shared" si="0"/>
        <v>19545376.768999998</v>
      </c>
    </row>
    <row r="37" spans="1:15" ht="15" x14ac:dyDescent="0.25">
      <c r="A37" s="124">
        <v>2012</v>
      </c>
      <c r="B37" s="125" t="s">
        <v>155</v>
      </c>
      <c r="C37" s="126">
        <v>1581184.1359999999</v>
      </c>
      <c r="D37" s="126">
        <v>1637526.29</v>
      </c>
      <c r="E37" s="126">
        <v>1906462.9469999999</v>
      </c>
      <c r="F37" s="126">
        <v>1630128.5889999999</v>
      </c>
      <c r="G37" s="126">
        <v>1653562.047</v>
      </c>
      <c r="H37" s="126">
        <v>1604524.5009999999</v>
      </c>
      <c r="I37" s="126">
        <v>1450894.56</v>
      </c>
      <c r="J37" s="126">
        <v>1068304.412</v>
      </c>
      <c r="K37" s="126">
        <v>1497603.94</v>
      </c>
      <c r="L37" s="126">
        <v>1631699.5589999999</v>
      </c>
      <c r="M37" s="126">
        <v>1757241.9750000001</v>
      </c>
      <c r="N37" s="126">
        <v>1636924.1159999999</v>
      </c>
      <c r="O37" s="127">
        <f t="shared" si="0"/>
        <v>19056057.072000001</v>
      </c>
    </row>
    <row r="38" spans="1:15" ht="15" x14ac:dyDescent="0.25">
      <c r="A38" s="119">
        <v>2013</v>
      </c>
      <c r="B38" s="125" t="s">
        <v>156</v>
      </c>
      <c r="C38" s="126">
        <v>48952.629000000001</v>
      </c>
      <c r="D38" s="126">
        <v>162402.31299999999</v>
      </c>
      <c r="E38" s="126">
        <v>92520.589000000007</v>
      </c>
      <c r="F38" s="126">
        <v>29250.645</v>
      </c>
      <c r="G38" s="126">
        <v>90162.293000000005</v>
      </c>
      <c r="H38" s="126">
        <v>137339.94200000001</v>
      </c>
      <c r="I38" s="126">
        <v>132087.47899999999</v>
      </c>
      <c r="J38" s="126">
        <v>139231.01</v>
      </c>
      <c r="K38" s="126">
        <v>130471.54</v>
      </c>
      <c r="L38" s="126">
        <v>47933.184999999998</v>
      </c>
      <c r="M38" s="126">
        <v>58766.616999999998</v>
      </c>
      <c r="N38" s="126"/>
      <c r="O38" s="127">
        <f t="shared" si="0"/>
        <v>1069118.2420000001</v>
      </c>
    </row>
    <row r="39" spans="1:15" ht="15" x14ac:dyDescent="0.25">
      <c r="A39" s="124">
        <v>2012</v>
      </c>
      <c r="B39" s="125" t="s">
        <v>156</v>
      </c>
      <c r="C39" s="126">
        <v>36041.682000000001</v>
      </c>
      <c r="D39" s="126">
        <v>109678.35400000001</v>
      </c>
      <c r="E39" s="126">
        <v>97181.244999999995</v>
      </c>
      <c r="F39" s="126">
        <v>45305.629000000001</v>
      </c>
      <c r="G39" s="126">
        <v>43630.010999999999</v>
      </c>
      <c r="H39" s="126">
        <v>104286.588</v>
      </c>
      <c r="I39" s="126">
        <v>85736.846999999994</v>
      </c>
      <c r="J39" s="126">
        <v>63442.074000000001</v>
      </c>
      <c r="K39" s="126">
        <v>16401.631000000001</v>
      </c>
      <c r="L39" s="126">
        <v>34284.199000000001</v>
      </c>
      <c r="M39" s="126">
        <v>75369.153000000006</v>
      </c>
      <c r="N39" s="126">
        <v>99579.066000000006</v>
      </c>
      <c r="O39" s="127">
        <f t="shared" si="0"/>
        <v>810936.47900000017</v>
      </c>
    </row>
    <row r="40" spans="1:15" ht="15" x14ac:dyDescent="0.25">
      <c r="A40" s="119">
        <v>2013</v>
      </c>
      <c r="B40" s="125" t="s">
        <v>157</v>
      </c>
      <c r="C40" s="126">
        <v>830171.89</v>
      </c>
      <c r="D40" s="126">
        <v>838432.59600000002</v>
      </c>
      <c r="E40" s="126">
        <v>909523.78399999999</v>
      </c>
      <c r="F40" s="126">
        <v>916404.33499999996</v>
      </c>
      <c r="G40" s="126">
        <v>1026587.107</v>
      </c>
      <c r="H40" s="126">
        <v>920263.94900000002</v>
      </c>
      <c r="I40" s="126">
        <v>1039295.2560000001</v>
      </c>
      <c r="J40" s="126">
        <v>884407.67200000002</v>
      </c>
      <c r="K40" s="126">
        <v>1036018.801</v>
      </c>
      <c r="L40" s="126">
        <v>1056771.8130000001</v>
      </c>
      <c r="M40" s="126">
        <v>1132476.2520000001</v>
      </c>
      <c r="N40" s="126"/>
      <c r="O40" s="127">
        <f t="shared" si="0"/>
        <v>10590353.455000002</v>
      </c>
    </row>
    <row r="41" spans="1:15" ht="15" x14ac:dyDescent="0.25">
      <c r="A41" s="124">
        <v>2012</v>
      </c>
      <c r="B41" s="125" t="s">
        <v>157</v>
      </c>
      <c r="C41" s="126">
        <v>817771.28099999996</v>
      </c>
      <c r="D41" s="126">
        <v>948619.21699999995</v>
      </c>
      <c r="E41" s="126">
        <v>1131074.7239999999</v>
      </c>
      <c r="F41" s="126">
        <v>1050449.7549999999</v>
      </c>
      <c r="G41" s="126">
        <v>1048154.519</v>
      </c>
      <c r="H41" s="126">
        <v>957512.92</v>
      </c>
      <c r="I41" s="126">
        <v>865371.049</v>
      </c>
      <c r="J41" s="126">
        <v>952506.804</v>
      </c>
      <c r="K41" s="126">
        <v>972272.45200000005</v>
      </c>
      <c r="L41" s="126">
        <v>981320.01899999997</v>
      </c>
      <c r="M41" s="126">
        <v>1069100.3540000001</v>
      </c>
      <c r="N41" s="126">
        <v>998722.27</v>
      </c>
      <c r="O41" s="127">
        <f t="shared" si="0"/>
        <v>11792875.363999998</v>
      </c>
    </row>
    <row r="42" spans="1:15" ht="15" x14ac:dyDescent="0.25">
      <c r="A42" s="119">
        <v>2013</v>
      </c>
      <c r="B42" s="125" t="s">
        <v>158</v>
      </c>
      <c r="C42" s="126">
        <v>430056.61800000002</v>
      </c>
      <c r="D42" s="126">
        <v>435644.64500000002</v>
      </c>
      <c r="E42" s="126">
        <v>512180.63400000002</v>
      </c>
      <c r="F42" s="126">
        <v>501862.07699999999</v>
      </c>
      <c r="G42" s="126">
        <v>518962.386</v>
      </c>
      <c r="H42" s="126">
        <v>465614.69300000003</v>
      </c>
      <c r="I42" s="126">
        <v>509350.50799999997</v>
      </c>
      <c r="J42" s="126">
        <v>387881.16399999999</v>
      </c>
      <c r="K42" s="126">
        <v>480950.34100000001</v>
      </c>
      <c r="L42" s="126">
        <v>451831.745</v>
      </c>
      <c r="M42" s="126">
        <v>535748.93599999999</v>
      </c>
      <c r="N42" s="126"/>
      <c r="O42" s="127">
        <f t="shared" si="0"/>
        <v>5230083.7469999995</v>
      </c>
    </row>
    <row r="43" spans="1:15" ht="15" x14ac:dyDescent="0.25">
      <c r="A43" s="124">
        <v>2012</v>
      </c>
      <c r="B43" s="125" t="s">
        <v>158</v>
      </c>
      <c r="C43" s="126">
        <v>385463.07199999999</v>
      </c>
      <c r="D43" s="126">
        <v>418106.533</v>
      </c>
      <c r="E43" s="126">
        <v>464780.97899999999</v>
      </c>
      <c r="F43" s="126">
        <v>449786.69</v>
      </c>
      <c r="G43" s="126">
        <v>481171.96299999999</v>
      </c>
      <c r="H43" s="126">
        <v>470782.23499999999</v>
      </c>
      <c r="I43" s="126">
        <v>434077.36800000002</v>
      </c>
      <c r="J43" s="126">
        <v>408020.13299999997</v>
      </c>
      <c r="K43" s="126">
        <v>413453.60700000002</v>
      </c>
      <c r="L43" s="126">
        <v>442174.24800000002</v>
      </c>
      <c r="M43" s="126">
        <v>497033.929</v>
      </c>
      <c r="N43" s="126">
        <v>454240.96100000001</v>
      </c>
      <c r="O43" s="127">
        <f t="shared" si="0"/>
        <v>5319091.7179999994</v>
      </c>
    </row>
    <row r="44" spans="1:15" ht="15" x14ac:dyDescent="0.25">
      <c r="A44" s="119">
        <v>2013</v>
      </c>
      <c r="B44" s="125" t="s">
        <v>159</v>
      </c>
      <c r="C44" s="126">
        <v>508633.49099999998</v>
      </c>
      <c r="D44" s="126">
        <v>536128.18400000001</v>
      </c>
      <c r="E44" s="126">
        <v>583605.69799999997</v>
      </c>
      <c r="F44" s="126">
        <v>548863.93700000003</v>
      </c>
      <c r="G44" s="126">
        <v>607542.28700000001</v>
      </c>
      <c r="H44" s="126">
        <v>543515.66</v>
      </c>
      <c r="I44" s="126">
        <v>577574.005</v>
      </c>
      <c r="J44" s="126">
        <v>499060.61</v>
      </c>
      <c r="K44" s="126">
        <v>585195.45299999998</v>
      </c>
      <c r="L44" s="126">
        <v>526039.11899999995</v>
      </c>
      <c r="M44" s="126">
        <v>642223.39199999999</v>
      </c>
      <c r="N44" s="126"/>
      <c r="O44" s="127">
        <f t="shared" si="0"/>
        <v>6158381.8360000001</v>
      </c>
    </row>
    <row r="45" spans="1:15" ht="15" x14ac:dyDescent="0.25">
      <c r="A45" s="124">
        <v>2012</v>
      </c>
      <c r="B45" s="125" t="s">
        <v>159</v>
      </c>
      <c r="C45" s="126">
        <v>479260.19199999998</v>
      </c>
      <c r="D45" s="126">
        <v>499882.14600000001</v>
      </c>
      <c r="E45" s="126">
        <v>576614.85800000001</v>
      </c>
      <c r="F45" s="126">
        <v>513025.89199999999</v>
      </c>
      <c r="G45" s="126">
        <v>569967.83499999996</v>
      </c>
      <c r="H45" s="126">
        <v>560660.82999999996</v>
      </c>
      <c r="I45" s="126">
        <v>513599.50799999997</v>
      </c>
      <c r="J45" s="126">
        <v>491374.462</v>
      </c>
      <c r="K45" s="126">
        <v>513210.21500000003</v>
      </c>
      <c r="L45" s="126">
        <v>506581.63799999998</v>
      </c>
      <c r="M45" s="126">
        <v>599108.91500000004</v>
      </c>
      <c r="N45" s="126">
        <v>533681.554</v>
      </c>
      <c r="O45" s="127">
        <f t="shared" si="0"/>
        <v>6356968.0449999999</v>
      </c>
    </row>
    <row r="46" spans="1:15" ht="15" x14ac:dyDescent="0.25">
      <c r="A46" s="119">
        <v>2013</v>
      </c>
      <c r="B46" s="125" t="s">
        <v>160</v>
      </c>
      <c r="C46" s="126">
        <v>1155542.3060000001</v>
      </c>
      <c r="D46" s="126">
        <v>1233902.041</v>
      </c>
      <c r="E46" s="126">
        <v>1459292.6939999999</v>
      </c>
      <c r="F46" s="126">
        <v>1234279.594</v>
      </c>
      <c r="G46" s="126">
        <v>1272688.6669999999</v>
      </c>
      <c r="H46" s="126">
        <v>1121394.865</v>
      </c>
      <c r="I46" s="126">
        <v>1099990.3799999999</v>
      </c>
      <c r="J46" s="126">
        <v>934688.93700000003</v>
      </c>
      <c r="K46" s="126">
        <v>1026444.664</v>
      </c>
      <c r="L46" s="126">
        <v>1053981.797</v>
      </c>
      <c r="M46" s="126">
        <v>1153932.675</v>
      </c>
      <c r="N46" s="126"/>
      <c r="O46" s="127">
        <f t="shared" si="0"/>
        <v>12746138.620000001</v>
      </c>
    </row>
    <row r="47" spans="1:15" ht="15" x14ac:dyDescent="0.25">
      <c r="A47" s="124">
        <v>2012</v>
      </c>
      <c r="B47" s="125" t="s">
        <v>160</v>
      </c>
      <c r="C47" s="126">
        <v>1223469.46</v>
      </c>
      <c r="D47" s="126">
        <v>1360029.8389999999</v>
      </c>
      <c r="E47" s="126">
        <v>1328317.3019999999</v>
      </c>
      <c r="F47" s="126">
        <v>1328575.226</v>
      </c>
      <c r="G47" s="126">
        <v>1345410.8470000001</v>
      </c>
      <c r="H47" s="126">
        <v>1481494.2919999999</v>
      </c>
      <c r="I47" s="126">
        <v>1247684.969</v>
      </c>
      <c r="J47" s="126">
        <v>1276830.4750000001</v>
      </c>
      <c r="K47" s="126">
        <v>1197182.9939999999</v>
      </c>
      <c r="L47" s="126">
        <v>1329673.5</v>
      </c>
      <c r="M47" s="126">
        <v>1179845.07</v>
      </c>
      <c r="N47" s="126">
        <v>1249894.669</v>
      </c>
      <c r="O47" s="127">
        <f t="shared" si="0"/>
        <v>15548408.642999999</v>
      </c>
    </row>
    <row r="48" spans="1:15" ht="15" x14ac:dyDescent="0.25">
      <c r="A48" s="119">
        <v>2013</v>
      </c>
      <c r="B48" s="125" t="s">
        <v>161</v>
      </c>
      <c r="C48" s="126">
        <v>232438.55</v>
      </c>
      <c r="D48" s="126">
        <v>236027.054</v>
      </c>
      <c r="E48" s="126">
        <v>286631.21799999999</v>
      </c>
      <c r="F48" s="126">
        <v>290672.978</v>
      </c>
      <c r="G48" s="126">
        <v>298364.46799999999</v>
      </c>
      <c r="H48" s="126">
        <v>263835.68599999999</v>
      </c>
      <c r="I48" s="126">
        <v>277557.429</v>
      </c>
      <c r="J48" s="126">
        <v>250244.859</v>
      </c>
      <c r="K48" s="126">
        <v>264241.81199999998</v>
      </c>
      <c r="L48" s="126">
        <v>241316.905</v>
      </c>
      <c r="M48" s="126">
        <v>267044.00300000003</v>
      </c>
      <c r="N48" s="126"/>
      <c r="O48" s="127">
        <f t="shared" si="0"/>
        <v>2908374.9619999998</v>
      </c>
    </row>
    <row r="49" spans="1:15" ht="15" x14ac:dyDescent="0.25">
      <c r="A49" s="124">
        <v>2012</v>
      </c>
      <c r="B49" s="125" t="s">
        <v>161</v>
      </c>
      <c r="C49" s="126">
        <v>207853.90400000001</v>
      </c>
      <c r="D49" s="126">
        <v>235464.37</v>
      </c>
      <c r="E49" s="126">
        <v>279934.07</v>
      </c>
      <c r="F49" s="126">
        <v>271013.21899999998</v>
      </c>
      <c r="G49" s="126">
        <v>297689.89</v>
      </c>
      <c r="H49" s="126">
        <v>285897.22200000001</v>
      </c>
      <c r="I49" s="126">
        <v>256485.649</v>
      </c>
      <c r="J49" s="126">
        <v>254993.12100000001</v>
      </c>
      <c r="K49" s="126">
        <v>249354.584</v>
      </c>
      <c r="L49" s="126">
        <v>258030.61300000001</v>
      </c>
      <c r="M49" s="126">
        <v>263127.59600000002</v>
      </c>
      <c r="N49" s="126">
        <v>237858.473</v>
      </c>
      <c r="O49" s="127">
        <f t="shared" si="0"/>
        <v>3097702.7110000001</v>
      </c>
    </row>
    <row r="50" spans="1:15" ht="15" x14ac:dyDescent="0.25">
      <c r="A50" s="119">
        <v>2013</v>
      </c>
      <c r="B50" s="125" t="s">
        <v>162</v>
      </c>
      <c r="C50" s="126">
        <v>154262.28700000001</v>
      </c>
      <c r="D50" s="126">
        <v>192587.215</v>
      </c>
      <c r="E50" s="126">
        <v>191269.766</v>
      </c>
      <c r="F50" s="126">
        <v>166961.258</v>
      </c>
      <c r="G50" s="126">
        <v>193477.16099999999</v>
      </c>
      <c r="H50" s="126">
        <v>169028.83799999999</v>
      </c>
      <c r="I50" s="126">
        <v>173497.296</v>
      </c>
      <c r="J50" s="126">
        <v>187333.32500000001</v>
      </c>
      <c r="K50" s="126">
        <v>206011.61600000001</v>
      </c>
      <c r="L50" s="126">
        <v>194410.413</v>
      </c>
      <c r="M50" s="126">
        <v>242153.89300000001</v>
      </c>
      <c r="N50" s="126"/>
      <c r="O50" s="127">
        <f t="shared" si="0"/>
        <v>2070993.0679999997</v>
      </c>
    </row>
    <row r="51" spans="1:15" ht="15" x14ac:dyDescent="0.25">
      <c r="A51" s="124">
        <v>2012</v>
      </c>
      <c r="B51" s="125" t="s">
        <v>162</v>
      </c>
      <c r="C51" s="126">
        <v>270948.38799999998</v>
      </c>
      <c r="D51" s="126">
        <v>131767.024</v>
      </c>
      <c r="E51" s="126">
        <v>135644.83100000001</v>
      </c>
      <c r="F51" s="126">
        <v>152784.198</v>
      </c>
      <c r="G51" s="126">
        <v>153034.16699999999</v>
      </c>
      <c r="H51" s="126">
        <v>165654.769</v>
      </c>
      <c r="I51" s="126">
        <v>135267.766</v>
      </c>
      <c r="J51" s="126">
        <v>157073.617</v>
      </c>
      <c r="K51" s="126">
        <v>178990.44699999999</v>
      </c>
      <c r="L51" s="126">
        <v>178674.726</v>
      </c>
      <c r="M51" s="126">
        <v>250334.522</v>
      </c>
      <c r="N51" s="126">
        <v>163981.372</v>
      </c>
      <c r="O51" s="127">
        <f t="shared" si="0"/>
        <v>2074155.827</v>
      </c>
    </row>
    <row r="52" spans="1:15" ht="15" x14ac:dyDescent="0.25">
      <c r="A52" s="119">
        <v>2013</v>
      </c>
      <c r="B52" s="125" t="s">
        <v>163</v>
      </c>
      <c r="C52" s="126">
        <v>72558.025999999998</v>
      </c>
      <c r="D52" s="126">
        <v>90844.455000000002</v>
      </c>
      <c r="E52" s="126">
        <v>106723.235</v>
      </c>
      <c r="F52" s="126">
        <v>113262.235</v>
      </c>
      <c r="G52" s="126">
        <v>126939.52800000001</v>
      </c>
      <c r="H52" s="126">
        <v>171486.93799999999</v>
      </c>
      <c r="I52" s="126">
        <v>99144.585000000006</v>
      </c>
      <c r="J52" s="126">
        <v>90833.687000000005</v>
      </c>
      <c r="K52" s="126">
        <v>114505.41800000001</v>
      </c>
      <c r="L52" s="126">
        <v>129968.928</v>
      </c>
      <c r="M52" s="126">
        <v>109791.303</v>
      </c>
      <c r="N52" s="126"/>
      <c r="O52" s="127">
        <f t="shared" si="0"/>
        <v>1226058.3380000002</v>
      </c>
    </row>
    <row r="53" spans="1:15" ht="15" x14ac:dyDescent="0.25">
      <c r="A53" s="124">
        <v>2012</v>
      </c>
      <c r="B53" s="125" t="s">
        <v>163</v>
      </c>
      <c r="C53" s="126">
        <v>59875.495999999999</v>
      </c>
      <c r="D53" s="126">
        <v>63926.321000000004</v>
      </c>
      <c r="E53" s="126">
        <v>120374.85799999999</v>
      </c>
      <c r="F53" s="126">
        <v>101378.409</v>
      </c>
      <c r="G53" s="126">
        <v>129529.72199999999</v>
      </c>
      <c r="H53" s="126">
        <v>162023.815</v>
      </c>
      <c r="I53" s="126">
        <v>79016.184999999998</v>
      </c>
      <c r="J53" s="126">
        <v>114212.63499999999</v>
      </c>
      <c r="K53" s="126">
        <v>94096.955000000002</v>
      </c>
      <c r="L53" s="126">
        <v>77603.506999999998</v>
      </c>
      <c r="M53" s="126">
        <v>86489.982000000004</v>
      </c>
      <c r="N53" s="126">
        <v>172282.09700000001</v>
      </c>
      <c r="O53" s="127">
        <f t="shared" si="0"/>
        <v>1260809.9820000001</v>
      </c>
    </row>
    <row r="54" spans="1:15" ht="15" x14ac:dyDescent="0.25">
      <c r="A54" s="119">
        <v>2013</v>
      </c>
      <c r="B54" s="125" t="s">
        <v>164</v>
      </c>
      <c r="C54" s="126">
        <v>275661.76899999997</v>
      </c>
      <c r="D54" s="126">
        <v>301565.69799999997</v>
      </c>
      <c r="E54" s="126">
        <v>348687.11599999998</v>
      </c>
      <c r="F54" s="126">
        <v>357882.09399999998</v>
      </c>
      <c r="G54" s="126">
        <v>379190.62800000003</v>
      </c>
      <c r="H54" s="126">
        <v>335235.054</v>
      </c>
      <c r="I54" s="126">
        <v>364974.14299999998</v>
      </c>
      <c r="J54" s="126">
        <v>311717.58100000001</v>
      </c>
      <c r="K54" s="126">
        <v>382396.65</v>
      </c>
      <c r="L54" s="126">
        <v>361313.85399999999</v>
      </c>
      <c r="M54" s="126">
        <v>419708.20400000003</v>
      </c>
      <c r="N54" s="126"/>
      <c r="O54" s="127">
        <f t="shared" si="0"/>
        <v>3838332.7909999993</v>
      </c>
    </row>
    <row r="55" spans="1:15" ht="15" x14ac:dyDescent="0.25">
      <c r="A55" s="124">
        <v>2012</v>
      </c>
      <c r="B55" s="125" t="s">
        <v>164</v>
      </c>
      <c r="C55" s="126">
        <v>255856.696</v>
      </c>
      <c r="D55" s="126">
        <v>289889.33199999999</v>
      </c>
      <c r="E55" s="126">
        <v>349871.283</v>
      </c>
      <c r="F55" s="126">
        <v>318162.55200000003</v>
      </c>
      <c r="G55" s="126">
        <v>339242.83799999999</v>
      </c>
      <c r="H55" s="126">
        <v>317928.61499999999</v>
      </c>
      <c r="I55" s="126">
        <v>303363.40899999999</v>
      </c>
      <c r="J55" s="126">
        <v>304797.06900000002</v>
      </c>
      <c r="K55" s="126">
        <v>328280.69199999998</v>
      </c>
      <c r="L55" s="126">
        <v>320825.07699999999</v>
      </c>
      <c r="M55" s="126">
        <v>360707.12199999997</v>
      </c>
      <c r="N55" s="126">
        <v>304707.55099999998</v>
      </c>
      <c r="O55" s="127">
        <f t="shared" si="0"/>
        <v>3793632.2359999996</v>
      </c>
    </row>
    <row r="56" spans="1:15" ht="15" x14ac:dyDescent="0.25">
      <c r="A56" s="119">
        <v>2013</v>
      </c>
      <c r="B56" s="125" t="s">
        <v>165</v>
      </c>
      <c r="C56" s="126">
        <v>7044.6189999999997</v>
      </c>
      <c r="D56" s="126">
        <v>8773.3520000000008</v>
      </c>
      <c r="E56" s="126">
        <v>12118.888999999999</v>
      </c>
      <c r="F56" s="126">
        <v>10183.082</v>
      </c>
      <c r="G56" s="126">
        <v>12735.623</v>
      </c>
      <c r="H56" s="126">
        <v>8133.2420000000002</v>
      </c>
      <c r="I56" s="126">
        <v>8637.2070000000003</v>
      </c>
      <c r="J56" s="126">
        <v>6385.5060000000003</v>
      </c>
      <c r="K56" s="126">
        <v>8618.6049999999996</v>
      </c>
      <c r="L56" s="126">
        <v>6559.9070000000002</v>
      </c>
      <c r="M56" s="126">
        <v>7014.5190000000002</v>
      </c>
      <c r="N56" s="126"/>
      <c r="O56" s="127">
        <f t="shared" si="0"/>
        <v>96204.550999999992</v>
      </c>
    </row>
    <row r="57" spans="1:15" ht="15" x14ac:dyDescent="0.25">
      <c r="A57" s="124">
        <v>2012</v>
      </c>
      <c r="B57" s="125" t="s">
        <v>165</v>
      </c>
      <c r="C57" s="126">
        <v>5625.4430000000002</v>
      </c>
      <c r="D57" s="126">
        <v>5398.8140000000003</v>
      </c>
      <c r="E57" s="126">
        <v>7996.1239999999998</v>
      </c>
      <c r="F57" s="126">
        <v>8023.009</v>
      </c>
      <c r="G57" s="126">
        <v>9409.6090000000004</v>
      </c>
      <c r="H57" s="126">
        <v>7115.0940000000001</v>
      </c>
      <c r="I57" s="126">
        <v>6274.61</v>
      </c>
      <c r="J57" s="126">
        <v>6118.3159999999998</v>
      </c>
      <c r="K57" s="126">
        <v>6267.56</v>
      </c>
      <c r="L57" s="126">
        <v>5671.4920000000002</v>
      </c>
      <c r="M57" s="126">
        <v>6652.7830000000004</v>
      </c>
      <c r="N57" s="126">
        <v>7810.7259999999997</v>
      </c>
      <c r="O57" s="127">
        <f t="shared" si="0"/>
        <v>82363.579999999987</v>
      </c>
    </row>
    <row r="58" spans="1:15" ht="15" x14ac:dyDescent="0.25">
      <c r="A58" s="119">
        <v>2013</v>
      </c>
      <c r="B58" s="120" t="s">
        <v>42</v>
      </c>
      <c r="C58" s="129">
        <v>394546.73300000001</v>
      </c>
      <c r="D58" s="129">
        <v>398684.74200000003</v>
      </c>
      <c r="E58" s="129">
        <v>369661.43300000002</v>
      </c>
      <c r="F58" s="129">
        <v>401154.97700000001</v>
      </c>
      <c r="G58" s="129">
        <v>507825.64299999998</v>
      </c>
      <c r="H58" s="129">
        <v>431230.647</v>
      </c>
      <c r="I58" s="129">
        <v>445263.75599999999</v>
      </c>
      <c r="J58" s="129">
        <v>398835.67300000001</v>
      </c>
      <c r="K58" s="129">
        <v>442204.962</v>
      </c>
      <c r="L58" s="129">
        <v>386250.87300000002</v>
      </c>
      <c r="M58" s="129">
        <v>440171.549</v>
      </c>
      <c r="N58" s="129"/>
      <c r="O58" s="127">
        <f t="shared" si="0"/>
        <v>4615830.9879999999</v>
      </c>
    </row>
    <row r="59" spans="1:15" ht="15" x14ac:dyDescent="0.25">
      <c r="A59" s="124">
        <v>2012</v>
      </c>
      <c r="B59" s="120" t="s">
        <v>42</v>
      </c>
      <c r="C59" s="129">
        <v>271584.26299999998</v>
      </c>
      <c r="D59" s="129">
        <v>256897.50399999999</v>
      </c>
      <c r="E59" s="129">
        <v>305975.66899999999</v>
      </c>
      <c r="F59" s="129">
        <v>321745.62599999999</v>
      </c>
      <c r="G59" s="129">
        <v>360715.07400000002</v>
      </c>
      <c r="H59" s="129">
        <v>411667.26299999998</v>
      </c>
      <c r="I59" s="129">
        <v>378979.18599999999</v>
      </c>
      <c r="J59" s="129">
        <v>342966.435</v>
      </c>
      <c r="K59" s="129">
        <v>364579.592</v>
      </c>
      <c r="L59" s="129">
        <v>339717.1</v>
      </c>
      <c r="M59" s="129">
        <v>427458.57400000002</v>
      </c>
      <c r="N59" s="129">
        <v>397225.20600000001</v>
      </c>
      <c r="O59" s="127">
        <f t="shared" si="0"/>
        <v>4179511.4920000006</v>
      </c>
    </row>
    <row r="60" spans="1:15" ht="15" x14ac:dyDescent="0.25">
      <c r="A60" s="119">
        <v>2013</v>
      </c>
      <c r="B60" s="125" t="s">
        <v>166</v>
      </c>
      <c r="C60" s="126">
        <v>394546.73300000001</v>
      </c>
      <c r="D60" s="126">
        <v>398684.74200000003</v>
      </c>
      <c r="E60" s="126">
        <v>369661.43300000002</v>
      </c>
      <c r="F60" s="126">
        <v>401154.97700000001</v>
      </c>
      <c r="G60" s="126">
        <v>507825.64299999998</v>
      </c>
      <c r="H60" s="126">
        <v>431230.647</v>
      </c>
      <c r="I60" s="126">
        <v>445263.75599999999</v>
      </c>
      <c r="J60" s="126">
        <v>398835.67300000001</v>
      </c>
      <c r="K60" s="126">
        <v>442204.962</v>
      </c>
      <c r="L60" s="126">
        <v>386250.87300000002</v>
      </c>
      <c r="M60" s="126">
        <v>440171.549</v>
      </c>
      <c r="N60" s="126"/>
      <c r="O60" s="127">
        <f t="shared" si="0"/>
        <v>4615830.9879999999</v>
      </c>
    </row>
    <row r="61" spans="1:15" ht="15.75" thickBot="1" x14ac:dyDescent="0.3">
      <c r="A61" s="124">
        <v>2012</v>
      </c>
      <c r="B61" s="125" t="s">
        <v>166</v>
      </c>
      <c r="C61" s="126">
        <v>271584.26299999998</v>
      </c>
      <c r="D61" s="126">
        <v>256897.50399999999</v>
      </c>
      <c r="E61" s="126">
        <v>305975.66899999999</v>
      </c>
      <c r="F61" s="126">
        <v>321745.62599999999</v>
      </c>
      <c r="G61" s="126">
        <v>360715.07400000002</v>
      </c>
      <c r="H61" s="126">
        <v>411667.26299999998</v>
      </c>
      <c r="I61" s="126">
        <v>378979.18599999999</v>
      </c>
      <c r="J61" s="126">
        <v>342966.435</v>
      </c>
      <c r="K61" s="126">
        <v>364579.592</v>
      </c>
      <c r="L61" s="126">
        <v>339717.1</v>
      </c>
      <c r="M61" s="126">
        <v>427458.57400000002</v>
      </c>
      <c r="N61" s="126">
        <v>397225.20600000001</v>
      </c>
      <c r="O61" s="127">
        <f t="shared" si="0"/>
        <v>4179511.4920000006</v>
      </c>
    </row>
    <row r="62" spans="1:15" s="134" customFormat="1" ht="15" customHeight="1" thickBot="1" x14ac:dyDescent="0.25">
      <c r="A62" s="130">
        <v>2002</v>
      </c>
      <c r="B62" s="131" t="s">
        <v>57</v>
      </c>
      <c r="C62" s="132">
        <v>2607319.6610000003</v>
      </c>
      <c r="D62" s="132">
        <v>2383772.9540000013</v>
      </c>
      <c r="E62" s="132">
        <v>2918943.5210000011</v>
      </c>
      <c r="F62" s="132">
        <v>2742857.9220000007</v>
      </c>
      <c r="G62" s="132">
        <v>3000325.2429999989</v>
      </c>
      <c r="H62" s="132">
        <v>2770693.8810000005</v>
      </c>
      <c r="I62" s="132">
        <v>3103851.8620000011</v>
      </c>
      <c r="J62" s="132">
        <v>2975888.9740000009</v>
      </c>
      <c r="K62" s="132">
        <v>3218206.861000001</v>
      </c>
      <c r="L62" s="132">
        <v>3501128.02</v>
      </c>
      <c r="M62" s="132">
        <v>3593604.8959999993</v>
      </c>
      <c r="N62" s="132">
        <v>3242495.2339999988</v>
      </c>
      <c r="O62" s="133">
        <f t="shared" si="0"/>
        <v>36059089.028999999</v>
      </c>
    </row>
    <row r="63" spans="1:15" s="134" customFormat="1" ht="15" customHeight="1" thickBot="1" x14ac:dyDescent="0.25">
      <c r="A63" s="130">
        <v>2003</v>
      </c>
      <c r="B63" s="131" t="s">
        <v>57</v>
      </c>
      <c r="C63" s="132">
        <v>3533705.5820000004</v>
      </c>
      <c r="D63" s="132">
        <v>2923460.39</v>
      </c>
      <c r="E63" s="132">
        <v>3908255.9910000004</v>
      </c>
      <c r="F63" s="132">
        <v>3662183.4490000019</v>
      </c>
      <c r="G63" s="132">
        <v>3860471.3</v>
      </c>
      <c r="H63" s="132">
        <v>3796113.5220000003</v>
      </c>
      <c r="I63" s="132">
        <v>4236114.2640000004</v>
      </c>
      <c r="J63" s="132">
        <v>3828726.17</v>
      </c>
      <c r="K63" s="132">
        <v>4114677.5230000005</v>
      </c>
      <c r="L63" s="132">
        <v>4824388.2590000024</v>
      </c>
      <c r="M63" s="132">
        <v>3969697.458000001</v>
      </c>
      <c r="N63" s="132">
        <v>4595042.3939999985</v>
      </c>
      <c r="O63" s="133">
        <f t="shared" si="0"/>
        <v>47252836.302000016</v>
      </c>
    </row>
    <row r="64" spans="1:15" s="134" customFormat="1" ht="15" customHeight="1" thickBot="1" x14ac:dyDescent="0.25">
      <c r="A64" s="130">
        <v>2004</v>
      </c>
      <c r="B64" s="131" t="s">
        <v>57</v>
      </c>
      <c r="C64" s="132">
        <v>4619660.84</v>
      </c>
      <c r="D64" s="132">
        <v>3664503.0430000005</v>
      </c>
      <c r="E64" s="132">
        <v>5218042.1769999983</v>
      </c>
      <c r="F64" s="132">
        <v>5072462.9939999972</v>
      </c>
      <c r="G64" s="132">
        <v>5170061.6049999986</v>
      </c>
      <c r="H64" s="132">
        <v>5284383.2859999994</v>
      </c>
      <c r="I64" s="132">
        <v>5632138.7980000004</v>
      </c>
      <c r="J64" s="132">
        <v>4707491.2839999991</v>
      </c>
      <c r="K64" s="132">
        <v>5656283.5209999988</v>
      </c>
      <c r="L64" s="132">
        <v>5867342.1210000003</v>
      </c>
      <c r="M64" s="132">
        <v>5733908.9759999998</v>
      </c>
      <c r="N64" s="132">
        <v>6540874.1749999989</v>
      </c>
      <c r="O64" s="133">
        <f t="shared" si="0"/>
        <v>63167152.819999993</v>
      </c>
    </row>
    <row r="65" spans="1:15" s="134" customFormat="1" ht="15" customHeight="1" thickBot="1" x14ac:dyDescent="0.25">
      <c r="A65" s="130">
        <v>2005</v>
      </c>
      <c r="B65" s="131" t="s">
        <v>57</v>
      </c>
      <c r="C65" s="132">
        <v>4997279.7240000004</v>
      </c>
      <c r="D65" s="132">
        <v>5651741.2519999975</v>
      </c>
      <c r="E65" s="132">
        <v>6591859.2179999994</v>
      </c>
      <c r="F65" s="132">
        <v>6128131.8779999986</v>
      </c>
      <c r="G65" s="132">
        <v>5977226.2170000002</v>
      </c>
      <c r="H65" s="132">
        <v>6038534.3669999996</v>
      </c>
      <c r="I65" s="132">
        <v>5763466.3530000011</v>
      </c>
      <c r="J65" s="132">
        <v>5552867.2119999984</v>
      </c>
      <c r="K65" s="132">
        <v>6814268.9409999987</v>
      </c>
      <c r="L65" s="132">
        <v>6772178.5690000001</v>
      </c>
      <c r="M65" s="132">
        <v>5942575.7820000006</v>
      </c>
      <c r="N65" s="132">
        <v>7246278.6300000018</v>
      </c>
      <c r="O65" s="133">
        <f t="shared" si="0"/>
        <v>73476408.142999992</v>
      </c>
    </row>
    <row r="66" spans="1:15" s="134" customFormat="1" ht="15" customHeight="1" thickBot="1" x14ac:dyDescent="0.25">
      <c r="A66" s="130">
        <v>2006</v>
      </c>
      <c r="B66" s="131" t="s">
        <v>57</v>
      </c>
      <c r="C66" s="132">
        <v>5133048.8809999982</v>
      </c>
      <c r="D66" s="132">
        <v>6058251.2790000001</v>
      </c>
      <c r="E66" s="132">
        <v>7411101.6589999972</v>
      </c>
      <c r="F66" s="132">
        <v>6456090.2610000009</v>
      </c>
      <c r="G66" s="132">
        <v>7041543.2469999986</v>
      </c>
      <c r="H66" s="132">
        <v>7815434.6219999995</v>
      </c>
      <c r="I66" s="132">
        <v>7067411.4789999994</v>
      </c>
      <c r="J66" s="132">
        <v>6811202.4100000011</v>
      </c>
      <c r="K66" s="132">
        <v>7606551.0949999997</v>
      </c>
      <c r="L66" s="132">
        <v>6888812.5490000006</v>
      </c>
      <c r="M66" s="132">
        <v>8641474.5560000036</v>
      </c>
      <c r="N66" s="132">
        <v>8603753.4799999986</v>
      </c>
      <c r="O66" s="133">
        <f t="shared" ref="O66:O69" si="1">SUM(C66:N66)</f>
        <v>85534675.518000007</v>
      </c>
    </row>
    <row r="67" spans="1:15" s="134" customFormat="1" ht="15" customHeight="1" thickBot="1" x14ac:dyDescent="0.25">
      <c r="A67" s="130">
        <v>2007</v>
      </c>
      <c r="B67" s="131" t="s">
        <v>57</v>
      </c>
      <c r="C67" s="132">
        <v>6564559.7930000005</v>
      </c>
      <c r="D67" s="132">
        <v>7656951.608</v>
      </c>
      <c r="E67" s="132">
        <v>8957851.6210000049</v>
      </c>
      <c r="F67" s="132">
        <v>8313312.004999998</v>
      </c>
      <c r="G67" s="132">
        <v>9147620.0420000013</v>
      </c>
      <c r="H67" s="132">
        <v>8980247.4370000008</v>
      </c>
      <c r="I67" s="132">
        <v>8937741.5910000019</v>
      </c>
      <c r="J67" s="132">
        <v>8736689.092000002</v>
      </c>
      <c r="K67" s="132">
        <v>9038743.8959999997</v>
      </c>
      <c r="L67" s="132">
        <v>9895216.6219999995</v>
      </c>
      <c r="M67" s="132">
        <v>11318798.219999997</v>
      </c>
      <c r="N67" s="132">
        <v>9724017.9770000037</v>
      </c>
      <c r="O67" s="133">
        <f t="shared" si="1"/>
        <v>107271749.904</v>
      </c>
    </row>
    <row r="68" spans="1:15" s="134" customFormat="1" ht="15" customHeight="1" thickBot="1" x14ac:dyDescent="0.25">
      <c r="A68" s="130">
        <v>2008</v>
      </c>
      <c r="B68" s="131" t="s">
        <v>57</v>
      </c>
      <c r="C68" s="132">
        <v>10632207.040999999</v>
      </c>
      <c r="D68" s="132">
        <v>11077899.120000005</v>
      </c>
      <c r="E68" s="132">
        <v>11428587.234000001</v>
      </c>
      <c r="F68" s="132">
        <v>11363963.502999999</v>
      </c>
      <c r="G68" s="132">
        <v>12477968.699999999</v>
      </c>
      <c r="H68" s="132">
        <v>11770634.384000003</v>
      </c>
      <c r="I68" s="132">
        <v>12595426.862999996</v>
      </c>
      <c r="J68" s="132">
        <v>11046830.085999999</v>
      </c>
      <c r="K68" s="132">
        <v>12793148.033999996</v>
      </c>
      <c r="L68" s="132">
        <v>9722708.7899999991</v>
      </c>
      <c r="M68" s="132">
        <v>9395872.8970000036</v>
      </c>
      <c r="N68" s="132">
        <v>7721948.9740000013</v>
      </c>
      <c r="O68" s="133">
        <f t="shared" si="1"/>
        <v>132027195.626</v>
      </c>
    </row>
    <row r="69" spans="1:15" s="134" customFormat="1" ht="15" customHeight="1" thickBot="1" x14ac:dyDescent="0.25">
      <c r="A69" s="130">
        <v>2009</v>
      </c>
      <c r="B69" s="131" t="s">
        <v>57</v>
      </c>
      <c r="C69" s="132">
        <v>7884493.5240000021</v>
      </c>
      <c r="D69" s="132">
        <v>8435115.8340000007</v>
      </c>
      <c r="E69" s="132">
        <v>8155485.0810000002</v>
      </c>
      <c r="F69" s="132">
        <v>7561696.282999998</v>
      </c>
      <c r="G69" s="132">
        <v>7346407.5280000027</v>
      </c>
      <c r="H69" s="132">
        <v>8329692.782999998</v>
      </c>
      <c r="I69" s="132">
        <v>9055733.6709999945</v>
      </c>
      <c r="J69" s="132">
        <v>7839908.8419999983</v>
      </c>
      <c r="K69" s="132">
        <v>8480708.3870000001</v>
      </c>
      <c r="L69" s="132">
        <v>10095768.030000005</v>
      </c>
      <c r="M69" s="132">
        <v>8903010.773</v>
      </c>
      <c r="N69" s="132">
        <v>10054591.867000001</v>
      </c>
      <c r="O69" s="133">
        <f t="shared" si="1"/>
        <v>102142612.603</v>
      </c>
    </row>
    <row r="70" spans="1:15" s="134" customFormat="1" ht="15" customHeight="1" thickBot="1" x14ac:dyDescent="0.25">
      <c r="A70" s="130">
        <v>2010</v>
      </c>
      <c r="B70" s="131" t="s">
        <v>57</v>
      </c>
      <c r="C70" s="132">
        <v>7828748.0580000002</v>
      </c>
      <c r="D70" s="132">
        <v>8263237.8140000002</v>
      </c>
      <c r="E70" s="132">
        <v>9886488.1710000001</v>
      </c>
      <c r="F70" s="132">
        <v>9396006.6539999992</v>
      </c>
      <c r="G70" s="132">
        <v>9799958.1170000006</v>
      </c>
      <c r="H70" s="132">
        <v>9542907.6439999994</v>
      </c>
      <c r="I70" s="132">
        <v>9564682.5449999999</v>
      </c>
      <c r="J70" s="132">
        <v>8523451.9729999993</v>
      </c>
      <c r="K70" s="132">
        <v>8909230.5209999997</v>
      </c>
      <c r="L70" s="132">
        <v>10963586.27</v>
      </c>
      <c r="M70" s="132">
        <v>9382369.7180000003</v>
      </c>
      <c r="N70" s="132">
        <v>11822551.698999999</v>
      </c>
      <c r="O70" s="133">
        <f>SUM(C70:N70)</f>
        <v>113883219.18399999</v>
      </c>
    </row>
    <row r="71" spans="1:15" s="134" customFormat="1" ht="15" customHeight="1" thickBot="1" x14ac:dyDescent="0.25">
      <c r="A71" s="130">
        <v>2011</v>
      </c>
      <c r="B71" s="131" t="s">
        <v>57</v>
      </c>
      <c r="C71" s="132">
        <v>9551084.6390000004</v>
      </c>
      <c r="D71" s="132">
        <v>10059126.307</v>
      </c>
      <c r="E71" s="132">
        <v>11811085.16</v>
      </c>
      <c r="F71" s="132">
        <v>11873269.447000001</v>
      </c>
      <c r="G71" s="132">
        <v>10943364.372</v>
      </c>
      <c r="H71" s="132">
        <v>11349953.558</v>
      </c>
      <c r="I71" s="132">
        <v>11860004.271</v>
      </c>
      <c r="J71" s="132">
        <v>11245124.657</v>
      </c>
      <c r="K71" s="132">
        <v>10750626.098999999</v>
      </c>
      <c r="L71" s="132">
        <v>11907219.297</v>
      </c>
      <c r="M71" s="132">
        <v>11078524.743000001</v>
      </c>
      <c r="N71" s="132">
        <v>12477486.279999999</v>
      </c>
      <c r="O71" s="133">
        <f>SUM(C71:N71)</f>
        <v>134906868.83000001</v>
      </c>
    </row>
    <row r="72" spans="1:15" ht="13.5" thickBot="1" x14ac:dyDescent="0.25">
      <c r="A72" s="130">
        <v>2012</v>
      </c>
      <c r="B72" s="131" t="s">
        <v>57</v>
      </c>
      <c r="C72" s="132">
        <v>10348187.165999999</v>
      </c>
      <c r="D72" s="132">
        <v>11748000.124</v>
      </c>
      <c r="E72" s="132">
        <v>13208572.977</v>
      </c>
      <c r="F72" s="132">
        <v>12630226.718</v>
      </c>
      <c r="G72" s="132">
        <v>13131530.960999999</v>
      </c>
      <c r="H72" s="132">
        <v>13231198.687999999</v>
      </c>
      <c r="I72" s="132">
        <v>12830675.307</v>
      </c>
      <c r="J72" s="132">
        <v>12831394.572000001</v>
      </c>
      <c r="K72" s="132">
        <v>12952651.721999999</v>
      </c>
      <c r="L72" s="132">
        <v>13190769.654999999</v>
      </c>
      <c r="M72" s="132">
        <v>13753052.493000001</v>
      </c>
      <c r="N72" s="132">
        <v>12605476.173</v>
      </c>
      <c r="O72" s="133">
        <f>SUM(C72:N72)</f>
        <v>152461736.55599999</v>
      </c>
    </row>
    <row r="73" spans="1:15" ht="13.5" thickBot="1" x14ac:dyDescent="0.25">
      <c r="A73" s="130">
        <v>2013</v>
      </c>
      <c r="B73" s="135" t="s">
        <v>57</v>
      </c>
      <c r="C73" s="132">
        <v>11483978.872</v>
      </c>
      <c r="D73" s="132">
        <v>12387648.381999999</v>
      </c>
      <c r="E73" s="132">
        <v>13124873.039999999</v>
      </c>
      <c r="F73" s="132">
        <v>12471122.039000001</v>
      </c>
      <c r="G73" s="132">
        <v>13279483.606000001</v>
      </c>
      <c r="H73" s="132">
        <v>12395850.456</v>
      </c>
      <c r="I73" s="132">
        <v>13065801.314999999</v>
      </c>
      <c r="J73" s="132">
        <v>11148939.655999999</v>
      </c>
      <c r="K73" s="132">
        <v>13076594.936000001</v>
      </c>
      <c r="L73" s="136">
        <v>12104810.024</v>
      </c>
      <c r="M73" s="136">
        <v>13797969.696</v>
      </c>
      <c r="N73" s="136"/>
      <c r="O73" s="137">
        <f>SUM(C73:N73)</f>
        <v>138337072.02200001</v>
      </c>
    </row>
    <row r="74" spans="1:15" x14ac:dyDescent="0.2">
      <c r="B74" s="138" t="s">
        <v>167</v>
      </c>
    </row>
    <row r="76" spans="1:15" x14ac:dyDescent="0.2">
      <c r="C76" s="141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topLeftCell="A16" zoomScale="70" workbookViewId="0"/>
  </sheetViews>
  <sheetFormatPr defaultColWidth="9.140625" defaultRowHeight="12.75" x14ac:dyDescent="0.2"/>
  <cols>
    <col min="1" max="1" width="44.7109375" style="23" customWidth="1"/>
    <col min="2" max="2" width="16" style="26" customWidth="1"/>
    <col min="3" max="3" width="16" style="23" customWidth="1"/>
    <col min="4" max="4" width="10.28515625" style="23" customWidth="1"/>
    <col min="5" max="5" width="13.85546875" style="23" bestFit="1" customWidth="1"/>
    <col min="6" max="7" width="14.85546875" style="23" bestFit="1" customWidth="1"/>
    <col min="8" max="8" width="9.5703125" style="23" bestFit="1" customWidth="1"/>
    <col min="9" max="9" width="13.85546875" style="23" bestFit="1" customWidth="1"/>
    <col min="10" max="11" width="17.28515625" style="23" customWidth="1"/>
    <col min="12" max="13" width="9.5703125" style="23" customWidth="1"/>
    <col min="14" max="16384" width="9.140625" style="23"/>
  </cols>
  <sheetData>
    <row r="1" spans="1:13" ht="26.25" x14ac:dyDescent="0.4">
      <c r="B1" s="2" t="s">
        <v>206</v>
      </c>
      <c r="C1" s="24"/>
      <c r="D1" s="25"/>
      <c r="J1" s="25"/>
    </row>
    <row r="2" spans="1:13" x14ac:dyDescent="0.2">
      <c r="D2" s="25"/>
      <c r="J2" s="25"/>
    </row>
    <row r="3" spans="1:13" x14ac:dyDescent="0.2">
      <c r="D3" s="25"/>
      <c r="J3" s="25"/>
    </row>
    <row r="4" spans="1:13" ht="13.5" thickBot="1" x14ac:dyDescent="0.25">
      <c r="B4" s="27"/>
      <c r="C4" s="25"/>
      <c r="D4" s="25"/>
      <c r="E4" s="25"/>
      <c r="F4" s="25"/>
      <c r="G4" s="25"/>
      <c r="H4" s="25"/>
      <c r="I4" s="25"/>
      <c r="J4" s="25"/>
    </row>
    <row r="5" spans="1:13" ht="27" thickBot="1" x14ac:dyDescent="0.25">
      <c r="A5" s="181" t="s">
        <v>48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</row>
    <row r="6" spans="1:13" ht="19.5" thickTop="1" thickBot="1" x14ac:dyDescent="0.25">
      <c r="A6" s="28"/>
      <c r="B6" s="183" t="s">
        <v>89</v>
      </c>
      <c r="C6" s="184"/>
      <c r="D6" s="184"/>
      <c r="E6" s="185"/>
      <c r="F6" s="183" t="s">
        <v>204</v>
      </c>
      <c r="G6" s="184"/>
      <c r="H6" s="184"/>
      <c r="I6" s="185"/>
      <c r="J6" s="183" t="s">
        <v>49</v>
      </c>
      <c r="K6" s="184"/>
      <c r="L6" s="184"/>
      <c r="M6" s="186"/>
    </row>
    <row r="7" spans="1:13" ht="31.5" thickTop="1" thickBot="1" x14ac:dyDescent="0.3">
      <c r="A7" s="29" t="s">
        <v>3</v>
      </c>
      <c r="B7" s="30">
        <v>2012</v>
      </c>
      <c r="C7" s="31">
        <v>2013</v>
      </c>
      <c r="D7" s="32" t="s">
        <v>4</v>
      </c>
      <c r="E7" s="33" t="s">
        <v>5</v>
      </c>
      <c r="F7" s="30">
        <v>2012</v>
      </c>
      <c r="G7" s="31">
        <v>2013</v>
      </c>
      <c r="H7" s="32" t="s">
        <v>4</v>
      </c>
      <c r="I7" s="33" t="s">
        <v>5</v>
      </c>
      <c r="J7" s="6" t="s">
        <v>6</v>
      </c>
      <c r="K7" s="7" t="s">
        <v>7</v>
      </c>
      <c r="L7" s="32" t="s">
        <v>4</v>
      </c>
      <c r="M7" s="33" t="s">
        <v>5</v>
      </c>
    </row>
    <row r="8" spans="1:13" ht="18" thickTop="1" thickBot="1" x14ac:dyDescent="0.3">
      <c r="A8" s="34" t="s">
        <v>8</v>
      </c>
      <c r="B8" s="35">
        <f>'SEKTÖR (U S D)'!B8*1.7858</f>
        <v>3526367.4378876579</v>
      </c>
      <c r="C8" s="35">
        <f>'SEKTÖR (U S D)'!C8*2.0217</f>
        <v>4564702.586992221</v>
      </c>
      <c r="D8" s="36">
        <f t="shared" ref="D8:D43" si="0">(C8-B8)/B8*100</f>
        <v>29.444893857304326</v>
      </c>
      <c r="E8" s="36">
        <f t="shared" ref="E8:E43" si="1">C8/C$46*100</f>
        <v>16.363665321141756</v>
      </c>
      <c r="F8" s="35">
        <f>'SEKTÖR (U S D)'!F8*1.7936</f>
        <v>31016633.555335108</v>
      </c>
      <c r="G8" s="35">
        <f>'SEKTÖR (U S D)'!G8*1.886</f>
        <v>36126253.682727098</v>
      </c>
      <c r="H8" s="36">
        <f t="shared" ref="H8:H43" si="2">(G8-F8)/F8*100</f>
        <v>16.47380628292942</v>
      </c>
      <c r="I8" s="36">
        <f t="shared" ref="I8:I46" si="3">G8/G$46*100</f>
        <v>13.846584472890788</v>
      </c>
      <c r="J8" s="35">
        <f>'SEKTÖR (U S D)'!J8*1.7993</f>
        <v>34474219.645504698</v>
      </c>
      <c r="K8" s="35">
        <f>'SEKTÖR (U S D)'!K8*1.877</f>
        <v>39396927.881928995</v>
      </c>
      <c r="L8" s="36">
        <f t="shared" ref="L8:L46" si="4">(K8-J8)/J8*100</f>
        <v>14.279389894953573</v>
      </c>
      <c r="M8" s="36">
        <f t="shared" ref="M8:M46" si="5">K8/K$46*100</f>
        <v>13.905493532469245</v>
      </c>
    </row>
    <row r="9" spans="1:13" s="40" customFormat="1" ht="15.75" x14ac:dyDescent="0.25">
      <c r="A9" s="37" t="s">
        <v>9</v>
      </c>
      <c r="B9" s="38">
        <f>'SEKTÖR (U S D)'!B9*1.7858</f>
        <v>2587061.8453297</v>
      </c>
      <c r="C9" s="38">
        <f>'SEKTÖR (U S D)'!C9*2.0217</f>
        <v>3259578.2387871812</v>
      </c>
      <c r="D9" s="39">
        <f t="shared" si="0"/>
        <v>25.995373658018384</v>
      </c>
      <c r="E9" s="39">
        <f t="shared" si="1"/>
        <v>11.685021394293308</v>
      </c>
      <c r="F9" s="38">
        <f>'SEKTÖR (U S D)'!F9*1.7936</f>
        <v>22071715.672621969</v>
      </c>
      <c r="G9" s="38">
        <f>'SEKTÖR (U S D)'!G9*1.886</f>
        <v>25144786.17442162</v>
      </c>
      <c r="H9" s="39">
        <f t="shared" si="2"/>
        <v>13.923115662510666</v>
      </c>
      <c r="I9" s="39">
        <f t="shared" si="3"/>
        <v>9.6375729649314348</v>
      </c>
      <c r="J9" s="38">
        <f>'SEKTÖR (U S D)'!J9*1.7993</f>
        <v>24637398.552775797</v>
      </c>
      <c r="K9" s="38">
        <f>'SEKTÖR (U S D)'!K9*1.877</f>
        <v>27461069.025032997</v>
      </c>
      <c r="L9" s="39">
        <f t="shared" si="4"/>
        <v>11.460911614546534</v>
      </c>
      <c r="M9" s="39">
        <f t="shared" si="5"/>
        <v>9.6926267669069546</v>
      </c>
    </row>
    <row r="10" spans="1:13" ht="14.25" x14ac:dyDescent="0.2">
      <c r="A10" s="41" t="s">
        <v>50</v>
      </c>
      <c r="B10" s="42">
        <f>'SEKTÖR (U S D)'!B10*1.7858</f>
        <v>1037852.5759968361</v>
      </c>
      <c r="C10" s="42">
        <f>'SEKTÖR (U S D)'!C10*2.0217</f>
        <v>1365294.8713469461</v>
      </c>
      <c r="D10" s="43">
        <f t="shared" si="0"/>
        <v>31.549981463948139</v>
      </c>
      <c r="E10" s="43">
        <f t="shared" si="1"/>
        <v>4.8943447932527455</v>
      </c>
      <c r="F10" s="42">
        <f>'SEKTÖR (U S D)'!F10*1.7936</f>
        <v>9623237.0859961119</v>
      </c>
      <c r="G10" s="42">
        <f>'SEKTÖR (U S D)'!G10*1.886</f>
        <v>11157149.053600378</v>
      </c>
      <c r="H10" s="43">
        <f t="shared" si="2"/>
        <v>15.939667223167966</v>
      </c>
      <c r="I10" s="43">
        <f t="shared" si="3"/>
        <v>4.2763472848328048</v>
      </c>
      <c r="J10" s="42">
        <f>'SEKTÖR (U S D)'!J10*1.7993</f>
        <v>10679341.6533764</v>
      </c>
      <c r="K10" s="42">
        <f>'SEKTÖR (U S D)'!K10*1.877</f>
        <v>12074711.410972001</v>
      </c>
      <c r="L10" s="43">
        <f t="shared" si="4"/>
        <v>13.066065333291757</v>
      </c>
      <c r="M10" s="43">
        <f t="shared" si="5"/>
        <v>4.2618760004563745</v>
      </c>
    </row>
    <row r="11" spans="1:13" ht="14.25" x14ac:dyDescent="0.2">
      <c r="A11" s="41" t="s">
        <v>11</v>
      </c>
      <c r="B11" s="42">
        <f>'SEKTÖR (U S D)'!B11*1.7858</f>
        <v>513234.50543096795</v>
      </c>
      <c r="C11" s="42">
        <f>'SEKTÖR (U S D)'!C11*2.0217</f>
        <v>679520.57591581508</v>
      </c>
      <c r="D11" s="43">
        <f t="shared" si="0"/>
        <v>32.399627991733546</v>
      </c>
      <c r="E11" s="43">
        <f t="shared" si="1"/>
        <v>2.4359631479173181</v>
      </c>
      <c r="F11" s="42">
        <f>'SEKTÖR (U S D)'!F11*1.7936</f>
        <v>3357935.2108506081</v>
      </c>
      <c r="G11" s="42">
        <f>'SEKTÖR (U S D)'!G11*1.886</f>
        <v>3750299.0670893998</v>
      </c>
      <c r="H11" s="43">
        <f t="shared" si="2"/>
        <v>11.684676195387372</v>
      </c>
      <c r="I11" s="43">
        <f t="shared" si="3"/>
        <v>1.4374264568674446</v>
      </c>
      <c r="J11" s="42">
        <f>'SEKTÖR (U S D)'!J11*1.7993</f>
        <v>3981008.8725825003</v>
      </c>
      <c r="K11" s="42">
        <f>'SEKTÖR (U S D)'!K11*1.877</f>
        <v>4310517.3459839998</v>
      </c>
      <c r="L11" s="43">
        <f t="shared" si="4"/>
        <v>8.2770092694554993</v>
      </c>
      <c r="M11" s="43">
        <f t="shared" si="5"/>
        <v>1.5214351549393492</v>
      </c>
    </row>
    <row r="12" spans="1:13" ht="14.25" x14ac:dyDescent="0.2">
      <c r="A12" s="41" t="s">
        <v>12</v>
      </c>
      <c r="B12" s="42">
        <f>'SEKTÖR (U S D)'!B12*1.7858</f>
        <v>234453.062706856</v>
      </c>
      <c r="C12" s="42">
        <f>'SEKTÖR (U S D)'!C12*2.0217</f>
        <v>294327.35762381402</v>
      </c>
      <c r="D12" s="43">
        <f t="shared" si="0"/>
        <v>25.537859998792477</v>
      </c>
      <c r="E12" s="43">
        <f t="shared" si="1"/>
        <v>1.0551124160283216</v>
      </c>
      <c r="F12" s="42">
        <f>'SEKTÖR (U S D)'!F12*1.7936</f>
        <v>2080396.1025118879</v>
      </c>
      <c r="G12" s="42">
        <f>'SEKTÖR (U S D)'!G12*1.886</f>
        <v>2283136.9567145403</v>
      </c>
      <c r="H12" s="43">
        <f t="shared" si="2"/>
        <v>9.7453006164480556</v>
      </c>
      <c r="I12" s="43">
        <f t="shared" si="3"/>
        <v>0.87508793499509718</v>
      </c>
      <c r="J12" s="42">
        <f>'SEKTÖR (U S D)'!J12*1.7993</f>
        <v>2301177.9771002997</v>
      </c>
      <c r="K12" s="42">
        <f>'SEKTÖR (U S D)'!K12*1.877</f>
        <v>2459584.9324070001</v>
      </c>
      <c r="L12" s="43">
        <f t="shared" si="4"/>
        <v>6.8837333262813534</v>
      </c>
      <c r="M12" s="43">
        <f t="shared" si="5"/>
        <v>0.86813221763497894</v>
      </c>
    </row>
    <row r="13" spans="1:13" ht="14.25" x14ac:dyDescent="0.2">
      <c r="A13" s="41" t="s">
        <v>13</v>
      </c>
      <c r="B13" s="42">
        <f>'SEKTÖR (U S D)'!B13*1.7858</f>
        <v>295899.49129743403</v>
      </c>
      <c r="C13" s="42">
        <f>'SEKTÖR (U S D)'!C13*2.0217</f>
        <v>336285.49816896603</v>
      </c>
      <c r="D13" s="43">
        <f t="shared" si="0"/>
        <v>13.648555695196031</v>
      </c>
      <c r="E13" s="43">
        <f t="shared" si="1"/>
        <v>1.2055250565659177</v>
      </c>
      <c r="F13" s="42">
        <f>'SEKTÖR (U S D)'!F13*1.7936</f>
        <v>2248946.0187417441</v>
      </c>
      <c r="G13" s="42">
        <f>'SEKTÖR (U S D)'!G13*1.886</f>
        <v>2471892.2417504396</v>
      </c>
      <c r="H13" s="43">
        <f t="shared" si="2"/>
        <v>9.9133648007003305</v>
      </c>
      <c r="I13" s="43">
        <f t="shared" si="3"/>
        <v>0.94743465607799193</v>
      </c>
      <c r="J13" s="42">
        <f>'SEKTÖR (U S D)'!J13*1.7993</f>
        <v>2473967.9336641002</v>
      </c>
      <c r="K13" s="42">
        <f>'SEKTÖR (U S D)'!K13*1.877</f>
        <v>2668025.6585250003</v>
      </c>
      <c r="L13" s="43">
        <f t="shared" si="4"/>
        <v>7.8439870711456043</v>
      </c>
      <c r="M13" s="43">
        <f t="shared" si="5"/>
        <v>0.9417032122471386</v>
      </c>
    </row>
    <row r="14" spans="1:13" ht="14.25" x14ac:dyDescent="0.2">
      <c r="A14" s="41" t="s">
        <v>14</v>
      </c>
      <c r="B14" s="42">
        <f>'SEKTÖR (U S D)'!B14*1.7858</f>
        <v>347425.95680621004</v>
      </c>
      <c r="C14" s="42">
        <f>'SEKTÖR (U S D)'!C14*2.0217</f>
        <v>413121.39922936202</v>
      </c>
      <c r="D14" s="43">
        <f t="shared" si="0"/>
        <v>18.909192343333199</v>
      </c>
      <c r="E14" s="43">
        <f t="shared" si="1"/>
        <v>1.4809684059713284</v>
      </c>
      <c r="F14" s="42">
        <f>'SEKTÖR (U S D)'!F14*1.7936</f>
        <v>2929484.972667824</v>
      </c>
      <c r="G14" s="42">
        <f>'SEKTÖR (U S D)'!G14*1.886</f>
        <v>3030288.6185409995</v>
      </c>
      <c r="H14" s="43">
        <f t="shared" si="2"/>
        <v>3.4410023199871742</v>
      </c>
      <c r="I14" s="43">
        <f t="shared" si="3"/>
        <v>1.1614585808527729</v>
      </c>
      <c r="J14" s="42">
        <f>'SEKTÖR (U S D)'!J14*1.7993</f>
        <v>3204944.9122470999</v>
      </c>
      <c r="K14" s="42">
        <f>'SEKTÖR (U S D)'!K14*1.877</f>
        <v>3323076.4761390002</v>
      </c>
      <c r="L14" s="43">
        <f t="shared" si="4"/>
        <v>3.6859155812782451</v>
      </c>
      <c r="M14" s="43">
        <f t="shared" si="5"/>
        <v>1.1729091817853952</v>
      </c>
    </row>
    <row r="15" spans="1:13" ht="14.25" x14ac:dyDescent="0.2">
      <c r="A15" s="41" t="s">
        <v>15</v>
      </c>
      <c r="B15" s="42">
        <f>'SEKTÖR (U S D)'!B15*1.7858</f>
        <v>35004.581746420001</v>
      </c>
      <c r="C15" s="42">
        <f>'SEKTÖR (U S D)'!C15*2.0217</f>
        <v>52648.827917226001</v>
      </c>
      <c r="D15" s="43">
        <f t="shared" si="0"/>
        <v>50.405533477372622</v>
      </c>
      <c r="E15" s="43">
        <f t="shared" si="1"/>
        <v>0.18873689647227374</v>
      </c>
      <c r="F15" s="42">
        <f>'SEKTÖR (U S D)'!F15*1.7936</f>
        <v>313086.59339926403</v>
      </c>
      <c r="G15" s="42">
        <f>'SEKTÖR (U S D)'!G15*1.886</f>
        <v>778518.51866397995</v>
      </c>
      <c r="H15" s="43">
        <f t="shared" si="2"/>
        <v>148.65916812706615</v>
      </c>
      <c r="I15" s="43">
        <f t="shared" si="3"/>
        <v>0.29839303369407261</v>
      </c>
      <c r="J15" s="42">
        <f>'SEKTÖR (U S D)'!J15*1.7993</f>
        <v>350767.7610463</v>
      </c>
      <c r="K15" s="42">
        <f>'SEKTÖR (U S D)'!K15*1.877</f>
        <v>824720.08907999995</v>
      </c>
      <c r="L15" s="43">
        <f t="shared" si="4"/>
        <v>135.11855440190811</v>
      </c>
      <c r="M15" s="43">
        <f t="shared" si="5"/>
        <v>0.29109223691677055</v>
      </c>
    </row>
    <row r="16" spans="1:13" ht="14.25" x14ac:dyDescent="0.2">
      <c r="A16" s="41" t="s">
        <v>16</v>
      </c>
      <c r="B16" s="42">
        <f>'SEKTÖR (U S D)'!B16*1.7858</f>
        <v>110512.842022522</v>
      </c>
      <c r="C16" s="42">
        <f>'SEKTÖR (U S D)'!C16*2.0217</f>
        <v>105298.372628187</v>
      </c>
      <c r="D16" s="43">
        <f t="shared" si="0"/>
        <v>-4.7184284639719198</v>
      </c>
      <c r="E16" s="43">
        <f t="shared" si="1"/>
        <v>0.37747636252549177</v>
      </c>
      <c r="F16" s="42">
        <f>'SEKTÖR (U S D)'!F16*1.7936</f>
        <v>1398106.3016963361</v>
      </c>
      <c r="G16" s="42">
        <f>'SEKTÖR (U S D)'!G16*1.886</f>
        <v>1541156.7318209999</v>
      </c>
      <c r="H16" s="43">
        <f t="shared" si="2"/>
        <v>10.231727727076207</v>
      </c>
      <c r="I16" s="43">
        <f t="shared" si="3"/>
        <v>0.59069941379852686</v>
      </c>
      <c r="J16" s="42">
        <f>'SEKTÖR (U S D)'!J16*1.7993</f>
        <v>1516263.0369517</v>
      </c>
      <c r="K16" s="42">
        <f>'SEKTÖR (U S D)'!K16*1.877</f>
        <v>1657536.3680190002</v>
      </c>
      <c r="L16" s="43">
        <f t="shared" si="4"/>
        <v>9.3172047081828584</v>
      </c>
      <c r="M16" s="43">
        <f t="shared" si="5"/>
        <v>0.5850420955257547</v>
      </c>
    </row>
    <row r="17" spans="1:13" ht="14.25" x14ac:dyDescent="0.2">
      <c r="A17" s="44" t="s">
        <v>17</v>
      </c>
      <c r="B17" s="42">
        <f>'SEKTÖR (U S D)'!B17*1.7858</f>
        <v>12678.829322454001</v>
      </c>
      <c r="C17" s="42">
        <f>'SEKTÖR (U S D)'!C17*2.0217</f>
        <v>13081.335956865001</v>
      </c>
      <c r="D17" s="43">
        <f t="shared" si="0"/>
        <v>3.174635640044206</v>
      </c>
      <c r="E17" s="43">
        <f t="shared" si="1"/>
        <v>4.6894315559911262E-2</v>
      </c>
      <c r="F17" s="42">
        <f>'SEKTÖR (U S D)'!F17*1.7936</f>
        <v>120523.38675819201</v>
      </c>
      <c r="G17" s="42">
        <f>'SEKTÖR (U S D)'!G17*1.886</f>
        <v>132344.98624087998</v>
      </c>
      <c r="H17" s="43">
        <f t="shared" si="2"/>
        <v>9.8085523487701511</v>
      </c>
      <c r="I17" s="43">
        <f t="shared" si="3"/>
        <v>5.0725603812722272E-2</v>
      </c>
      <c r="J17" s="42">
        <f>'SEKTÖR (U S D)'!J17*1.7993</f>
        <v>129926.40220879999</v>
      </c>
      <c r="K17" s="42">
        <f>'SEKTÖR (U S D)'!K17*1.877</f>
        <v>142896.73827599999</v>
      </c>
      <c r="L17" s="43">
        <f t="shared" si="4"/>
        <v>9.9828332399721518</v>
      </c>
      <c r="M17" s="43">
        <f t="shared" si="5"/>
        <v>5.0436665413683426E-2</v>
      </c>
    </row>
    <row r="18" spans="1:13" s="40" customFormat="1" ht="15.75" x14ac:dyDescent="0.25">
      <c r="A18" s="45" t="s">
        <v>18</v>
      </c>
      <c r="B18" s="46">
        <f>'SEKTÖR (U S D)'!B18*1.7858</f>
        <v>287991.67299037398</v>
      </c>
      <c r="C18" s="46">
        <f>'SEKTÖR (U S D)'!C18*2.0217</f>
        <v>391297.041226206</v>
      </c>
      <c r="D18" s="47">
        <f t="shared" si="0"/>
        <v>35.870956671474652</v>
      </c>
      <c r="E18" s="47">
        <f t="shared" si="1"/>
        <v>1.4027318761193923</v>
      </c>
      <c r="F18" s="46">
        <f>'SEKTÖR (U S D)'!F18*1.7936</f>
        <v>2663226.0544651682</v>
      </c>
      <c r="G18" s="46">
        <f>'SEKTÖR (U S D)'!G18*1.886</f>
        <v>3402420.91149492</v>
      </c>
      <c r="H18" s="47">
        <f t="shared" si="2"/>
        <v>27.755618258180409</v>
      </c>
      <c r="I18" s="47">
        <f t="shared" si="3"/>
        <v>1.3040906199988822</v>
      </c>
      <c r="J18" s="46">
        <f>'SEKTÖR (U S D)'!J18*1.7993</f>
        <v>2933134.2767062997</v>
      </c>
      <c r="K18" s="46">
        <f>'SEKTÖR (U S D)'!K18*1.877</f>
        <v>3718537.7019789992</v>
      </c>
      <c r="L18" s="47">
        <f t="shared" si="4"/>
        <v>26.776933859115765</v>
      </c>
      <c r="M18" s="47">
        <f t="shared" si="5"/>
        <v>1.3124907129834875</v>
      </c>
    </row>
    <row r="19" spans="1:13" ht="14.25" x14ac:dyDescent="0.2">
      <c r="A19" s="41" t="s">
        <v>19</v>
      </c>
      <c r="B19" s="42">
        <f>'SEKTÖR (U S D)'!B19*1.7858</f>
        <v>287991.67299037398</v>
      </c>
      <c r="C19" s="42">
        <f>'SEKTÖR (U S D)'!C19*2.0217</f>
        <v>391297.041226206</v>
      </c>
      <c r="D19" s="43">
        <f t="shared" si="0"/>
        <v>35.870956671474652</v>
      </c>
      <c r="E19" s="43">
        <f t="shared" si="1"/>
        <v>1.4027318761193923</v>
      </c>
      <c r="F19" s="42">
        <f>'SEKTÖR (U S D)'!F19*1.7936</f>
        <v>2663226.0544651682</v>
      </c>
      <c r="G19" s="42">
        <f>'SEKTÖR (U S D)'!G19*1.886</f>
        <v>3402420.91149492</v>
      </c>
      <c r="H19" s="43">
        <f t="shared" si="2"/>
        <v>27.755618258180409</v>
      </c>
      <c r="I19" s="43">
        <f t="shared" si="3"/>
        <v>1.3040906199988822</v>
      </c>
      <c r="J19" s="42">
        <f>'SEKTÖR (U S D)'!J19*1.7993</f>
        <v>2933134.2767062997</v>
      </c>
      <c r="K19" s="42">
        <f>'SEKTÖR (U S D)'!K19*1.877</f>
        <v>3718537.7019789992</v>
      </c>
      <c r="L19" s="43">
        <f t="shared" si="4"/>
        <v>26.776933859115765</v>
      </c>
      <c r="M19" s="43">
        <f t="shared" si="5"/>
        <v>1.3124907129834875</v>
      </c>
    </row>
    <row r="20" spans="1:13" s="40" customFormat="1" ht="15.75" x14ac:dyDescent="0.25">
      <c r="A20" s="45" t="s">
        <v>20</v>
      </c>
      <c r="B20" s="46">
        <f>'SEKTÖR (U S D)'!B20*1.7858</f>
        <v>651313.91956758394</v>
      </c>
      <c r="C20" s="46">
        <f>'SEKTÖR (U S D)'!C20*2.0217</f>
        <v>913827.30697883398</v>
      </c>
      <c r="D20" s="47">
        <f t="shared" si="0"/>
        <v>40.305201458850469</v>
      </c>
      <c r="E20" s="47">
        <f t="shared" si="1"/>
        <v>3.2759120507290538</v>
      </c>
      <c r="F20" s="46">
        <f>'SEKTÖR (U S D)'!F20*1.7936</f>
        <v>6281691.8282479681</v>
      </c>
      <c r="G20" s="46">
        <f>'SEKTÖR (U S D)'!G20*1.886</f>
        <v>7579046.5968105597</v>
      </c>
      <c r="H20" s="47">
        <f t="shared" si="2"/>
        <v>20.652951530168234</v>
      </c>
      <c r="I20" s="47">
        <f t="shared" si="3"/>
        <v>2.904920887960472</v>
      </c>
      <c r="J20" s="46">
        <f>'SEKTÖR (U S D)'!J20*1.7993</f>
        <v>6903686.8196211997</v>
      </c>
      <c r="K20" s="46">
        <f>'SEKTÖR (U S D)'!K20*1.877</f>
        <v>8217321.1511630006</v>
      </c>
      <c r="L20" s="47">
        <f t="shared" si="4"/>
        <v>19.028011638770703</v>
      </c>
      <c r="M20" s="47">
        <f t="shared" si="5"/>
        <v>2.9003760512537968</v>
      </c>
    </row>
    <row r="21" spans="1:13" ht="15" thickBot="1" x14ac:dyDescent="0.25">
      <c r="A21" s="41" t="s">
        <v>21</v>
      </c>
      <c r="B21" s="42">
        <f>'SEKTÖR (U S D)'!B21*1.7858</f>
        <v>651313.91956758394</v>
      </c>
      <c r="C21" s="42">
        <f>'SEKTÖR (U S D)'!C21*2.0217</f>
        <v>913827.30697883398</v>
      </c>
      <c r="D21" s="43">
        <f t="shared" si="0"/>
        <v>40.305201458850469</v>
      </c>
      <c r="E21" s="43">
        <f t="shared" si="1"/>
        <v>3.2759120507290538</v>
      </c>
      <c r="F21" s="42">
        <f>'SEKTÖR (U S D)'!F21*1.7936</f>
        <v>6281691.8282479681</v>
      </c>
      <c r="G21" s="42">
        <f>'SEKTÖR (U S D)'!G21*1.886</f>
        <v>7579046.5968105597</v>
      </c>
      <c r="H21" s="43">
        <f t="shared" si="2"/>
        <v>20.652951530168234</v>
      </c>
      <c r="I21" s="43">
        <f t="shared" si="3"/>
        <v>2.904920887960472</v>
      </c>
      <c r="J21" s="42">
        <f>'SEKTÖR (U S D)'!J21*1.7993</f>
        <v>6903686.8196211997</v>
      </c>
      <c r="K21" s="42">
        <f>'SEKTÖR (U S D)'!K21*1.877</f>
        <v>8217321.1511630006</v>
      </c>
      <c r="L21" s="43">
        <f t="shared" si="4"/>
        <v>19.028011638770703</v>
      </c>
      <c r="M21" s="43">
        <f t="shared" si="5"/>
        <v>2.9003760512537968</v>
      </c>
    </row>
    <row r="22" spans="1:13" ht="18" thickTop="1" thickBot="1" x14ac:dyDescent="0.3">
      <c r="A22" s="48" t="s">
        <v>22</v>
      </c>
      <c r="B22" s="35">
        <f>'SEKTÖR (U S D)'!B22*1.7858</f>
        <v>18348160.754301216</v>
      </c>
      <c r="C22" s="35">
        <f>'SEKTÖR (U S D)'!C22*2.0217</f>
        <v>22440757.926959418</v>
      </c>
      <c r="D22" s="49">
        <f t="shared" si="0"/>
        <v>22.305217549932387</v>
      </c>
      <c r="E22" s="49">
        <f t="shared" si="1"/>
        <v>80.446216433891948</v>
      </c>
      <c r="F22" s="35">
        <f>'SEKTÖR (U S D)'!F22*1.7936</f>
        <v>187647277.33793914</v>
      </c>
      <c r="G22" s="35">
        <f>'SEKTÖR (U S D)'!G22*1.886</f>
        <v>205037434.77966729</v>
      </c>
      <c r="H22" s="49">
        <f t="shared" si="2"/>
        <v>9.2674712302964739</v>
      </c>
      <c r="I22" s="49">
        <f t="shared" si="3"/>
        <v>78.587394799226885</v>
      </c>
      <c r="J22" s="35">
        <f>'SEKTÖR (U S D)'!J22*1.7993</f>
        <v>205936434.5617573</v>
      </c>
      <c r="K22" s="35">
        <f>'SEKTÖR (U S D)'!K22*1.877</f>
        <v>222092010.16644901</v>
      </c>
      <c r="L22" s="49">
        <f t="shared" si="4"/>
        <v>7.8449331411760914</v>
      </c>
      <c r="M22" s="49">
        <f t="shared" si="5"/>
        <v>78.38933584461607</v>
      </c>
    </row>
    <row r="23" spans="1:13" s="40" customFormat="1" ht="15.75" x14ac:dyDescent="0.25">
      <c r="A23" s="45" t="s">
        <v>23</v>
      </c>
      <c r="B23" s="46">
        <f>'SEKTÖR (U S D)'!B23*1.7858</f>
        <v>1999352.0865617259</v>
      </c>
      <c r="C23" s="46">
        <f>'SEKTÖR (U S D)'!C23*2.0217</f>
        <v>2470620.8651069761</v>
      </c>
      <c r="D23" s="47">
        <f t="shared" si="0"/>
        <v>23.571074935365104</v>
      </c>
      <c r="E23" s="47">
        <f t="shared" si="1"/>
        <v>8.8567463490933367</v>
      </c>
      <c r="F23" s="46">
        <f>'SEKTÖR (U S D)'!F23*1.7936</f>
        <v>18850072.029996082</v>
      </c>
      <c r="G23" s="46">
        <f>'SEKTÖR (U S D)'!G23*1.886</f>
        <v>21587744.540256396</v>
      </c>
      <c r="H23" s="47">
        <f t="shared" si="2"/>
        <v>14.523406095763777</v>
      </c>
      <c r="I23" s="47">
        <f t="shared" si="3"/>
        <v>8.2742188265916674</v>
      </c>
      <c r="J23" s="46">
        <f>'SEKTÖR (U S D)'!J23*1.7993</f>
        <v>20670169.840557199</v>
      </c>
      <c r="K23" s="46">
        <f>'SEKTÖR (U S D)'!K23*1.877</f>
        <v>23312104.528472997</v>
      </c>
      <c r="L23" s="47">
        <f t="shared" si="4"/>
        <v>12.781388388652836</v>
      </c>
      <c r="M23" s="47">
        <f t="shared" si="5"/>
        <v>8.2282131165262857</v>
      </c>
    </row>
    <row r="24" spans="1:13" ht="14.25" x14ac:dyDescent="0.2">
      <c r="A24" s="41" t="s">
        <v>24</v>
      </c>
      <c r="B24" s="42">
        <f>'SEKTÖR (U S D)'!B24*1.7858</f>
        <v>1365922.629049974</v>
      </c>
      <c r="C24" s="42">
        <f>'SEKTÖR (U S D)'!C24*2.0217</f>
        <v>1646784.9597542791</v>
      </c>
      <c r="D24" s="43">
        <f t="shared" si="0"/>
        <v>20.562096617408727</v>
      </c>
      <c r="E24" s="43">
        <f t="shared" si="1"/>
        <v>5.903437830560863</v>
      </c>
      <c r="F24" s="42">
        <f>'SEKTÖR (U S D)'!F24*1.7936</f>
        <v>12943982.884840418</v>
      </c>
      <c r="G24" s="42">
        <f>'SEKTÖR (U S D)'!G24*1.886</f>
        <v>14578489.201205678</v>
      </c>
      <c r="H24" s="43">
        <f t="shared" si="2"/>
        <v>12.627537682234907</v>
      </c>
      <c r="I24" s="43">
        <f t="shared" si="3"/>
        <v>5.5876893293293834</v>
      </c>
      <c r="J24" s="42">
        <f>'SEKTÖR (U S D)'!J24*1.7993</f>
        <v>14155709.473605897</v>
      </c>
      <c r="K24" s="42">
        <f>'SEKTÖR (U S D)'!K24*1.877</f>
        <v>15677152.223846002</v>
      </c>
      <c r="L24" s="43">
        <f t="shared" si="4"/>
        <v>10.747908842555143</v>
      </c>
      <c r="M24" s="43">
        <f t="shared" si="5"/>
        <v>5.5333892914076772</v>
      </c>
    </row>
    <row r="25" spans="1:13" ht="14.25" x14ac:dyDescent="0.2">
      <c r="A25" s="41" t="s">
        <v>25</v>
      </c>
      <c r="B25" s="42">
        <f>'SEKTÖR (U S D)'!B25*1.7858</f>
        <v>281021.47684773203</v>
      </c>
      <c r="C25" s="42">
        <f>'SEKTÖR (U S D)'!C25*2.0217</f>
        <v>358762.232338503</v>
      </c>
      <c r="D25" s="43">
        <f t="shared" si="0"/>
        <v>27.663634951606859</v>
      </c>
      <c r="E25" s="43">
        <f t="shared" si="1"/>
        <v>1.2861002415759286</v>
      </c>
      <c r="F25" s="42">
        <f>'SEKTÖR (U S D)'!F25*1.7936</f>
        <v>2638373.6727572959</v>
      </c>
      <c r="G25" s="42">
        <f>'SEKTÖR (U S D)'!G25*1.886</f>
        <v>3249407.3287120597</v>
      </c>
      <c r="H25" s="43">
        <f t="shared" si="2"/>
        <v>23.159481246497897</v>
      </c>
      <c r="I25" s="43">
        <f t="shared" si="3"/>
        <v>1.2454430913038279</v>
      </c>
      <c r="J25" s="42">
        <f>'SEKTÖR (U S D)'!J25*1.7993</f>
        <v>2942712.8538548993</v>
      </c>
      <c r="K25" s="42">
        <f>'SEKTÖR (U S D)'!K25*1.877</f>
        <v>3539843.6925079995</v>
      </c>
      <c r="L25" s="43">
        <f t="shared" si="4"/>
        <v>20.291848654919555</v>
      </c>
      <c r="M25" s="43">
        <f t="shared" si="5"/>
        <v>1.2494190846464528</v>
      </c>
    </row>
    <row r="26" spans="1:13" ht="14.25" x14ac:dyDescent="0.2">
      <c r="A26" s="41" t="s">
        <v>26</v>
      </c>
      <c r="B26" s="42">
        <f>'SEKTÖR (U S D)'!B26*1.7858</f>
        <v>352407.98066402</v>
      </c>
      <c r="C26" s="42">
        <f>'SEKTÖR (U S D)'!C26*2.0217</f>
        <v>465073.67301419401</v>
      </c>
      <c r="D26" s="43">
        <f t="shared" si="0"/>
        <v>31.970244299770169</v>
      </c>
      <c r="E26" s="43">
        <f t="shared" si="1"/>
        <v>1.6672082769565455</v>
      </c>
      <c r="F26" s="42">
        <f>'SEKTÖR (U S D)'!F26*1.7936</f>
        <v>3267715.4723983682</v>
      </c>
      <c r="G26" s="42">
        <f>'SEKTÖR (U S D)'!G26*1.886</f>
        <v>3759848.0103386599</v>
      </c>
      <c r="H26" s="43">
        <f t="shared" si="2"/>
        <v>15.060446421887727</v>
      </c>
      <c r="I26" s="43">
        <f t="shared" si="3"/>
        <v>1.4410864059584556</v>
      </c>
      <c r="J26" s="42">
        <f>'SEKTÖR (U S D)'!J26*1.7993</f>
        <v>3571747.5166950002</v>
      </c>
      <c r="K26" s="42">
        <f>'SEKTÖR (U S D)'!K26*1.877</f>
        <v>4095108.6102420003</v>
      </c>
      <c r="L26" s="43">
        <f t="shared" si="4"/>
        <v>14.652802055596448</v>
      </c>
      <c r="M26" s="43">
        <f t="shared" si="5"/>
        <v>1.4454047398096534</v>
      </c>
    </row>
    <row r="27" spans="1:13" s="40" customFormat="1" ht="15.75" x14ac:dyDescent="0.25">
      <c r="A27" s="45" t="s">
        <v>27</v>
      </c>
      <c r="B27" s="46">
        <f>'SEKTÖR (U S D)'!B27*1.7858</f>
        <v>2814482.3686158662</v>
      </c>
      <c r="C27" s="46">
        <f>'SEKTÖR (U S D)'!C27*2.0217</f>
        <v>3175666.319191155</v>
      </c>
      <c r="D27" s="47">
        <f t="shared" si="0"/>
        <v>12.833050745061708</v>
      </c>
      <c r="E27" s="47">
        <f t="shared" si="1"/>
        <v>11.384211748416972</v>
      </c>
      <c r="F27" s="46">
        <f>'SEKTÖR (U S D)'!F27*1.7936</f>
        <v>28890478.607524194</v>
      </c>
      <c r="G27" s="46">
        <f>'SEKTÖR (U S D)'!G27*1.886</f>
        <v>29872721.248803895</v>
      </c>
      <c r="H27" s="47">
        <f t="shared" si="2"/>
        <v>3.3998835901039288</v>
      </c>
      <c r="I27" s="47">
        <f t="shared" si="3"/>
        <v>11.449710834656859</v>
      </c>
      <c r="J27" s="46">
        <f>'SEKTÖR (U S D)'!J27*1.7993</f>
        <v>31401193.478764791</v>
      </c>
      <c r="K27" s="46">
        <f>'SEKTÖR (U S D)'!K27*1.877</f>
        <v>32369176.339867</v>
      </c>
      <c r="L27" s="47">
        <f t="shared" si="4"/>
        <v>3.0826307979561722</v>
      </c>
      <c r="M27" s="47">
        <f t="shared" si="5"/>
        <v>11.42498657748992</v>
      </c>
    </row>
    <row r="28" spans="1:13" ht="14.25" x14ac:dyDescent="0.2">
      <c r="A28" s="41" t="s">
        <v>28</v>
      </c>
      <c r="B28" s="42">
        <f>'SEKTÖR (U S D)'!B28*1.7858</f>
        <v>2814482.3686158662</v>
      </c>
      <c r="C28" s="42">
        <f>'SEKTÖR (U S D)'!C28*2.0217</f>
        <v>3175666.319191155</v>
      </c>
      <c r="D28" s="43">
        <f t="shared" si="0"/>
        <v>12.833050745061708</v>
      </c>
      <c r="E28" s="43">
        <f t="shared" si="1"/>
        <v>11.384211748416972</v>
      </c>
      <c r="F28" s="42">
        <f>'SEKTÖR (U S D)'!F28*1.7936</f>
        <v>28890478.607524194</v>
      </c>
      <c r="G28" s="42">
        <f>'SEKTÖR (U S D)'!G28*1.886</f>
        <v>29872721.248803895</v>
      </c>
      <c r="H28" s="43">
        <f t="shared" si="2"/>
        <v>3.3998835901039288</v>
      </c>
      <c r="I28" s="43">
        <f t="shared" si="3"/>
        <v>11.449710834656859</v>
      </c>
      <c r="J28" s="42">
        <f>'SEKTÖR (U S D)'!J28*1.7993</f>
        <v>31401193.478764791</v>
      </c>
      <c r="K28" s="42">
        <f>'SEKTÖR (U S D)'!K28*1.877</f>
        <v>32369176.339867</v>
      </c>
      <c r="L28" s="43">
        <f t="shared" si="4"/>
        <v>3.0826307979561722</v>
      </c>
      <c r="M28" s="43">
        <f t="shared" si="5"/>
        <v>11.42498657748992</v>
      </c>
    </row>
    <row r="29" spans="1:13" s="40" customFormat="1" ht="15.75" x14ac:dyDescent="0.25">
      <c r="A29" s="45" t="s">
        <v>29</v>
      </c>
      <c r="B29" s="46">
        <f>'SEKTÖR (U S D)'!B29*1.7858</f>
        <v>13534326.299123624</v>
      </c>
      <c r="C29" s="46">
        <f>'SEKTÖR (U S D)'!C29*2.0217</f>
        <v>16794470.742661286</v>
      </c>
      <c r="D29" s="47">
        <f t="shared" si="0"/>
        <v>24.087969888451433</v>
      </c>
      <c r="E29" s="47">
        <f t="shared" si="1"/>
        <v>60.20525833638164</v>
      </c>
      <c r="F29" s="46">
        <f>'SEKTÖR (U S D)'!F29*1.7936</f>
        <v>139906726.70041886</v>
      </c>
      <c r="G29" s="46">
        <f>'SEKTÖR (U S D)'!G29*1.886</f>
        <v>153576968.99060702</v>
      </c>
      <c r="H29" s="47">
        <f t="shared" si="2"/>
        <v>9.7709685678374445</v>
      </c>
      <c r="I29" s="47">
        <f t="shared" si="3"/>
        <v>58.863465137978366</v>
      </c>
      <c r="J29" s="46">
        <f>'SEKTÖR (U S D)'!J29*1.7993</f>
        <v>153865071.23883671</v>
      </c>
      <c r="K29" s="46">
        <f>'SEKTÖR (U S D)'!K29*1.877</f>
        <v>166410729.30186298</v>
      </c>
      <c r="L29" s="47">
        <f t="shared" si="4"/>
        <v>8.1536751401832515</v>
      </c>
      <c r="M29" s="47">
        <f t="shared" si="5"/>
        <v>58.736136151924853</v>
      </c>
    </row>
    <row r="30" spans="1:13" ht="14.25" x14ac:dyDescent="0.2">
      <c r="A30" s="41" t="s">
        <v>30</v>
      </c>
      <c r="B30" s="42">
        <f>'SEKTÖR (U S D)'!B30*1.7858</f>
        <v>2560564.9369677161</v>
      </c>
      <c r="C30" s="42">
        <f>'SEKTÖR (U S D)'!C30*2.0217</f>
        <v>3357078.3468422252</v>
      </c>
      <c r="D30" s="43">
        <f t="shared" si="0"/>
        <v>31.106940440173325</v>
      </c>
      <c r="E30" s="43">
        <f t="shared" si="1"/>
        <v>12.034542333846826</v>
      </c>
      <c r="F30" s="42">
        <f>'SEKTÖR (U S D)'!F30*1.7936</f>
        <v>26312086.08303602</v>
      </c>
      <c r="G30" s="42">
        <f>'SEKTÖR (U S D)'!G30*1.886</f>
        <v>30082789.704509158</v>
      </c>
      <c r="H30" s="43">
        <f t="shared" si="2"/>
        <v>14.330690503115193</v>
      </c>
      <c r="I30" s="43">
        <f t="shared" si="3"/>
        <v>11.530226535026959</v>
      </c>
      <c r="J30" s="42">
        <f>'SEKTÖR (U S D)'!J30*1.7993</f>
        <v>28798703.323809106</v>
      </c>
      <c r="K30" s="42">
        <f>'SEKTÖR (U S D)'!K30*1.877</f>
        <v>32507240.045276001</v>
      </c>
      <c r="L30" s="43">
        <f t="shared" si="4"/>
        <v>12.877443403505223</v>
      </c>
      <c r="M30" s="43">
        <f t="shared" si="5"/>
        <v>11.473717381282217</v>
      </c>
    </row>
    <row r="31" spans="1:13" ht="14.25" x14ac:dyDescent="0.2">
      <c r="A31" s="41" t="s">
        <v>31</v>
      </c>
      <c r="B31" s="42">
        <f>'SEKTÖR (U S D)'!B31*1.7858</f>
        <v>3138082.7190085743</v>
      </c>
      <c r="C31" s="42">
        <f>'SEKTÖR (U S D)'!C31*2.0217</f>
        <v>4200528.5518661849</v>
      </c>
      <c r="D31" s="43">
        <f t="shared" si="0"/>
        <v>33.856527312743147</v>
      </c>
      <c r="E31" s="43">
        <f t="shared" si="1"/>
        <v>15.058164707271784</v>
      </c>
      <c r="F31" s="42">
        <f>'SEKTÖR (U S D)'!F31*1.7936</f>
        <v>31242956.87226709</v>
      </c>
      <c r="G31" s="42">
        <f>'SEKTÖR (U S D)'!G31*1.886</f>
        <v>36862580.583316401</v>
      </c>
      <c r="H31" s="43">
        <f t="shared" si="2"/>
        <v>17.986849753128162</v>
      </c>
      <c r="I31" s="43">
        <f t="shared" si="3"/>
        <v>14.128806170114444</v>
      </c>
      <c r="J31" s="42">
        <f>'SEKTÖR (U S D)'!J31*1.7993</f>
        <v>34463742.2442348</v>
      </c>
      <c r="K31" s="42">
        <f>'SEKTÖR (U S D)'!K31*1.877</f>
        <v>39759178.761144996</v>
      </c>
      <c r="L31" s="43">
        <f t="shared" si="4"/>
        <v>15.365239443189116</v>
      </c>
      <c r="M31" s="43">
        <f t="shared" si="5"/>
        <v>14.03335317861135</v>
      </c>
    </row>
    <row r="32" spans="1:13" ht="14.25" x14ac:dyDescent="0.2">
      <c r="A32" s="41" t="s">
        <v>32</v>
      </c>
      <c r="B32" s="42">
        <f>'SEKTÖR (U S D)'!B32*1.7858</f>
        <v>134594.23365955401</v>
      </c>
      <c r="C32" s="42">
        <f>'SEKTÖR (U S D)'!C32*2.0217</f>
        <v>118808.469245211</v>
      </c>
      <c r="D32" s="43">
        <f t="shared" si="0"/>
        <v>-11.728410634791318</v>
      </c>
      <c r="E32" s="43">
        <f t="shared" si="1"/>
        <v>0.42590771052333376</v>
      </c>
      <c r="F32" s="42">
        <f>'SEKTÖR (U S D)'!F32*1.7936</f>
        <v>1275890.6578400801</v>
      </c>
      <c r="G32" s="42">
        <f>'SEKTÖR (U S D)'!G32*1.886</f>
        <v>2016357.00452516</v>
      </c>
      <c r="H32" s="43">
        <f t="shared" si="2"/>
        <v>58.035251072266234</v>
      </c>
      <c r="I32" s="43">
        <f t="shared" si="3"/>
        <v>0.77283567335441083</v>
      </c>
      <c r="J32" s="42">
        <f>'SEKTÖR (U S D)'!J32*1.7993</f>
        <v>1421517.7124900003</v>
      </c>
      <c r="K32" s="42">
        <f>'SEKTÖR (U S D)'!K32*1.877</f>
        <v>2193644.8471160005</v>
      </c>
      <c r="L32" s="43">
        <f t="shared" si="4"/>
        <v>54.317095583248445</v>
      </c>
      <c r="M32" s="43">
        <f t="shared" si="5"/>
        <v>0.77426631653931077</v>
      </c>
    </row>
    <row r="33" spans="1:13" ht="14.25" x14ac:dyDescent="0.2">
      <c r="A33" s="41" t="s">
        <v>51</v>
      </c>
      <c r="B33" s="42">
        <f>'SEKTÖR (U S D)'!B33*1.7858</f>
        <v>1909199.4129053778</v>
      </c>
      <c r="C33" s="42">
        <f>'SEKTÖR (U S D)'!C33*2.0217</f>
        <v>2289527.238122541</v>
      </c>
      <c r="D33" s="43">
        <f t="shared" si="0"/>
        <v>19.920801496496829</v>
      </c>
      <c r="E33" s="43">
        <f t="shared" si="1"/>
        <v>8.2075571747078051</v>
      </c>
      <c r="F33" s="42">
        <f>'SEKTÖR (U S D)'!F33*1.7936</f>
        <v>19360392.987712417</v>
      </c>
      <c r="G33" s="42">
        <f>'SEKTÖR (U S D)'!G33*1.886</f>
        <v>19973406.616375178</v>
      </c>
      <c r="H33" s="43">
        <f t="shared" si="2"/>
        <v>3.1663284368856903</v>
      </c>
      <c r="I33" s="43">
        <f t="shared" si="3"/>
        <v>7.6554702946479853</v>
      </c>
      <c r="J33" s="42">
        <f>'SEKTÖR (U S D)'!J33*1.7993</f>
        <v>21432110.454641797</v>
      </c>
      <c r="K33" s="42">
        <f>'SEKTÖR (U S D)'!K33*1.877</f>
        <v>21752695.135825004</v>
      </c>
      <c r="L33" s="43">
        <f t="shared" si="4"/>
        <v>1.4958148049007236</v>
      </c>
      <c r="M33" s="43">
        <f t="shared" si="5"/>
        <v>7.677805803323448</v>
      </c>
    </row>
    <row r="34" spans="1:13" ht="14.25" x14ac:dyDescent="0.2">
      <c r="A34" s="41" t="s">
        <v>34</v>
      </c>
      <c r="B34" s="42">
        <f>'SEKTÖR (U S D)'!B34*1.7858</f>
        <v>887603.19124752597</v>
      </c>
      <c r="C34" s="42">
        <f>'SEKTÖR (U S D)'!C34*2.0217</f>
        <v>1083123.623486643</v>
      </c>
      <c r="D34" s="43">
        <f t="shared" si="0"/>
        <v>22.027910012841783</v>
      </c>
      <c r="E34" s="43">
        <f t="shared" si="1"/>
        <v>3.8828099177073465</v>
      </c>
      <c r="F34" s="42">
        <f>'SEKTÖR (U S D)'!F34*1.7936</f>
        <v>8725596.3205173444</v>
      </c>
      <c r="G34" s="42">
        <f>'SEKTÖR (U S D)'!G34*1.886</f>
        <v>9863937.945031438</v>
      </c>
      <c r="H34" s="43">
        <f t="shared" si="2"/>
        <v>13.046003765237227</v>
      </c>
      <c r="I34" s="43">
        <f t="shared" si="3"/>
        <v>3.7806812516663997</v>
      </c>
      <c r="J34" s="42">
        <f>'SEKTÖR (U S D)'!J34*1.7993</f>
        <v>9629723.3018912002</v>
      </c>
      <c r="K34" s="42">
        <f>'SEKTÖR (U S D)'!K34*1.877</f>
        <v>10669477.476916</v>
      </c>
      <c r="L34" s="43">
        <f t="shared" si="4"/>
        <v>10.797342170990527</v>
      </c>
      <c r="M34" s="43">
        <f t="shared" si="5"/>
        <v>3.7658862765828776</v>
      </c>
    </row>
    <row r="35" spans="1:13" ht="14.25" x14ac:dyDescent="0.2">
      <c r="A35" s="41" t="s">
        <v>35</v>
      </c>
      <c r="B35" s="42">
        <f>'SEKTÖR (U S D)'!B35*1.7858</f>
        <v>1069888.6996033899</v>
      </c>
      <c r="C35" s="42">
        <f>'SEKTÖR (U S D)'!C35*2.0217</f>
        <v>1298383.0315053149</v>
      </c>
      <c r="D35" s="43">
        <f t="shared" si="0"/>
        <v>21.356831975758624</v>
      </c>
      <c r="E35" s="43">
        <f t="shared" si="1"/>
        <v>4.6544774782801479</v>
      </c>
      <c r="F35" s="42">
        <f>'SEKTÖR (U S D)'!F35*1.7936</f>
        <v>10444646.649055889</v>
      </c>
      <c r="G35" s="42">
        <f>'SEKTÖR (U S D)'!G35*1.886</f>
        <v>11614708.141526679</v>
      </c>
      <c r="H35" s="43">
        <f t="shared" si="2"/>
        <v>11.202499536703368</v>
      </c>
      <c r="I35" s="43">
        <f t="shared" si="3"/>
        <v>4.4517219754373727</v>
      </c>
      <c r="J35" s="42">
        <f>'SEKTÖR (U S D)'!J35*1.7993</f>
        <v>11432411.407182101</v>
      </c>
      <c r="K35" s="42">
        <f>'SEKTÖR (U S D)'!K35*1.877</f>
        <v>12561002.983029999</v>
      </c>
      <c r="L35" s="43">
        <f t="shared" si="4"/>
        <v>9.8718593623991762</v>
      </c>
      <c r="M35" s="43">
        <f t="shared" si="5"/>
        <v>4.4335169042956935</v>
      </c>
    </row>
    <row r="36" spans="1:13" ht="14.25" x14ac:dyDescent="0.2">
      <c r="A36" s="41" t="s">
        <v>36</v>
      </c>
      <c r="B36" s="42">
        <f>'SEKTÖR (U S D)'!B36*1.7858</f>
        <v>2106967.3261131481</v>
      </c>
      <c r="C36" s="42">
        <f>'SEKTÖR (U S D)'!C36*2.0217</f>
        <v>2332905.6890677167</v>
      </c>
      <c r="D36" s="43">
        <f t="shared" si="0"/>
        <v>10.723391870123157</v>
      </c>
      <c r="E36" s="43">
        <f t="shared" si="1"/>
        <v>8.3630613811459593</v>
      </c>
      <c r="F36" s="42">
        <f>'SEKTÖR (U S D)'!F36*1.7936</f>
        <v>25645814.666456804</v>
      </c>
      <c r="G36" s="42">
        <f>'SEKTÖR (U S D)'!G36*1.886</f>
        <v>24039217.435603738</v>
      </c>
      <c r="H36" s="43">
        <f t="shared" si="2"/>
        <v>-6.2645591561355198</v>
      </c>
      <c r="I36" s="43">
        <f t="shared" si="3"/>
        <v>9.2138270911668254</v>
      </c>
      <c r="J36" s="42">
        <f>'SEKTÖR (U S D)'!J36*1.7993</f>
        <v>28248088.436325297</v>
      </c>
      <c r="K36" s="42">
        <f>'SEKTÖR (U S D)'!K36*1.877</f>
        <v>26270554.483453002</v>
      </c>
      <c r="L36" s="43">
        <f t="shared" si="4"/>
        <v>-7.0005938891401529</v>
      </c>
      <c r="M36" s="43">
        <f t="shared" si="5"/>
        <v>9.27242414837119</v>
      </c>
    </row>
    <row r="37" spans="1:13" ht="14.25" x14ac:dyDescent="0.2">
      <c r="A37" s="41" t="s">
        <v>37</v>
      </c>
      <c r="B37" s="42">
        <f>'SEKTÖR (U S D)'!B37*1.7858</f>
        <v>469893.260383202</v>
      </c>
      <c r="C37" s="42">
        <f>'SEKTÖR (U S D)'!C37*2.0217</f>
        <v>539882.86054162798</v>
      </c>
      <c r="D37" s="43">
        <f t="shared" si="0"/>
        <v>14.894786978078567</v>
      </c>
      <c r="E37" s="43">
        <f t="shared" si="1"/>
        <v>1.9353862106370134</v>
      </c>
      <c r="F37" s="42">
        <f>'SEKTÖR (U S D)'!F37*1.7936</f>
        <v>5129416.6243082564</v>
      </c>
      <c r="G37" s="42">
        <f>'SEKTÖR (U S D)'!G37*1.886</f>
        <v>5485195.1789732398</v>
      </c>
      <c r="H37" s="43">
        <f t="shared" si="2"/>
        <v>6.936043233044324</v>
      </c>
      <c r="I37" s="43">
        <f t="shared" si="3"/>
        <v>2.1023829114132728</v>
      </c>
      <c r="J37" s="42">
        <f>'SEKTÖR (U S D)'!J37*1.7993</f>
        <v>5586937.5653911</v>
      </c>
      <c r="K37" s="42">
        <f>'SEKTÖR (U S D)'!K37*1.877</f>
        <v>5905480.1574949995</v>
      </c>
      <c r="L37" s="43">
        <f t="shared" si="4"/>
        <v>5.7015599042514209</v>
      </c>
      <c r="M37" s="43">
        <f t="shared" si="5"/>
        <v>2.0843913612319813</v>
      </c>
    </row>
    <row r="38" spans="1:13" ht="14.25" x14ac:dyDescent="0.2">
      <c r="A38" s="41" t="s">
        <v>38</v>
      </c>
      <c r="B38" s="42">
        <f>'SEKTÖR (U S D)'!B38*1.7858</f>
        <v>447047.38938760001</v>
      </c>
      <c r="C38" s="42">
        <f>'SEKTÖR (U S D)'!C38*2.0217</f>
        <v>489562.52525571297</v>
      </c>
      <c r="D38" s="43">
        <f t="shared" si="0"/>
        <v>9.5102078386708566</v>
      </c>
      <c r="E38" s="43">
        <f t="shared" si="1"/>
        <v>1.7549965555009217</v>
      </c>
      <c r="F38" s="42">
        <f>'SEKTÖR (U S D)'!F38*1.7936</f>
        <v>3426088.9044788959</v>
      </c>
      <c r="G38" s="42">
        <f>'SEKTÖR (U S D)'!G38*1.886</f>
        <v>3905892.9267006395</v>
      </c>
      <c r="H38" s="43">
        <f t="shared" si="2"/>
        <v>14.00442415824353</v>
      </c>
      <c r="I38" s="43">
        <f t="shared" si="3"/>
        <v>1.4970629622048426</v>
      </c>
      <c r="J38" s="42">
        <f>'SEKTÖR (U S D)'!J38*1.7993</f>
        <v>3641929.6936080996</v>
      </c>
      <c r="K38" s="42">
        <f>'SEKTÖR (U S D)'!K38*1.877</f>
        <v>4195047.0238800002</v>
      </c>
      <c r="L38" s="43">
        <f t="shared" si="4"/>
        <v>15.18747962770037</v>
      </c>
      <c r="M38" s="43">
        <f t="shared" si="5"/>
        <v>1.480678885262144</v>
      </c>
    </row>
    <row r="39" spans="1:13" ht="14.25" x14ac:dyDescent="0.2">
      <c r="A39" s="41" t="s">
        <v>39</v>
      </c>
      <c r="B39" s="42">
        <f>'SEKTÖR (U S D)'!B39*1.7858</f>
        <v>154453.810712784</v>
      </c>
      <c r="C39" s="42">
        <f>'SEKTÖR (U S D)'!C39*2.0217</f>
        <v>221965.078023129</v>
      </c>
      <c r="D39" s="43">
        <f t="shared" si="0"/>
        <v>43.709680582686424</v>
      </c>
      <c r="E39" s="43">
        <f t="shared" si="1"/>
        <v>0.79570622193480245</v>
      </c>
      <c r="F39" s="42">
        <f>'SEKTÖR (U S D)'!F39*1.7936</f>
        <v>1952383.6189482564</v>
      </c>
      <c r="G39" s="42">
        <f>'SEKTÖR (U S D)'!G39*1.886</f>
        <v>2312346.0261658197</v>
      </c>
      <c r="H39" s="43">
        <f t="shared" si="2"/>
        <v>18.437073724859161</v>
      </c>
      <c r="I39" s="43">
        <f t="shared" si="3"/>
        <v>0.88628327927528883</v>
      </c>
      <c r="J39" s="42">
        <f>'SEKTÖR (U S D)'!J39*1.7993</f>
        <v>2228943.7021357999</v>
      </c>
      <c r="K39" s="42">
        <f>'SEKTÖR (U S D)'!K39*1.877</f>
        <v>2624684.9964950006</v>
      </c>
      <c r="L39" s="43">
        <f t="shared" si="4"/>
        <v>17.75465634147676</v>
      </c>
      <c r="M39" s="43">
        <f t="shared" si="5"/>
        <v>0.92640574292777222</v>
      </c>
    </row>
    <row r="40" spans="1:13" ht="14.25" x14ac:dyDescent="0.2">
      <c r="A40" s="44" t="s">
        <v>40</v>
      </c>
      <c r="B40" s="42">
        <f>'SEKTÖR (U S D)'!B40*1.7858</f>
        <v>644150.77927121008</v>
      </c>
      <c r="C40" s="42">
        <f>'SEKTÖR (U S D)'!C40*2.0217</f>
        <v>848524.07614810206</v>
      </c>
      <c r="D40" s="43">
        <f t="shared" si="0"/>
        <v>31.727555636604087</v>
      </c>
      <c r="E40" s="43">
        <f t="shared" si="1"/>
        <v>3.0418113194462548</v>
      </c>
      <c r="F40" s="42">
        <f>'SEKTÖR (U S D)'!F40*1.7936</f>
        <v>6257735.3152671047</v>
      </c>
      <c r="G40" s="42">
        <f>'SEKTÖR (U S D)'!G40*1.886</f>
        <v>7239095.6440334599</v>
      </c>
      <c r="H40" s="43">
        <f t="shared" si="2"/>
        <v>15.682355985433158</v>
      </c>
      <c r="I40" s="43">
        <f t="shared" si="3"/>
        <v>2.7746234143943589</v>
      </c>
      <c r="J40" s="42">
        <f>'SEKTÖR (U S D)'!J40*1.7993</f>
        <v>6837254.6969862999</v>
      </c>
      <c r="K40" s="42">
        <f>'SEKTÖR (U S D)'!K40*1.877</f>
        <v>7776486.721934</v>
      </c>
      <c r="L40" s="43">
        <f t="shared" si="4"/>
        <v>13.736975826886944</v>
      </c>
      <c r="M40" s="43">
        <f t="shared" si="5"/>
        <v>2.7447796473183161</v>
      </c>
    </row>
    <row r="41" spans="1:13" ht="15" thickBot="1" x14ac:dyDescent="0.25">
      <c r="A41" s="41" t="s">
        <v>41</v>
      </c>
      <c r="B41" s="42">
        <f>'SEKTÖR (U S D)'!B41*1.7858</f>
        <v>11880.539863542001</v>
      </c>
      <c r="C41" s="42">
        <f>'SEKTÖR (U S D)'!C41*2.0217</f>
        <v>14181.252556875001</v>
      </c>
      <c r="D41" s="43">
        <f t="shared" si="0"/>
        <v>19.365388439907797</v>
      </c>
      <c r="E41" s="43">
        <f t="shared" si="1"/>
        <v>5.0837325379438511E-2</v>
      </c>
      <c r="F41" s="42">
        <f>'SEKTÖR (U S D)'!F41*1.7936</f>
        <v>133718.00053070401</v>
      </c>
      <c r="G41" s="42">
        <f>'SEKTÖR (U S D)'!G41*1.886</f>
        <v>181441.78384609998</v>
      </c>
      <c r="H41" s="43">
        <f t="shared" si="2"/>
        <v>35.689872063587835</v>
      </c>
      <c r="I41" s="43">
        <f t="shared" si="3"/>
        <v>6.954357927620472E-2</v>
      </c>
      <c r="J41" s="42">
        <f>'SEKTÖR (U S D)'!J41*1.7993</f>
        <v>143708.687546</v>
      </c>
      <c r="K41" s="42">
        <f>'SEKTÖR (U S D)'!K41*1.877</f>
        <v>195236.67492899997</v>
      </c>
      <c r="L41" s="43">
        <f t="shared" si="4"/>
        <v>35.85586109156155</v>
      </c>
      <c r="M41" s="43">
        <f t="shared" si="5"/>
        <v>6.891050816607687E-2</v>
      </c>
    </row>
    <row r="42" spans="1:13" ht="18" thickTop="1" thickBot="1" x14ac:dyDescent="0.3">
      <c r="A42" s="48" t="s">
        <v>42</v>
      </c>
      <c r="B42" s="35">
        <f>'SEKTÖR (U S D)'!B42*1.7858</f>
        <v>763355.52219923609</v>
      </c>
      <c r="C42" s="35">
        <f>'SEKTÖR (U S D)'!C42*2.0217</f>
        <v>889894.82000678999</v>
      </c>
      <c r="D42" s="49">
        <f t="shared" si="0"/>
        <v>16.576718727728952</v>
      </c>
      <c r="E42" s="49">
        <f t="shared" si="1"/>
        <v>3.1901182449663086</v>
      </c>
      <c r="F42" s="35">
        <f>'SEKTÖR (U S D)'!F42*1.7936</f>
        <v>6783908.6819777125</v>
      </c>
      <c r="G42" s="35">
        <f>'SEKTÖR (U S D)'!G42*1.886</f>
        <v>8705457.2397657391</v>
      </c>
      <c r="H42" s="49">
        <f t="shared" si="2"/>
        <v>28.325094689037556</v>
      </c>
      <c r="I42" s="49">
        <f t="shared" si="3"/>
        <v>3.3366551124892498</v>
      </c>
      <c r="J42" s="35">
        <f>'SEKTÖR (U S D)'!J42*1.7993</f>
        <v>7422892.0863095997</v>
      </c>
      <c r="K42" s="35">
        <f>'SEKTÖR (U S D)'!K42*1.877</f>
        <v>9409506.4761379976</v>
      </c>
      <c r="L42" s="49">
        <f t="shared" si="4"/>
        <v>26.763347314349446</v>
      </c>
      <c r="M42" s="49">
        <f t="shared" si="5"/>
        <v>3.3211683875402187</v>
      </c>
    </row>
    <row r="43" spans="1:13" ht="14.25" x14ac:dyDescent="0.2">
      <c r="A43" s="41" t="s">
        <v>43</v>
      </c>
      <c r="B43" s="42">
        <f>'SEKTÖR (U S D)'!B43*1.7858</f>
        <v>763355.52219923609</v>
      </c>
      <c r="C43" s="42">
        <f>'SEKTÖR (U S D)'!C43*2.0217</f>
        <v>889894.82000678999</v>
      </c>
      <c r="D43" s="43">
        <f t="shared" si="0"/>
        <v>16.576718727728952</v>
      </c>
      <c r="E43" s="43">
        <f t="shared" si="1"/>
        <v>3.1901182449663086</v>
      </c>
      <c r="F43" s="42">
        <f>'SEKTÖR (U S D)'!F43*1.7936</f>
        <v>6783908.6819777125</v>
      </c>
      <c r="G43" s="42">
        <f>'SEKTÖR (U S D)'!G43*1.886</f>
        <v>8705457.2397657391</v>
      </c>
      <c r="H43" s="43">
        <f t="shared" si="2"/>
        <v>28.325094689037556</v>
      </c>
      <c r="I43" s="43">
        <f t="shared" si="3"/>
        <v>3.3366551124892498</v>
      </c>
      <c r="J43" s="42">
        <f>'SEKTÖR (U S D)'!J43*1.7993</f>
        <v>7422892.0863095997</v>
      </c>
      <c r="K43" s="42">
        <f>'SEKTÖR (U S D)'!K43*1.877</f>
        <v>9409506.4761379976</v>
      </c>
      <c r="L43" s="43">
        <f t="shared" si="4"/>
        <v>26.763347314349446</v>
      </c>
      <c r="M43" s="43">
        <f t="shared" si="5"/>
        <v>3.3211683875402187</v>
      </c>
    </row>
    <row r="44" spans="1:13" ht="18" x14ac:dyDescent="0.25">
      <c r="A44" s="50" t="s">
        <v>44</v>
      </c>
      <c r="B44" s="167">
        <f>'SEKTÖR (U S D)'!B44*1.7858</f>
        <v>22637883.71438811</v>
      </c>
      <c r="C44" s="167">
        <f>'SEKTÖR (U S D)'!C44*2.0217</f>
        <v>27895355.333958425</v>
      </c>
      <c r="D44" s="168">
        <f>(C44-B44)/B44*100</f>
        <v>23.22421868537468</v>
      </c>
      <c r="E44" s="175">
        <f>C44/C$46*100</f>
        <v>100</v>
      </c>
      <c r="F44" s="167">
        <f>'SEKTÖR (U S D)'!F44*1.7936</f>
        <v>225447819.57525194</v>
      </c>
      <c r="G44" s="167">
        <f>'SEKTÖR (U S D)'!G44*1.886</f>
        <v>249869145.70216015</v>
      </c>
      <c r="H44" s="168">
        <f>(G44-F44)/F44*100</f>
        <v>10.832362971138272</v>
      </c>
      <c r="I44" s="169">
        <f t="shared" si="3"/>
        <v>95.770634384606936</v>
      </c>
      <c r="J44" s="170">
        <f>'SEKTÖR (U S D)'!J44*1.7993</f>
        <v>247833546.29357156</v>
      </c>
      <c r="K44" s="170">
        <f>'SEKTÖR (U S D)'!K44*1.877</f>
        <v>270898444.51888502</v>
      </c>
      <c r="L44" s="171">
        <f>(K44-J44)/J44*100</f>
        <v>9.3066086372310153</v>
      </c>
      <c r="M44" s="171">
        <f>K44/K$46*100</f>
        <v>95.615997762638031</v>
      </c>
    </row>
    <row r="45" spans="1:13" ht="14.25" x14ac:dyDescent="0.2">
      <c r="A45" s="54" t="s">
        <v>45</v>
      </c>
      <c r="B45" s="51"/>
      <c r="C45" s="51"/>
      <c r="D45" s="52"/>
      <c r="E45" s="53"/>
      <c r="F45" s="51">
        <f>'SEKTÖR (U S D)'!F45*1.7936</f>
        <v>23467655.340672895</v>
      </c>
      <c r="G45" s="51">
        <f>'SEKTÖR (U S D)'!G45*1.886</f>
        <v>11034572.131331863</v>
      </c>
      <c r="H45" s="52">
        <f>(G45-F45)/F45*100</f>
        <v>-52.979656590544309</v>
      </c>
      <c r="I45" s="53">
        <f t="shared" si="3"/>
        <v>4.2293656153930677</v>
      </c>
      <c r="J45" s="42">
        <f>'SEKTÖR (U S D)'!J45*1.7993</f>
        <v>24323714.627427343</v>
      </c>
      <c r="K45" s="42">
        <f>'SEKTÖR (U S D)'!K45*1.877</f>
        <v>12420718.443129996</v>
      </c>
      <c r="L45" s="43">
        <f t="shared" si="4"/>
        <v>-48.935766459270852</v>
      </c>
      <c r="M45" s="43">
        <f t="shared" si="5"/>
        <v>4.3840022373619894</v>
      </c>
    </row>
    <row r="46" spans="1:13" s="57" customFormat="1" ht="18.75" thickBot="1" x14ac:dyDescent="0.3">
      <c r="A46" s="55" t="s">
        <v>46</v>
      </c>
      <c r="B46" s="172">
        <f>'SEKTÖR (U S D)'!B46*1.7858</f>
        <v>22637883.71438811</v>
      </c>
      <c r="C46" s="172">
        <f>'SEKTÖR (U S D)'!C46*2.0217</f>
        <v>27895355.333958425</v>
      </c>
      <c r="D46" s="173">
        <f>(C46-B46)/B46*100</f>
        <v>23.22421868537468</v>
      </c>
      <c r="E46" s="174">
        <f>C46/C$46*100</f>
        <v>100</v>
      </c>
      <c r="F46" s="172">
        <f>'SEKTÖR (U S D)'!F46*1.7936</f>
        <v>248915474.91592485</v>
      </c>
      <c r="G46" s="172">
        <f>'SEKTÖR (U S D)'!G46*1.886</f>
        <v>260903717.83349201</v>
      </c>
      <c r="H46" s="173">
        <f>(G46-F46)/F46*100</f>
        <v>4.8161902837163426</v>
      </c>
      <c r="I46" s="174">
        <f t="shared" si="3"/>
        <v>100</v>
      </c>
      <c r="J46" s="172">
        <f>'SEKTÖR (U S D)'!J46*1.7993</f>
        <v>272157260.92099893</v>
      </c>
      <c r="K46" s="172">
        <f>'SEKTÖR (U S D)'!K46*1.877</f>
        <v>283319162.96201497</v>
      </c>
      <c r="L46" s="173">
        <f t="shared" si="4"/>
        <v>4.101269245304497</v>
      </c>
      <c r="M46" s="174">
        <f t="shared" si="5"/>
        <v>100</v>
      </c>
    </row>
    <row r="47" spans="1:13" s="57" customFormat="1" ht="18" x14ac:dyDescent="0.25">
      <c r="A47" s="58"/>
      <c r="B47" s="59"/>
      <c r="C47" s="59"/>
      <c r="D47" s="60"/>
      <c r="E47" s="61"/>
      <c r="F47" s="61"/>
      <c r="G47" s="61"/>
      <c r="H47" s="61"/>
      <c r="I47" s="61"/>
      <c r="J47" s="59"/>
      <c r="K47" s="59"/>
      <c r="L47" s="60"/>
      <c r="M47" s="61"/>
    </row>
    <row r="48" spans="1:13" x14ac:dyDescent="0.2">
      <c r="A48" s="1" t="s">
        <v>207</v>
      </c>
    </row>
    <row r="49" spans="1:1" x14ac:dyDescent="0.2">
      <c r="A49" s="1" t="s">
        <v>47</v>
      </c>
    </row>
    <row r="51" spans="1:1" x14ac:dyDescent="0.2">
      <c r="A51" s="62" t="s">
        <v>52</v>
      </c>
    </row>
  </sheetData>
  <mergeCells count="4">
    <mergeCell ref="A5:M5"/>
    <mergeCell ref="B6:E6"/>
    <mergeCell ref="F6:I6"/>
    <mergeCell ref="J6:M6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GridLines="0" topLeftCell="A4" zoomScale="70" workbookViewId="0">
      <selection activeCell="B8" sqref="B8"/>
    </sheetView>
  </sheetViews>
  <sheetFormatPr defaultColWidth="9.140625" defaultRowHeight="12.75" x14ac:dyDescent="0.2"/>
  <cols>
    <col min="1" max="1" width="48.7109375" style="23" customWidth="1"/>
    <col min="2" max="5" width="14.42578125" style="23" customWidth="1"/>
    <col min="6" max="7" width="17.85546875" style="23" customWidth="1"/>
    <col min="8" max="16384" width="9.140625" style="23"/>
  </cols>
  <sheetData>
    <row r="1" spans="1:7" x14ac:dyDescent="0.2">
      <c r="B1" s="25"/>
    </row>
    <row r="2" spans="1:7" x14ac:dyDescent="0.2">
      <c r="B2" s="25"/>
    </row>
    <row r="3" spans="1:7" x14ac:dyDescent="0.2">
      <c r="B3" s="25"/>
    </row>
    <row r="4" spans="1:7" ht="39.75" customHeight="1" thickBot="1" x14ac:dyDescent="0.25">
      <c r="B4" s="25"/>
      <c r="C4" s="25"/>
    </row>
    <row r="5" spans="1:7" ht="45" customHeight="1" thickBot="1" x14ac:dyDescent="0.25">
      <c r="A5" s="181" t="s">
        <v>53</v>
      </c>
      <c r="B5" s="182"/>
      <c r="C5" s="182"/>
      <c r="D5" s="182"/>
      <c r="E5" s="182"/>
      <c r="F5" s="182"/>
      <c r="G5" s="187"/>
    </row>
    <row r="6" spans="1:7" ht="50.25" customHeight="1" thickTop="1" thickBot="1" x14ac:dyDescent="0.25">
      <c r="A6" s="28"/>
      <c r="B6" s="188" t="s">
        <v>208</v>
      </c>
      <c r="C6" s="189"/>
      <c r="D6" s="188" t="s">
        <v>209</v>
      </c>
      <c r="E6" s="190"/>
      <c r="F6" s="188" t="s">
        <v>54</v>
      </c>
      <c r="G6" s="189"/>
    </row>
    <row r="7" spans="1:7" ht="31.5" thickTop="1" thickBot="1" x14ac:dyDescent="0.3">
      <c r="A7" s="29" t="s">
        <v>3</v>
      </c>
      <c r="B7" s="63" t="s">
        <v>55</v>
      </c>
      <c r="C7" s="64" t="s">
        <v>56</v>
      </c>
      <c r="D7" s="63" t="s">
        <v>55</v>
      </c>
      <c r="E7" s="64" t="s">
        <v>56</v>
      </c>
      <c r="F7" s="63" t="s">
        <v>55</v>
      </c>
      <c r="G7" s="64" t="s">
        <v>56</v>
      </c>
    </row>
    <row r="8" spans="1:7" ht="18" thickTop="1" thickBot="1" x14ac:dyDescent="0.3">
      <c r="A8" s="34" t="s">
        <v>8</v>
      </c>
      <c r="B8" s="49">
        <f>'SEKTÖR (U S D)'!D8</f>
        <v>14.340748602846155</v>
      </c>
      <c r="C8" s="49">
        <f>'SEKTÖR (TL)'!D8</f>
        <v>29.444893857304326</v>
      </c>
      <c r="D8" s="49">
        <f>'SEKTÖR (U S D)'!H8</f>
        <v>10.767454373840001</v>
      </c>
      <c r="E8" s="49">
        <f>'SEKTÖR (TL)'!H8</f>
        <v>16.47380628292942</v>
      </c>
      <c r="F8" s="49">
        <f>'SEKTÖR (U S D)'!L8</f>
        <v>9.5486980490090421</v>
      </c>
      <c r="G8" s="49">
        <f>'SEKTÖR (TL)'!L8</f>
        <v>14.279389894953573</v>
      </c>
    </row>
    <row r="9" spans="1:7" s="40" customFormat="1" ht="15.75" x14ac:dyDescent="0.25">
      <c r="A9" s="37" t="s">
        <v>9</v>
      </c>
      <c r="B9" s="39">
        <f>'SEKTÖR (U S D)'!D9</f>
        <v>11.293732145466306</v>
      </c>
      <c r="C9" s="39">
        <f>'SEKTÖR (TL)'!D9</f>
        <v>25.995373658018384</v>
      </c>
      <c r="D9" s="39">
        <f>'SEKTÖR (U S D)'!H9</f>
        <v>8.3417286597450389</v>
      </c>
      <c r="E9" s="39">
        <f>'SEKTÖR (TL)'!H9</f>
        <v>13.923115662510666</v>
      </c>
      <c r="F9" s="39">
        <f>'SEKTÖR (U S D)'!L9</f>
        <v>6.8468930570343947</v>
      </c>
      <c r="G9" s="39">
        <f>'SEKTÖR (TL)'!L9</f>
        <v>11.460911614546534</v>
      </c>
    </row>
    <row r="10" spans="1:7" ht="14.25" x14ac:dyDescent="0.2">
      <c r="A10" s="41" t="s">
        <v>50</v>
      </c>
      <c r="B10" s="43">
        <f>'SEKTÖR (U S D)'!D10</f>
        <v>16.200206211761671</v>
      </c>
      <c r="C10" s="43">
        <f>'SEKTÖR (TL)'!D10</f>
        <v>31.549981463948139</v>
      </c>
      <c r="D10" s="43">
        <f>'SEKTÖR (U S D)'!H10</f>
        <v>10.259484163029741</v>
      </c>
      <c r="E10" s="43">
        <f>'SEKTÖR (TL)'!H10</f>
        <v>15.939667223167966</v>
      </c>
      <c r="F10" s="43">
        <f>'SEKTÖR (U S D)'!L10</f>
        <v>8.3856000821480254</v>
      </c>
      <c r="G10" s="43">
        <f>'SEKTÖR (TL)'!L10</f>
        <v>13.066065333291757</v>
      </c>
    </row>
    <row r="11" spans="1:7" ht="14.25" x14ac:dyDescent="0.2">
      <c r="A11" s="41" t="s">
        <v>11</v>
      </c>
      <c r="B11" s="43">
        <f>'SEKTÖR (U S D)'!D11</f>
        <v>16.950712602086242</v>
      </c>
      <c r="C11" s="43">
        <f>'SEKTÖR (TL)'!D11</f>
        <v>32.399627991733546</v>
      </c>
      <c r="D11" s="43">
        <f>'SEKTÖR (U S D)'!H11</f>
        <v>6.2129561103111266</v>
      </c>
      <c r="E11" s="43">
        <f>'SEKTÖR (TL)'!H11</f>
        <v>11.684676195387372</v>
      </c>
      <c r="F11" s="43">
        <f>'SEKTÖR (U S D)'!L11</f>
        <v>3.7947910381093672</v>
      </c>
      <c r="G11" s="43">
        <f>'SEKTÖR (TL)'!L11</f>
        <v>8.2770092694554993</v>
      </c>
    </row>
    <row r="12" spans="1:7" ht="14.25" x14ac:dyDescent="0.2">
      <c r="A12" s="41" t="s">
        <v>12</v>
      </c>
      <c r="B12" s="43">
        <f>'SEKTÖR (U S D)'!D12</f>
        <v>10.889603000367819</v>
      </c>
      <c r="C12" s="43">
        <f>'SEKTÖR (TL)'!D12</f>
        <v>25.537859998792477</v>
      </c>
      <c r="D12" s="43">
        <f>'SEKTÖR (U S D)'!H12</f>
        <v>4.3685955385266348</v>
      </c>
      <c r="E12" s="43">
        <f>'SEKTÖR (TL)'!H12</f>
        <v>9.7453006164480556</v>
      </c>
      <c r="F12" s="43">
        <f>'SEKTÖR (U S D)'!L12</f>
        <v>2.4591909291305352</v>
      </c>
      <c r="G12" s="43">
        <f>'SEKTÖR (TL)'!L12</f>
        <v>6.8837333262813534</v>
      </c>
    </row>
    <row r="13" spans="1:7" ht="14.25" x14ac:dyDescent="0.2">
      <c r="A13" s="41" t="s">
        <v>13</v>
      </c>
      <c r="B13" s="43">
        <f>'SEKTÖR (U S D)'!D13</f>
        <v>0.38759002843205254</v>
      </c>
      <c r="C13" s="43">
        <f>'SEKTÖR (TL)'!D13</f>
        <v>13.648555695196031</v>
      </c>
      <c r="D13" s="43">
        <f>'SEKTÖR (U S D)'!H13</f>
        <v>4.5284258253107801</v>
      </c>
      <c r="E13" s="43">
        <f>'SEKTÖR (TL)'!H13</f>
        <v>9.9133648007003305</v>
      </c>
      <c r="F13" s="43">
        <f>'SEKTÖR (U S D)'!L13</f>
        <v>3.379694159356561</v>
      </c>
      <c r="G13" s="43">
        <f>'SEKTÖR (TL)'!L13</f>
        <v>7.8439870711456043</v>
      </c>
    </row>
    <row r="14" spans="1:7" ht="14.25" x14ac:dyDescent="0.2">
      <c r="A14" s="41" t="s">
        <v>14</v>
      </c>
      <c r="B14" s="43">
        <f>'SEKTÖR (U S D)'!D14</f>
        <v>5.0343946612872488</v>
      </c>
      <c r="C14" s="43">
        <f>'SEKTÖR (TL)'!D14</f>
        <v>18.909192343333199</v>
      </c>
      <c r="D14" s="43">
        <f>'SEKTÖR (U S D)'!H14</f>
        <v>-1.6268389389559852</v>
      </c>
      <c r="E14" s="43">
        <f>'SEKTÖR (TL)'!H14</f>
        <v>3.4410023199871742</v>
      </c>
      <c r="F14" s="43">
        <f>'SEKTÖR (U S D)'!L14</f>
        <v>-0.60625044997660127</v>
      </c>
      <c r="G14" s="43">
        <f>'SEKTÖR (TL)'!L14</f>
        <v>3.6859155812782451</v>
      </c>
    </row>
    <row r="15" spans="1:7" ht="14.25" x14ac:dyDescent="0.2">
      <c r="A15" s="41" t="s">
        <v>15</v>
      </c>
      <c r="B15" s="43">
        <f>'SEKTÖR (U S D)'!D15</f>
        <v>32.85561739322948</v>
      </c>
      <c r="C15" s="43">
        <f>'SEKTÖR (TL)'!D15</f>
        <v>50.405533477372622</v>
      </c>
      <c r="D15" s="43">
        <f>'SEKTÖR (U S D)'!H15</f>
        <v>136.47671471511447</v>
      </c>
      <c r="E15" s="43">
        <f>'SEKTÖR (TL)'!H15</f>
        <v>148.65916812706615</v>
      </c>
      <c r="F15" s="43">
        <f>'SEKTÖR (U S D)'!L15</f>
        <v>125.38562330066772</v>
      </c>
      <c r="G15" s="43">
        <f>'SEKTÖR (TL)'!L15</f>
        <v>135.11855440190811</v>
      </c>
    </row>
    <row r="16" spans="1:7" ht="14.25" x14ac:dyDescent="0.2">
      <c r="A16" s="41" t="s">
        <v>16</v>
      </c>
      <c r="B16" s="43">
        <f>'SEKTÖR (U S D)'!D16</f>
        <v>-15.836261339942151</v>
      </c>
      <c r="C16" s="43">
        <f>'SEKTÖR (TL)'!D16</f>
        <v>-4.7184284639719198</v>
      </c>
      <c r="D16" s="43">
        <f>'SEKTÖR (U S D)'!H16</f>
        <v>4.8311913315397188</v>
      </c>
      <c r="E16" s="43">
        <f>'SEKTÖR (TL)'!H16</f>
        <v>10.231727727076207</v>
      </c>
      <c r="F16" s="43">
        <f>'SEKTÖR (U S D)'!L16</f>
        <v>4.7919267082756534</v>
      </c>
      <c r="G16" s="43">
        <f>'SEKTÖR (TL)'!L16</f>
        <v>9.3172047081828584</v>
      </c>
    </row>
    <row r="17" spans="1:7" ht="14.25" x14ac:dyDescent="0.2">
      <c r="A17" s="44" t="s">
        <v>17</v>
      </c>
      <c r="B17" s="43">
        <f>'SEKTÖR (U S D)'!D17</f>
        <v>-8.864191360740497</v>
      </c>
      <c r="C17" s="43">
        <f>'SEKTÖR (TL)'!D17</f>
        <v>3.174635640044206</v>
      </c>
      <c r="D17" s="43">
        <f>'SEKTÖR (U S D)'!H17</f>
        <v>4.4287484054900172</v>
      </c>
      <c r="E17" s="43">
        <f>'SEKTÖR (TL)'!H17</f>
        <v>9.8085523487701511</v>
      </c>
      <c r="F17" s="43">
        <f>'SEKTÖR (U S D)'!L17</f>
        <v>5.4300009849130957</v>
      </c>
      <c r="G17" s="43">
        <f>'SEKTÖR (TL)'!L17</f>
        <v>9.9828332399721518</v>
      </c>
    </row>
    <row r="18" spans="1:7" s="40" customFormat="1" ht="15.75" x14ac:dyDescent="0.25">
      <c r="A18" s="45" t="s">
        <v>18</v>
      </c>
      <c r="B18" s="47">
        <f>'SEKTÖR (U S D)'!D18</f>
        <v>20.016992839649525</v>
      </c>
      <c r="C18" s="47">
        <f>'SEKTÖR (TL)'!D18</f>
        <v>35.870956671474652</v>
      </c>
      <c r="D18" s="47">
        <f>'SEKTÖR (U S D)'!H18</f>
        <v>21.496541308521955</v>
      </c>
      <c r="E18" s="47">
        <f>'SEKTÖR (TL)'!H18</f>
        <v>27.755618258180409</v>
      </c>
      <c r="F18" s="47">
        <f>'SEKTÖR (U S D)'!L18</f>
        <v>21.528895627441127</v>
      </c>
      <c r="G18" s="47">
        <f>'SEKTÖR (TL)'!L18</f>
        <v>26.776933859115765</v>
      </c>
    </row>
    <row r="19" spans="1:7" ht="14.25" x14ac:dyDescent="0.2">
      <c r="A19" s="41" t="s">
        <v>19</v>
      </c>
      <c r="B19" s="43">
        <f>'SEKTÖR (U S D)'!D19</f>
        <v>20.016992839649525</v>
      </c>
      <c r="C19" s="43">
        <f>'SEKTÖR (TL)'!D19</f>
        <v>35.870956671474652</v>
      </c>
      <c r="D19" s="43">
        <f>'SEKTÖR (U S D)'!H19</f>
        <v>21.496541308521955</v>
      </c>
      <c r="E19" s="43">
        <f>'SEKTÖR (TL)'!H19</f>
        <v>27.755618258180409</v>
      </c>
      <c r="F19" s="43">
        <f>'SEKTÖR (U S D)'!L19</f>
        <v>21.528895627441127</v>
      </c>
      <c r="G19" s="43">
        <f>'SEKTÖR (TL)'!L19</f>
        <v>26.776933859115765</v>
      </c>
    </row>
    <row r="20" spans="1:7" s="40" customFormat="1" ht="15.75" x14ac:dyDescent="0.25">
      <c r="A20" s="45" t="s">
        <v>20</v>
      </c>
      <c r="B20" s="47">
        <f>'SEKTÖR (U S D)'!D20</f>
        <v>23.933832302129478</v>
      </c>
      <c r="C20" s="47">
        <f>'SEKTÖR (TL)'!D20</f>
        <v>40.305201458850469</v>
      </c>
      <c r="D20" s="47">
        <f>'SEKTÖR (U S D)'!H20</f>
        <v>14.74185252625119</v>
      </c>
      <c r="E20" s="47">
        <f>'SEKTÖR (TL)'!H20</f>
        <v>20.652951530168234</v>
      </c>
      <c r="F20" s="47">
        <f>'SEKTÖR (U S D)'!L20</f>
        <v>14.100746585849826</v>
      </c>
      <c r="G20" s="47">
        <f>'SEKTÖR (TL)'!L20</f>
        <v>19.028011638770703</v>
      </c>
    </row>
    <row r="21" spans="1:7" ht="15" thickBot="1" x14ac:dyDescent="0.25">
      <c r="A21" s="41" t="s">
        <v>21</v>
      </c>
      <c r="B21" s="43">
        <f>'SEKTÖR (U S D)'!D21</f>
        <v>23.933832302129478</v>
      </c>
      <c r="C21" s="43">
        <f>'SEKTÖR (TL)'!D21</f>
        <v>40.305201458850469</v>
      </c>
      <c r="D21" s="43">
        <f>'SEKTÖR (U S D)'!H21</f>
        <v>14.74185252625119</v>
      </c>
      <c r="E21" s="43">
        <f>'SEKTÖR (TL)'!H21</f>
        <v>20.652951530168234</v>
      </c>
      <c r="F21" s="43">
        <f>'SEKTÖR (U S D)'!L21</f>
        <v>14.100746585849826</v>
      </c>
      <c r="G21" s="43">
        <f>'SEKTÖR (TL)'!L21</f>
        <v>19.028011638770703</v>
      </c>
    </row>
    <row r="22" spans="1:7" ht="18" thickTop="1" thickBot="1" x14ac:dyDescent="0.3">
      <c r="A22" s="48" t="s">
        <v>22</v>
      </c>
      <c r="B22" s="49">
        <f>'SEKTÖR (U S D)'!D22</f>
        <v>8.0341581345744935</v>
      </c>
      <c r="C22" s="49">
        <f>'SEKTÖR (TL)'!D22</f>
        <v>22.305217549932387</v>
      </c>
      <c r="D22" s="49">
        <f>'SEKTÖR (U S D)'!H22</f>
        <v>3.914176245312722</v>
      </c>
      <c r="E22" s="49">
        <f>'SEKTÖR (TL)'!H22</f>
        <v>9.2674712302964739</v>
      </c>
      <c r="F22" s="49">
        <f>'SEKTÖR (U S D)'!L22</f>
        <v>3.3806010660192456</v>
      </c>
      <c r="G22" s="49">
        <f>'SEKTÖR (TL)'!L22</f>
        <v>7.8449331411760914</v>
      </c>
    </row>
    <row r="23" spans="1:7" s="40" customFormat="1" ht="15.75" x14ac:dyDescent="0.25">
      <c r="A23" s="45" t="s">
        <v>23</v>
      </c>
      <c r="B23" s="47">
        <f>'SEKTÖR (U S D)'!D23</f>
        <v>9.1523102436439565</v>
      </c>
      <c r="C23" s="47">
        <f>'SEKTÖR (TL)'!D23</f>
        <v>23.571074935365104</v>
      </c>
      <c r="D23" s="47">
        <f>'SEKTÖR (U S D)'!H23</f>
        <v>8.9126093177953063</v>
      </c>
      <c r="E23" s="47">
        <f>'SEKTÖR (TL)'!H23</f>
        <v>14.523406095763777</v>
      </c>
      <c r="F23" s="47">
        <f>'SEKTÖR (U S D)'!L23</f>
        <v>8.1127075800229314</v>
      </c>
      <c r="G23" s="47">
        <f>'SEKTÖR (TL)'!L23</f>
        <v>12.781388388652836</v>
      </c>
    </row>
    <row r="24" spans="1:7" ht="14.25" x14ac:dyDescent="0.2">
      <c r="A24" s="41" t="s">
        <v>24</v>
      </c>
      <c r="B24" s="43">
        <f>'SEKTÖR (U S D)'!D24</f>
        <v>6.4944314880390301</v>
      </c>
      <c r="C24" s="43">
        <f>'SEKTÖR (TL)'!D24</f>
        <v>20.562096617408727</v>
      </c>
      <c r="D24" s="43">
        <f>'SEKTÖR (U S D)'!H24</f>
        <v>7.1096243832749551</v>
      </c>
      <c r="E24" s="43">
        <f>'SEKTÖR (TL)'!H24</f>
        <v>12.627537682234907</v>
      </c>
      <c r="F24" s="43">
        <f>'SEKTÖR (U S D)'!L24</f>
        <v>6.1634056368723718</v>
      </c>
      <c r="G24" s="43">
        <f>'SEKTÖR (TL)'!L24</f>
        <v>10.747908842555143</v>
      </c>
    </row>
    <row r="25" spans="1:7" ht="14.25" x14ac:dyDescent="0.2">
      <c r="A25" s="41" t="s">
        <v>25</v>
      </c>
      <c r="B25" s="43">
        <f>'SEKTÖR (U S D)'!D25</f>
        <v>12.767334073591305</v>
      </c>
      <c r="C25" s="43">
        <f>'SEKTÖR (TL)'!D25</f>
        <v>27.663634951606859</v>
      </c>
      <c r="D25" s="43">
        <f>'SEKTÖR (U S D)'!H25</f>
        <v>17.125580892745838</v>
      </c>
      <c r="E25" s="43">
        <f>'SEKTÖR (TL)'!H25</f>
        <v>23.159481246497897</v>
      </c>
      <c r="F25" s="43">
        <f>'SEKTÖR (U S D)'!L25</f>
        <v>15.312266001489999</v>
      </c>
      <c r="G25" s="43">
        <f>'SEKTÖR (TL)'!L25</f>
        <v>20.291848654919555</v>
      </c>
    </row>
    <row r="26" spans="1:7" ht="14.25" x14ac:dyDescent="0.2">
      <c r="A26" s="41" t="s">
        <v>26</v>
      </c>
      <c r="B26" s="43">
        <f>'SEKTÖR (U S D)'!D26</f>
        <v>16.571431107745742</v>
      </c>
      <c r="C26" s="43">
        <f>'SEKTÖR (TL)'!D26</f>
        <v>31.970244299770169</v>
      </c>
      <c r="D26" s="43">
        <f>'SEKTÖR (U S D)'!H26</f>
        <v>9.4233386544527402</v>
      </c>
      <c r="E26" s="43">
        <f>'SEKTÖR (TL)'!H26</f>
        <v>15.060446421887727</v>
      </c>
      <c r="F26" s="43">
        <f>'SEKTÖR (U S D)'!L26</f>
        <v>9.9066524979407014</v>
      </c>
      <c r="G26" s="43">
        <f>'SEKTÖR (TL)'!L26</f>
        <v>14.652802055596448</v>
      </c>
    </row>
    <row r="27" spans="1:7" s="40" customFormat="1" ht="15.75" x14ac:dyDescent="0.25">
      <c r="A27" s="45" t="s">
        <v>27</v>
      </c>
      <c r="B27" s="47">
        <f>'SEKTÖR (U S D)'!D27</f>
        <v>-0.3327585593652832</v>
      </c>
      <c r="C27" s="47">
        <f>'SEKTÖR (TL)'!D27</f>
        <v>12.833050745061708</v>
      </c>
      <c r="D27" s="47">
        <f>'SEKTÖR (U S D)'!H27</f>
        <v>-1.6659431563041189</v>
      </c>
      <c r="E27" s="47">
        <f>'SEKTÖR (TL)'!H27</f>
        <v>3.3998835901039288</v>
      </c>
      <c r="F27" s="47">
        <f>'SEKTÖR (U S D)'!L27</f>
        <v>-1.1845617502597063</v>
      </c>
      <c r="G27" s="47">
        <f>'SEKTÖR (TL)'!L27</f>
        <v>3.0826307979561722</v>
      </c>
    </row>
    <row r="28" spans="1:7" ht="14.25" x14ac:dyDescent="0.2">
      <c r="A28" s="41" t="s">
        <v>28</v>
      </c>
      <c r="B28" s="43">
        <f>'SEKTÖR (U S D)'!D28</f>
        <v>-0.3327585593652832</v>
      </c>
      <c r="C28" s="43">
        <f>'SEKTÖR (TL)'!D28</f>
        <v>12.833050745061708</v>
      </c>
      <c r="D28" s="43">
        <f>'SEKTÖR (U S D)'!H28</f>
        <v>-1.6659431563041189</v>
      </c>
      <c r="E28" s="43">
        <f>'SEKTÖR (TL)'!H28</f>
        <v>3.3998835901039288</v>
      </c>
      <c r="F28" s="43">
        <f>'SEKTÖR (U S D)'!L28</f>
        <v>-1.1845617502597063</v>
      </c>
      <c r="G28" s="43">
        <f>'SEKTÖR (TL)'!L28</f>
        <v>3.0826307979561722</v>
      </c>
    </row>
    <row r="29" spans="1:7" s="40" customFormat="1" ht="15.75" x14ac:dyDescent="0.25">
      <c r="A29" s="45" t="s">
        <v>29</v>
      </c>
      <c r="B29" s="47">
        <f>'SEKTÖR (U S D)'!D29</f>
        <v>9.6088918369671781</v>
      </c>
      <c r="C29" s="47">
        <f>'SEKTÖR (TL)'!D29</f>
        <v>24.087969888451433</v>
      </c>
      <c r="D29" s="47">
        <f>'SEKTÖR (U S D)'!H29</f>
        <v>4.3930059508341657</v>
      </c>
      <c r="E29" s="47">
        <f>'SEKTÖR (TL)'!H29</f>
        <v>9.7709685678374445</v>
      </c>
      <c r="F29" s="47">
        <f>'SEKTÖR (U S D)'!L29</f>
        <v>3.6765624292656915</v>
      </c>
      <c r="G29" s="47">
        <f>'SEKTÖR (TL)'!L29</f>
        <v>8.1536751401832515</v>
      </c>
    </row>
    <row r="30" spans="1:7" ht="14.25" x14ac:dyDescent="0.2">
      <c r="A30" s="41" t="s">
        <v>30</v>
      </c>
      <c r="B30" s="43">
        <f>'SEKTÖR (U S D)'!D30</f>
        <v>15.808860977425695</v>
      </c>
      <c r="C30" s="43">
        <f>'SEKTÖR (TL)'!D30</f>
        <v>31.106940440173325</v>
      </c>
      <c r="D30" s="43">
        <f>'SEKTÖR (U S D)'!H30</f>
        <v>8.729335358635975</v>
      </c>
      <c r="E30" s="43">
        <f>'SEKTÖR (TL)'!H30</f>
        <v>14.330690503115193</v>
      </c>
      <c r="F30" s="43">
        <f>'SEKTÖR (U S D)'!L30</f>
        <v>8.2047863164235189</v>
      </c>
      <c r="G30" s="43">
        <f>'SEKTÖR (TL)'!L30</f>
        <v>12.877443403505223</v>
      </c>
    </row>
    <row r="31" spans="1:7" ht="14.25" x14ac:dyDescent="0.2">
      <c r="A31" s="41" t="s">
        <v>31</v>
      </c>
      <c r="B31" s="43">
        <f>'SEKTÖR (U S D)'!D31</f>
        <v>18.237615113566164</v>
      </c>
      <c r="C31" s="43">
        <f>'SEKTÖR (TL)'!D31</f>
        <v>33.856527312743147</v>
      </c>
      <c r="D31" s="43">
        <f>'SEKTÖR (U S D)'!H31</f>
        <v>12.206369945498773</v>
      </c>
      <c r="E31" s="43">
        <f>'SEKTÖR (TL)'!H31</f>
        <v>17.986849753128162</v>
      </c>
      <c r="F31" s="43">
        <f>'SEKTÖR (U S D)'!L31</f>
        <v>10.5895979382686</v>
      </c>
      <c r="G31" s="43">
        <f>'SEKTÖR (TL)'!L31</f>
        <v>15.365239443189116</v>
      </c>
    </row>
    <row r="32" spans="1:7" ht="14.25" x14ac:dyDescent="0.2">
      <c r="A32" s="41" t="s">
        <v>32</v>
      </c>
      <c r="B32" s="43">
        <f>'SEKTÖR (U S D)'!D32</f>
        <v>-22.028290899545105</v>
      </c>
      <c r="C32" s="43">
        <f>'SEKTÖR (TL)'!D32</f>
        <v>-11.728410634791318</v>
      </c>
      <c r="D32" s="43">
        <f>'SEKTÖR (U S D)'!H32</f>
        <v>50.292696883996172</v>
      </c>
      <c r="E32" s="43">
        <f>'SEKTÖR (TL)'!H32</f>
        <v>58.035251072266234</v>
      </c>
      <c r="F32" s="43">
        <f>'SEKTÖR (U S D)'!L32</f>
        <v>47.929009101192811</v>
      </c>
      <c r="G32" s="43">
        <f>'SEKTÖR (TL)'!L32</f>
        <v>54.317095583248445</v>
      </c>
    </row>
    <row r="33" spans="1:7" ht="14.25" x14ac:dyDescent="0.2">
      <c r="A33" s="41" t="s">
        <v>51</v>
      </c>
      <c r="B33" s="43">
        <f>'SEKTÖR (U S D)'!D33</f>
        <v>5.9279652334391928</v>
      </c>
      <c r="C33" s="43">
        <f>'SEKTÖR (TL)'!D33</f>
        <v>19.920801496496829</v>
      </c>
      <c r="D33" s="43">
        <f>'SEKTÖR (U S D)'!H33</f>
        <v>-1.8880558407220596</v>
      </c>
      <c r="E33" s="43">
        <f>'SEKTÖR (TL)'!H33</f>
        <v>3.1663284368856903</v>
      </c>
      <c r="F33" s="43">
        <f>'SEKTÖR (U S D)'!L33</f>
        <v>-2.7056901553234622</v>
      </c>
      <c r="G33" s="43">
        <f>'SEKTÖR (TL)'!L33</f>
        <v>1.4958148049007236</v>
      </c>
    </row>
    <row r="34" spans="1:7" ht="14.25" x14ac:dyDescent="0.2">
      <c r="A34" s="41" t="s">
        <v>34</v>
      </c>
      <c r="B34" s="43">
        <f>'SEKTÖR (U S D)'!D34</f>
        <v>7.789207944271098</v>
      </c>
      <c r="C34" s="43">
        <f>'SEKTÖR (TL)'!D34</f>
        <v>22.027910012841783</v>
      </c>
      <c r="D34" s="43">
        <f>'SEKTÖR (U S D)'!H34</f>
        <v>7.5075887345331562</v>
      </c>
      <c r="E34" s="43">
        <f>'SEKTÖR (TL)'!H34</f>
        <v>13.046003765237227</v>
      </c>
      <c r="F34" s="43">
        <f>'SEKTÖR (U S D)'!L34</f>
        <v>6.2107926309340522</v>
      </c>
      <c r="G34" s="43">
        <f>'SEKTÖR (TL)'!L34</f>
        <v>10.797342170990527</v>
      </c>
    </row>
    <row r="35" spans="1:7" ht="14.25" x14ac:dyDescent="0.2">
      <c r="A35" s="41" t="s">
        <v>35</v>
      </c>
      <c r="B35" s="43">
        <f>'SEKTÖR (U S D)'!D35</f>
        <v>7.1964339626600164</v>
      </c>
      <c r="C35" s="43">
        <f>'SEKTÖR (TL)'!D35</f>
        <v>21.356831975758624</v>
      </c>
      <c r="D35" s="43">
        <f>'SEKTÖR (U S D)'!H35</f>
        <v>5.7544025286485621</v>
      </c>
      <c r="E35" s="43">
        <f>'SEKTÖR (TL)'!H35</f>
        <v>11.202499536703368</v>
      </c>
      <c r="F35" s="43">
        <f>'SEKTÖR (U S D)'!L35</f>
        <v>5.3236209647122186</v>
      </c>
      <c r="G35" s="43">
        <f>'SEKTÖR (TL)'!L35</f>
        <v>9.8718593623991762</v>
      </c>
    </row>
    <row r="36" spans="1:7" ht="14.25" x14ac:dyDescent="0.2">
      <c r="A36" s="41" t="s">
        <v>36</v>
      </c>
      <c r="B36" s="43">
        <f>'SEKTÖR (U S D)'!D36</f>
        <v>-2.1962540428026212</v>
      </c>
      <c r="C36" s="43">
        <f>'SEKTÖR (TL)'!D36</f>
        <v>10.723391870123157</v>
      </c>
      <c r="D36" s="43">
        <f>'SEKTÖR (U S D)'!H36</f>
        <v>-10.856899948273933</v>
      </c>
      <c r="E36" s="43">
        <f>'SEKTÖR (TL)'!H36</f>
        <v>-6.2645591561355198</v>
      </c>
      <c r="F36" s="43">
        <f>'SEKTÖR (U S D)'!L36</f>
        <v>-10.850382836829986</v>
      </c>
      <c r="G36" s="43">
        <f>'SEKTÖR (TL)'!L36</f>
        <v>-7.0005938891401529</v>
      </c>
    </row>
    <row r="37" spans="1:7" ht="14.25" x14ac:dyDescent="0.2">
      <c r="A37" s="41" t="s">
        <v>37</v>
      </c>
      <c r="B37" s="43">
        <f>'SEKTÖR (U S D)'!D37</f>
        <v>1.4884060866858082</v>
      </c>
      <c r="C37" s="43">
        <f>'SEKTÖR (TL)'!D37</f>
        <v>14.894786978078567</v>
      </c>
      <c r="D37" s="43">
        <f>'SEKTÖR (U S D)'!H37</f>
        <v>1.6969709134614681</v>
      </c>
      <c r="E37" s="43">
        <f>'SEKTÖR (TL)'!H37</f>
        <v>6.936043233044324</v>
      </c>
      <c r="F37" s="43">
        <f>'SEKTÖR (U S D)'!L37</f>
        <v>1.325954574171325</v>
      </c>
      <c r="G37" s="43">
        <f>'SEKTÖR (TL)'!L37</f>
        <v>5.7015599042514209</v>
      </c>
    </row>
    <row r="38" spans="1:7" ht="14.25" x14ac:dyDescent="0.2">
      <c r="A38" s="44" t="s">
        <v>38</v>
      </c>
      <c r="B38" s="43">
        <f>'SEKTÖR (U S D)'!D38</f>
        <v>-3.2678789344124137</v>
      </c>
      <c r="C38" s="43">
        <f>'SEKTÖR (TL)'!D38</f>
        <v>9.5102078386708566</v>
      </c>
      <c r="D38" s="43">
        <f>'SEKTÖR (U S D)'!H38</f>
        <v>8.4190536427495335</v>
      </c>
      <c r="E38" s="43">
        <f>'SEKTÖR (TL)'!H38</f>
        <v>14.00442415824353</v>
      </c>
      <c r="F38" s="43">
        <f>'SEKTÖR (U S D)'!L38</f>
        <v>10.419196640448186</v>
      </c>
      <c r="G38" s="43">
        <f>'SEKTÖR (TL)'!L38</f>
        <v>15.18747962770037</v>
      </c>
    </row>
    <row r="39" spans="1:7" ht="14.25" x14ac:dyDescent="0.2">
      <c r="A39" s="12" t="s">
        <v>39</v>
      </c>
      <c r="B39" s="43">
        <f>'SEKTÖR (U S D)'!D39</f>
        <v>26.941063255953601</v>
      </c>
      <c r="C39" s="43">
        <f>'SEKTÖR (TL)'!D39</f>
        <v>43.709680582686424</v>
      </c>
      <c r="D39" s="43">
        <f>'SEKTÖR (U S D)'!H39</f>
        <v>12.634536284680506</v>
      </c>
      <c r="E39" s="43">
        <f>'SEKTÖR (TL)'!H39</f>
        <v>18.437073724859161</v>
      </c>
      <c r="F39" s="43">
        <f>'SEKTÖR (U S D)'!L39</f>
        <v>12.880102906350082</v>
      </c>
      <c r="G39" s="43">
        <f>'SEKTÖR (TL)'!L39</f>
        <v>17.75465634147676</v>
      </c>
    </row>
    <row r="40" spans="1:7" ht="14.25" x14ac:dyDescent="0.2">
      <c r="A40" s="12" t="s">
        <v>40</v>
      </c>
      <c r="B40" s="43">
        <f>'SEKTÖR (U S D)'!D40</f>
        <v>16.357060323414746</v>
      </c>
      <c r="C40" s="43">
        <f>'SEKTÖR (TL)'!D40</f>
        <v>31.727555636604087</v>
      </c>
      <c r="D40" s="43">
        <f>'SEKTÖR (U S D)'!H40</f>
        <v>10.014779265892328</v>
      </c>
      <c r="E40" s="43">
        <f>'SEKTÖR (TL)'!H40</f>
        <v>15.682355985433158</v>
      </c>
      <c r="F40" s="43">
        <f>'SEKTÖR (U S D)'!L40</f>
        <v>9.0287376693221528</v>
      </c>
      <c r="G40" s="43">
        <f>'SEKTÖR (TL)'!L40</f>
        <v>13.736975826886944</v>
      </c>
    </row>
    <row r="41" spans="1:7" ht="15" thickBot="1" x14ac:dyDescent="0.25">
      <c r="A41" s="41" t="s">
        <v>41</v>
      </c>
      <c r="B41" s="43">
        <f>'SEKTÖR (U S D)'!D41</f>
        <v>5.4373599821869512</v>
      </c>
      <c r="C41" s="43">
        <f>'SEKTÖR (TL)'!D41</f>
        <v>19.365388439907797</v>
      </c>
      <c r="D41" s="43">
        <f>'SEKTÖR (U S D)'!H41</f>
        <v>29.042075574364357</v>
      </c>
      <c r="E41" s="43">
        <f>'SEKTÖR (TL)'!H41</f>
        <v>35.689872063587835</v>
      </c>
      <c r="F41" s="43">
        <f>'SEKTÖR (U S D)'!L41</f>
        <v>30.231993000557644</v>
      </c>
      <c r="G41" s="43">
        <f>'SEKTÖR (TL)'!L41</f>
        <v>35.85586109156155</v>
      </c>
    </row>
    <row r="42" spans="1:7" ht="18" thickTop="1" thickBot="1" x14ac:dyDescent="0.3">
      <c r="A42" s="48" t="s">
        <v>42</v>
      </c>
      <c r="B42" s="49">
        <f>'SEKTÖR (U S D)'!D42</f>
        <v>2.9740833476669986</v>
      </c>
      <c r="C42" s="49">
        <f>'SEKTÖR (TL)'!D42</f>
        <v>16.576718727728952</v>
      </c>
      <c r="D42" s="49">
        <f>'SEKTÖR (U S D)'!H42</f>
        <v>22.038117621557678</v>
      </c>
      <c r="E42" s="49">
        <f>'SEKTÖR (TL)'!H42</f>
        <v>28.325094689037556</v>
      </c>
      <c r="F42" s="49">
        <f>'SEKTÖR (U S D)'!L42</f>
        <v>21.515871509168345</v>
      </c>
      <c r="G42" s="49">
        <f>'SEKTÖR (TL)'!L42</f>
        <v>26.763347314349446</v>
      </c>
    </row>
    <row r="43" spans="1:7" ht="14.25" x14ac:dyDescent="0.2">
      <c r="A43" s="41" t="s">
        <v>43</v>
      </c>
      <c r="B43" s="43">
        <f>'SEKTÖR (U S D)'!D43</f>
        <v>2.9740833476669986</v>
      </c>
      <c r="C43" s="43">
        <f>'SEKTÖR (TL)'!D43</f>
        <v>16.576718727728952</v>
      </c>
      <c r="D43" s="43">
        <f>'SEKTÖR (U S D)'!H43</f>
        <v>22.038117621557678</v>
      </c>
      <c r="E43" s="43">
        <f>'SEKTÖR (TL)'!H43</f>
        <v>28.325094689037556</v>
      </c>
      <c r="F43" s="43">
        <f>'SEKTÖR (U S D)'!L43</f>
        <v>21.515871509168345</v>
      </c>
      <c r="G43" s="43">
        <f>'SEKTÖR (TL)'!L43</f>
        <v>26.763347314349446</v>
      </c>
    </row>
    <row r="44" spans="1:7" ht="18" x14ac:dyDescent="0.25">
      <c r="A44" s="65" t="s">
        <v>57</v>
      </c>
      <c r="B44" s="66">
        <f>'SEKTÖR (U S D)'!D44</f>
        <v>8.8459265609843722</v>
      </c>
      <c r="C44" s="66">
        <f>'SEKTÖR (TL)'!D44</f>
        <v>23.22421868537468</v>
      </c>
      <c r="D44" s="66">
        <f>'SEKTÖR (U S D)'!H44</f>
        <v>5.4023999072288564</v>
      </c>
      <c r="E44" s="66">
        <f>'SEKTÖR (TL)'!H44</f>
        <v>10.832362971138272</v>
      </c>
      <c r="F44" s="66">
        <f>'SEKTÖR (U S D)'!L44</f>
        <v>4.7817692706285193</v>
      </c>
      <c r="G44" s="66">
        <f>'SEKTÖR (TL)'!L44</f>
        <v>9.3066086372310153</v>
      </c>
    </row>
    <row r="45" spans="1:7" ht="14.25" x14ac:dyDescent="0.2">
      <c r="A45" s="54" t="s">
        <v>45</v>
      </c>
      <c r="B45" s="67"/>
      <c r="C45" s="67"/>
      <c r="D45" s="52">
        <f>'SEKTÖR (U S D)'!H45</f>
        <v>-55.283304380063768</v>
      </c>
      <c r="E45" s="52">
        <f>'SEKTÖR (TL)'!H45</f>
        <v>-52.979656590544309</v>
      </c>
      <c r="F45" s="52">
        <f>'SEKTÖR (U S D)'!L45</f>
        <v>-51.049613526993099</v>
      </c>
      <c r="G45" s="52">
        <f>'SEKTÖR (TL)'!L45</f>
        <v>-48.935766459270852</v>
      </c>
    </row>
    <row r="46" spans="1:7" s="57" customFormat="1" ht="18.75" thickBot="1" x14ac:dyDescent="0.3">
      <c r="A46" s="55" t="s">
        <v>57</v>
      </c>
      <c r="B46" s="56">
        <f>'SEKTÖR (U S D)'!D46</f>
        <v>8.8459265609843722</v>
      </c>
      <c r="C46" s="56">
        <f>'SEKTÖR (TL)'!D46</f>
        <v>23.22421868537468</v>
      </c>
      <c r="D46" s="56">
        <f>'SEKTÖR (U S D)'!H46</f>
        <v>-0.31902497726741053</v>
      </c>
      <c r="E46" s="56">
        <f>'SEKTÖR (TL)'!H46</f>
        <v>4.8161902837163426</v>
      </c>
      <c r="F46" s="56">
        <f>'SEKTÖR (U S D)'!L46</f>
        <v>-0.20809070161087184</v>
      </c>
      <c r="G46" s="56">
        <f>'SEKTÖR (TL)'!L46</f>
        <v>4.101269245304497</v>
      </c>
    </row>
    <row r="47" spans="1:7" s="57" customFormat="1" ht="18" x14ac:dyDescent="0.25">
      <c r="A47" s="58"/>
      <c r="B47" s="60"/>
      <c r="C47" s="60"/>
      <c r="D47" s="60"/>
      <c r="E47" s="60"/>
      <c r="F47" s="60"/>
      <c r="G47" s="60"/>
    </row>
    <row r="48" spans="1:7" ht="14.25" x14ac:dyDescent="0.2">
      <c r="A48" s="68"/>
    </row>
    <row r="49" spans="1:1" x14ac:dyDescent="0.2">
      <c r="A49" s="40" t="s">
        <v>52</v>
      </c>
    </row>
    <row r="50" spans="1:1" x14ac:dyDescent="0.2">
      <c r="A50" s="69"/>
    </row>
  </sheetData>
  <mergeCells count="4">
    <mergeCell ref="A5:G5"/>
    <mergeCell ref="B6:C6"/>
    <mergeCell ref="D6:E6"/>
    <mergeCell ref="F6:G6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1"/>
  <sheetViews>
    <sheetView showGridLines="0" topLeftCell="A7" workbookViewId="0">
      <selection activeCell="D28" sqref="D28"/>
    </sheetView>
  </sheetViews>
  <sheetFormatPr defaultColWidth="9.140625" defaultRowHeight="12.75" x14ac:dyDescent="0.2"/>
  <cols>
    <col min="1" max="1" width="27.5703125" customWidth="1"/>
    <col min="2" max="3" width="12.7109375" style="164" bestFit="1" customWidth="1"/>
    <col min="4" max="4" width="9.28515625" bestFit="1" customWidth="1"/>
  </cols>
  <sheetData>
    <row r="2" spans="1:4" ht="24.6" customHeight="1" x14ac:dyDescent="0.3">
      <c r="A2" s="192" t="s">
        <v>170</v>
      </c>
      <c r="B2" s="192"/>
      <c r="C2" s="192"/>
      <c r="D2" s="192"/>
    </row>
    <row r="3" spans="1:4" ht="15.75" x14ac:dyDescent="0.25">
      <c r="A3" s="191" t="s">
        <v>171</v>
      </c>
      <c r="B3" s="191"/>
      <c r="C3" s="191"/>
      <c r="D3" s="191"/>
    </row>
    <row r="5" spans="1:4" x14ac:dyDescent="0.2">
      <c r="A5" s="157" t="s">
        <v>172</v>
      </c>
      <c r="B5" s="158" t="s">
        <v>222</v>
      </c>
      <c r="C5" s="158" t="s">
        <v>223</v>
      </c>
      <c r="D5" s="159" t="s">
        <v>173</v>
      </c>
    </row>
    <row r="6" spans="1:4" x14ac:dyDescent="0.2">
      <c r="A6" s="160" t="s">
        <v>174</v>
      </c>
      <c r="B6" s="161">
        <v>164</v>
      </c>
      <c r="C6" s="161">
        <v>18604</v>
      </c>
      <c r="D6" s="162">
        <v>112.4390243902439</v>
      </c>
    </row>
    <row r="7" spans="1:4" x14ac:dyDescent="0.2">
      <c r="A7" s="160" t="s">
        <v>175</v>
      </c>
      <c r="B7" s="161">
        <v>27972</v>
      </c>
      <c r="C7" s="161">
        <v>125622</v>
      </c>
      <c r="D7" s="162">
        <v>3.4909909909909911</v>
      </c>
    </row>
    <row r="8" spans="1:4" x14ac:dyDescent="0.2">
      <c r="A8" s="160" t="s">
        <v>214</v>
      </c>
      <c r="B8" s="161">
        <v>3734</v>
      </c>
      <c r="C8" s="161">
        <v>13397</v>
      </c>
      <c r="D8" s="162">
        <v>2.5878414568826997</v>
      </c>
    </row>
    <row r="9" spans="1:4" x14ac:dyDescent="0.2">
      <c r="A9" s="160" t="s">
        <v>215</v>
      </c>
      <c r="B9" s="161">
        <v>11278</v>
      </c>
      <c r="C9" s="161">
        <v>40315</v>
      </c>
      <c r="D9" s="162">
        <v>2.5746586274162087</v>
      </c>
    </row>
    <row r="10" spans="1:4" x14ac:dyDescent="0.2">
      <c r="A10" s="160" t="s">
        <v>216</v>
      </c>
      <c r="B10" s="161">
        <v>26392</v>
      </c>
      <c r="C10" s="161">
        <v>76157</v>
      </c>
      <c r="D10" s="162">
        <v>1.8856092755380418</v>
      </c>
    </row>
    <row r="11" spans="1:4" x14ac:dyDescent="0.2">
      <c r="A11" s="160" t="s">
        <v>217</v>
      </c>
      <c r="B11" s="161">
        <v>6606</v>
      </c>
      <c r="C11" s="161">
        <v>13530</v>
      </c>
      <c r="D11" s="162">
        <v>1.0481380563124432</v>
      </c>
    </row>
    <row r="12" spans="1:4" x14ac:dyDescent="0.2">
      <c r="A12" s="160" t="s">
        <v>218</v>
      </c>
      <c r="B12" s="161">
        <v>39339</v>
      </c>
      <c r="C12" s="161">
        <v>79207</v>
      </c>
      <c r="D12" s="162">
        <v>1.013447215231704</v>
      </c>
    </row>
    <row r="13" spans="1:4" x14ac:dyDescent="0.2">
      <c r="A13" s="160" t="s">
        <v>219</v>
      </c>
      <c r="B13" s="161">
        <v>21842</v>
      </c>
      <c r="C13" s="161">
        <v>43670</v>
      </c>
      <c r="D13" s="162">
        <v>0.99935903305558094</v>
      </c>
    </row>
    <row r="14" spans="1:4" x14ac:dyDescent="0.2">
      <c r="A14" s="160" t="s">
        <v>220</v>
      </c>
      <c r="B14" s="161">
        <v>14181</v>
      </c>
      <c r="C14" s="161">
        <v>28157</v>
      </c>
      <c r="D14" s="162">
        <v>0.98554403779705235</v>
      </c>
    </row>
    <row r="15" spans="1:4" x14ac:dyDescent="0.2">
      <c r="A15" s="160" t="s">
        <v>221</v>
      </c>
      <c r="B15" s="161">
        <v>39866</v>
      </c>
      <c r="C15" s="161">
        <v>77863</v>
      </c>
      <c r="D15" s="162">
        <v>0.95311794511613912</v>
      </c>
    </row>
    <row r="16" spans="1:4" x14ac:dyDescent="0.2">
      <c r="A16" s="163" t="s">
        <v>176</v>
      </c>
    </row>
    <row r="17" spans="1:4" x14ac:dyDescent="0.2">
      <c r="A17" s="165"/>
    </row>
    <row r="18" spans="1:4" ht="19.5" x14ac:dyDescent="0.3">
      <c r="A18" s="192" t="s">
        <v>177</v>
      </c>
      <c r="B18" s="192"/>
      <c r="C18" s="192"/>
      <c r="D18" s="192"/>
    </row>
    <row r="19" spans="1:4" ht="15.75" x14ac:dyDescent="0.25">
      <c r="A19" s="191" t="s">
        <v>178</v>
      </c>
      <c r="B19" s="191"/>
      <c r="C19" s="191"/>
      <c r="D19" s="191"/>
    </row>
    <row r="20" spans="1:4" x14ac:dyDescent="0.2">
      <c r="A20" s="100"/>
    </row>
    <row r="21" spans="1:4" x14ac:dyDescent="0.2">
      <c r="A21" s="157" t="s">
        <v>172</v>
      </c>
      <c r="B21" s="158" t="s">
        <v>222</v>
      </c>
      <c r="C21" s="158" t="s">
        <v>223</v>
      </c>
      <c r="D21" s="159" t="s">
        <v>173</v>
      </c>
    </row>
    <row r="22" spans="1:4" x14ac:dyDescent="0.2">
      <c r="A22" s="160" t="s">
        <v>94</v>
      </c>
      <c r="B22" s="161">
        <v>1185358</v>
      </c>
      <c r="C22" s="161">
        <v>1316430</v>
      </c>
      <c r="D22" s="162">
        <f t="shared" ref="D22:D31" si="0">C22/B22-1</f>
        <v>0.11057587665498514</v>
      </c>
    </row>
    <row r="23" spans="1:4" x14ac:dyDescent="0.2">
      <c r="A23" s="160" t="s">
        <v>96</v>
      </c>
      <c r="B23" s="161">
        <v>1081911</v>
      </c>
      <c r="C23" s="161">
        <v>1205136</v>
      </c>
      <c r="D23" s="162">
        <f t="shared" si="0"/>
        <v>0.11389569012608236</v>
      </c>
    </row>
    <row r="24" spans="1:4" x14ac:dyDescent="0.2">
      <c r="A24" s="160" t="s">
        <v>98</v>
      </c>
      <c r="B24" s="161">
        <v>780314</v>
      </c>
      <c r="C24" s="161">
        <v>869165</v>
      </c>
      <c r="D24" s="162">
        <f t="shared" si="0"/>
        <v>0.11386570021811737</v>
      </c>
    </row>
    <row r="25" spans="1:4" x14ac:dyDescent="0.2">
      <c r="A25" s="160" t="s">
        <v>100</v>
      </c>
      <c r="B25" s="161">
        <v>712228</v>
      </c>
      <c r="C25" s="161">
        <v>659153</v>
      </c>
      <c r="D25" s="162">
        <f t="shared" si="0"/>
        <v>-7.4519676283437364E-2</v>
      </c>
    </row>
    <row r="26" spans="1:4" x14ac:dyDescent="0.2">
      <c r="A26" s="160" t="s">
        <v>102</v>
      </c>
      <c r="B26" s="161">
        <v>649731</v>
      </c>
      <c r="C26" s="161">
        <v>621837</v>
      </c>
      <c r="D26" s="162">
        <f t="shared" si="0"/>
        <v>-4.2931613236862676E-2</v>
      </c>
    </row>
    <row r="27" spans="1:4" x14ac:dyDescent="0.2">
      <c r="A27" s="160" t="s">
        <v>104</v>
      </c>
      <c r="B27" s="161">
        <v>542776</v>
      </c>
      <c r="C27" s="161">
        <v>590665</v>
      </c>
      <c r="D27" s="162">
        <f t="shared" si="0"/>
        <v>8.822976697569529E-2</v>
      </c>
    </row>
    <row r="28" spans="1:4" x14ac:dyDescent="0.2">
      <c r="A28" s="160" t="s">
        <v>108</v>
      </c>
      <c r="B28" s="161">
        <v>344210</v>
      </c>
      <c r="C28" s="161">
        <v>430649</v>
      </c>
      <c r="D28" s="162">
        <f t="shared" si="0"/>
        <v>0.25112286104413006</v>
      </c>
    </row>
    <row r="29" spans="1:4" x14ac:dyDescent="0.2">
      <c r="A29" s="160" t="s">
        <v>106</v>
      </c>
      <c r="B29" s="161">
        <v>439226</v>
      </c>
      <c r="C29" s="161">
        <v>422248</v>
      </c>
      <c r="D29" s="162">
        <f t="shared" si="0"/>
        <v>-3.8654360169935287E-2</v>
      </c>
    </row>
    <row r="30" spans="1:4" x14ac:dyDescent="0.2">
      <c r="A30" s="160" t="s">
        <v>117</v>
      </c>
      <c r="B30" s="161">
        <v>305396</v>
      </c>
      <c r="C30" s="161">
        <v>339541</v>
      </c>
      <c r="D30" s="162">
        <f t="shared" si="0"/>
        <v>0.11180565560780109</v>
      </c>
    </row>
    <row r="31" spans="1:4" x14ac:dyDescent="0.2">
      <c r="A31" s="160" t="s">
        <v>110</v>
      </c>
      <c r="B31" s="161">
        <v>343680</v>
      </c>
      <c r="C31" s="161">
        <v>327935</v>
      </c>
      <c r="D31" s="162">
        <f t="shared" si="0"/>
        <v>-4.5812965549348217E-2</v>
      </c>
    </row>
    <row r="33" spans="1:4" ht="19.5" x14ac:dyDescent="0.3">
      <c r="A33" s="192" t="s">
        <v>179</v>
      </c>
      <c r="B33" s="192"/>
      <c r="C33" s="192"/>
      <c r="D33" s="192"/>
    </row>
    <row r="34" spans="1:4" ht="15.75" x14ac:dyDescent="0.25">
      <c r="A34" s="191" t="s">
        <v>180</v>
      </c>
      <c r="B34" s="191"/>
      <c r="C34" s="191"/>
      <c r="D34" s="191"/>
    </row>
    <row r="36" spans="1:4" x14ac:dyDescent="0.2">
      <c r="A36" s="157" t="s">
        <v>181</v>
      </c>
      <c r="B36" s="158" t="s">
        <v>222</v>
      </c>
      <c r="C36" s="158" t="s">
        <v>223</v>
      </c>
      <c r="D36" s="159" t="s">
        <v>173</v>
      </c>
    </row>
    <row r="37" spans="1:4" x14ac:dyDescent="0.2">
      <c r="A37" s="160" t="s">
        <v>155</v>
      </c>
      <c r="B37" s="161">
        <v>1757241.9750300001</v>
      </c>
      <c r="C37" s="161">
        <v>2077721.0030499999</v>
      </c>
      <c r="D37" s="162">
        <f>(C37-B37)/B37</f>
        <v>0.18237615113566163</v>
      </c>
    </row>
    <row r="38" spans="1:4" x14ac:dyDescent="0.2">
      <c r="A38" s="160" t="s">
        <v>224</v>
      </c>
      <c r="B38" s="161">
        <v>1433847.54002</v>
      </c>
      <c r="C38" s="161">
        <v>1660522.50425</v>
      </c>
      <c r="D38" s="162">
        <f t="shared" ref="D38:D46" si="1">(C38-B38)/B38</f>
        <v>0.15808860977425696</v>
      </c>
    </row>
    <row r="39" spans="1:4" x14ac:dyDescent="0.2">
      <c r="A39" s="160" t="s">
        <v>225</v>
      </c>
      <c r="B39" s="161">
        <v>1576034.4767700001</v>
      </c>
      <c r="C39" s="161">
        <v>1570790.08715</v>
      </c>
      <c r="D39" s="162">
        <f t="shared" si="1"/>
        <v>-3.3275855936528318E-3</v>
      </c>
    </row>
    <row r="40" spans="1:4" x14ac:dyDescent="0.2">
      <c r="A40" s="160" t="s">
        <v>160</v>
      </c>
      <c r="B40" s="161">
        <v>1179845.0700600001</v>
      </c>
      <c r="C40" s="161">
        <v>1153932.6750099999</v>
      </c>
      <c r="D40" s="162">
        <f t="shared" si="1"/>
        <v>-2.1962540428026211E-2</v>
      </c>
    </row>
    <row r="41" spans="1:4" x14ac:dyDescent="0.2">
      <c r="A41" s="160" t="s">
        <v>157</v>
      </c>
      <c r="B41" s="161">
        <v>1069100.3544099999</v>
      </c>
      <c r="C41" s="161">
        <v>1132476.2517299999</v>
      </c>
      <c r="D41" s="162">
        <f t="shared" si="1"/>
        <v>5.9279652334391926E-2</v>
      </c>
    </row>
    <row r="42" spans="1:4" x14ac:dyDescent="0.2">
      <c r="A42" s="160" t="s">
        <v>150</v>
      </c>
      <c r="B42" s="161">
        <v>764879.95802999998</v>
      </c>
      <c r="C42" s="161">
        <v>814554.56287000002</v>
      </c>
      <c r="D42" s="162">
        <f t="shared" si="1"/>
        <v>6.4944314880390305E-2</v>
      </c>
    </row>
    <row r="43" spans="1:4" x14ac:dyDescent="0.2">
      <c r="A43" s="160" t="s">
        <v>226</v>
      </c>
      <c r="B43" s="161">
        <v>581169.54642000003</v>
      </c>
      <c r="C43" s="161">
        <v>675320.21137999999</v>
      </c>
      <c r="D43" s="162">
        <f t="shared" si="1"/>
        <v>0.1620020621176167</v>
      </c>
    </row>
    <row r="44" spans="1:4" x14ac:dyDescent="0.2">
      <c r="A44" s="160" t="s">
        <v>227</v>
      </c>
      <c r="B44" s="161">
        <v>599108.91454999999</v>
      </c>
      <c r="C44" s="161">
        <v>642223.39194999996</v>
      </c>
      <c r="D44" s="162">
        <f t="shared" si="1"/>
        <v>7.1964339626600163E-2</v>
      </c>
    </row>
    <row r="45" spans="1:4" x14ac:dyDescent="0.2">
      <c r="A45" s="160" t="s">
        <v>158</v>
      </c>
      <c r="B45" s="161">
        <v>497033.92946999997</v>
      </c>
      <c r="C45" s="161">
        <v>535748.93579000002</v>
      </c>
      <c r="D45" s="162">
        <f t="shared" si="1"/>
        <v>7.7892079442710982E-2</v>
      </c>
    </row>
    <row r="46" spans="1:4" x14ac:dyDescent="0.2">
      <c r="A46" s="160" t="s">
        <v>228</v>
      </c>
      <c r="B46" s="161">
        <v>364718.28847999999</v>
      </c>
      <c r="C46" s="161">
        <v>452009.35201999999</v>
      </c>
      <c r="D46" s="162">
        <f t="shared" si="1"/>
        <v>0.23933832302129476</v>
      </c>
    </row>
    <row r="48" spans="1:4" ht="19.5" x14ac:dyDescent="0.3">
      <c r="A48" s="192" t="s">
        <v>182</v>
      </c>
      <c r="B48" s="192"/>
      <c r="C48" s="192"/>
      <c r="D48" s="192"/>
    </row>
    <row r="49" spans="1:4" ht="15.75" x14ac:dyDescent="0.25">
      <c r="A49" s="191" t="s">
        <v>183</v>
      </c>
      <c r="B49" s="191"/>
      <c r="C49" s="191"/>
      <c r="D49" s="191"/>
    </row>
    <row r="51" spans="1:4" x14ac:dyDescent="0.2">
      <c r="A51" s="157" t="s">
        <v>181</v>
      </c>
      <c r="B51" s="158" t="s">
        <v>222</v>
      </c>
      <c r="C51" s="158" t="s">
        <v>223</v>
      </c>
      <c r="D51" s="159" t="s">
        <v>173</v>
      </c>
    </row>
    <row r="52" spans="1:4" x14ac:dyDescent="0.2">
      <c r="A52" s="160" t="s">
        <v>229</v>
      </c>
      <c r="B52" s="161">
        <v>19601.624899999999</v>
      </c>
      <c r="C52" s="161">
        <v>26041.859779999999</v>
      </c>
      <c r="D52" s="162">
        <f>(C52-B52)/B52</f>
        <v>0.3285561739322948</v>
      </c>
    </row>
    <row r="53" spans="1:4" x14ac:dyDescent="0.2">
      <c r="A53" s="160" t="s">
        <v>163</v>
      </c>
      <c r="B53" s="161">
        <v>86489.982480000006</v>
      </c>
      <c r="C53" s="161">
        <v>109791.30336999999</v>
      </c>
      <c r="D53" s="162">
        <f t="shared" ref="D53:D61" si="2">(C53-B53)/B53</f>
        <v>0.26941063255953601</v>
      </c>
    </row>
    <row r="54" spans="1:4" x14ac:dyDescent="0.2">
      <c r="A54" s="160" t="s">
        <v>228</v>
      </c>
      <c r="B54" s="161">
        <v>364718.28847999999</v>
      </c>
      <c r="C54" s="161">
        <v>452009.35201999999</v>
      </c>
      <c r="D54" s="162">
        <f t="shared" si="2"/>
        <v>0.23933832302129476</v>
      </c>
    </row>
    <row r="55" spans="1:4" x14ac:dyDescent="0.2">
      <c r="A55" s="160" t="s">
        <v>148</v>
      </c>
      <c r="B55" s="161">
        <v>161267.59602999999</v>
      </c>
      <c r="C55" s="161">
        <v>193548.51918</v>
      </c>
      <c r="D55" s="162">
        <f t="shared" si="2"/>
        <v>0.20016992839649525</v>
      </c>
    </row>
    <row r="56" spans="1:4" x14ac:dyDescent="0.2">
      <c r="A56" s="160" t="s">
        <v>155</v>
      </c>
      <c r="B56" s="161">
        <v>1757241.9750300001</v>
      </c>
      <c r="C56" s="161">
        <v>2077721.0030499999</v>
      </c>
      <c r="D56" s="162">
        <f t="shared" si="2"/>
        <v>0.18237615113566163</v>
      </c>
    </row>
    <row r="57" spans="1:4" x14ac:dyDescent="0.2">
      <c r="A57" s="160" t="s">
        <v>230</v>
      </c>
      <c r="B57" s="161">
        <v>287397.52795999998</v>
      </c>
      <c r="C57" s="161">
        <v>336113.45695000002</v>
      </c>
      <c r="D57" s="162">
        <f t="shared" si="2"/>
        <v>0.1695071260208624</v>
      </c>
    </row>
    <row r="58" spans="1:4" x14ac:dyDescent="0.2">
      <c r="A58" s="160" t="s">
        <v>231</v>
      </c>
      <c r="B58" s="161">
        <v>197338.9969</v>
      </c>
      <c r="C58" s="161">
        <v>230040.89282000001</v>
      </c>
      <c r="D58" s="162">
        <f t="shared" si="2"/>
        <v>0.16571431107745743</v>
      </c>
    </row>
    <row r="59" spans="1:4" x14ac:dyDescent="0.2">
      <c r="A59" s="160" t="s">
        <v>184</v>
      </c>
      <c r="B59" s="161">
        <v>360707.12245000002</v>
      </c>
      <c r="C59" s="161">
        <v>419708.20406000002</v>
      </c>
      <c r="D59" s="162">
        <f t="shared" si="2"/>
        <v>0.16357060323414746</v>
      </c>
    </row>
    <row r="60" spans="1:4" x14ac:dyDescent="0.2">
      <c r="A60" s="160" t="s">
        <v>226</v>
      </c>
      <c r="B60" s="161">
        <v>581169.54642000003</v>
      </c>
      <c r="C60" s="161">
        <v>675320.21137999999</v>
      </c>
      <c r="D60" s="162">
        <f t="shared" si="2"/>
        <v>0.1620020621176167</v>
      </c>
    </row>
    <row r="61" spans="1:4" x14ac:dyDescent="0.2">
      <c r="A61" s="160" t="s">
        <v>224</v>
      </c>
      <c r="B61" s="161">
        <v>1433847.54002</v>
      </c>
      <c r="C61" s="161">
        <v>1660522.50425</v>
      </c>
      <c r="D61" s="162">
        <f t="shared" si="2"/>
        <v>0.15808860977425696</v>
      </c>
    </row>
    <row r="63" spans="1:4" ht="19.5" x14ac:dyDescent="0.3">
      <c r="A63" s="192" t="s">
        <v>185</v>
      </c>
      <c r="B63" s="192"/>
      <c r="C63" s="192"/>
      <c r="D63" s="192"/>
    </row>
    <row r="64" spans="1:4" ht="15.75" x14ac:dyDescent="0.25">
      <c r="A64" s="191" t="s">
        <v>186</v>
      </c>
      <c r="B64" s="191"/>
      <c r="C64" s="191"/>
      <c r="D64" s="191"/>
    </row>
    <row r="66" spans="1:4" x14ac:dyDescent="0.2">
      <c r="A66" s="157" t="s">
        <v>187</v>
      </c>
      <c r="B66" s="158" t="s">
        <v>222</v>
      </c>
      <c r="C66" s="158" t="s">
        <v>223</v>
      </c>
      <c r="D66" s="159" t="s">
        <v>173</v>
      </c>
    </row>
    <row r="67" spans="1:4" x14ac:dyDescent="0.2">
      <c r="A67" s="160" t="s">
        <v>188</v>
      </c>
      <c r="B67" s="161">
        <v>5480769</v>
      </c>
      <c r="C67" s="161">
        <v>6050131</v>
      </c>
      <c r="D67" s="162">
        <f t="shared" ref="D67:D76" si="3">C67/B67-1</f>
        <v>0.10388359735650243</v>
      </c>
    </row>
    <row r="68" spans="1:4" x14ac:dyDescent="0.2">
      <c r="A68" s="160" t="s">
        <v>189</v>
      </c>
      <c r="B68" s="161">
        <v>1119068</v>
      </c>
      <c r="C68" s="161">
        <v>1158680</v>
      </c>
      <c r="D68" s="162">
        <f t="shared" si="3"/>
        <v>3.539731276383562E-2</v>
      </c>
    </row>
    <row r="69" spans="1:4" x14ac:dyDescent="0.2">
      <c r="A69" s="160" t="s">
        <v>190</v>
      </c>
      <c r="B69" s="161">
        <v>1165485</v>
      </c>
      <c r="C69" s="161">
        <v>1111456</v>
      </c>
      <c r="D69" s="162">
        <f t="shared" si="3"/>
        <v>-4.6357524978871467E-2</v>
      </c>
    </row>
    <row r="70" spans="1:4" x14ac:dyDescent="0.2">
      <c r="A70" s="160" t="s">
        <v>191</v>
      </c>
      <c r="B70" s="161">
        <v>764058</v>
      </c>
      <c r="C70" s="161">
        <v>840519</v>
      </c>
      <c r="D70" s="162">
        <f t="shared" si="3"/>
        <v>0.10007224582426999</v>
      </c>
    </row>
    <row r="71" spans="1:4" x14ac:dyDescent="0.2">
      <c r="A71" s="160" t="s">
        <v>192</v>
      </c>
      <c r="B71" s="161">
        <v>604464</v>
      </c>
      <c r="C71" s="161">
        <v>666870</v>
      </c>
      <c r="D71" s="162">
        <f t="shared" si="3"/>
        <v>0.10324188040975146</v>
      </c>
    </row>
    <row r="72" spans="1:4" x14ac:dyDescent="0.2">
      <c r="A72" s="160" t="s">
        <v>193</v>
      </c>
      <c r="B72" s="161">
        <v>591072</v>
      </c>
      <c r="C72" s="161">
        <v>619236</v>
      </c>
      <c r="D72" s="162">
        <f t="shared" si="3"/>
        <v>4.7649017378593506E-2</v>
      </c>
    </row>
    <row r="73" spans="1:4" x14ac:dyDescent="0.2">
      <c r="A73" s="160" t="s">
        <v>194</v>
      </c>
      <c r="B73" s="161">
        <v>396130</v>
      </c>
      <c r="C73" s="161">
        <v>396439</v>
      </c>
      <c r="D73" s="162">
        <f t="shared" si="3"/>
        <v>7.8004695428268711E-4</v>
      </c>
    </row>
    <row r="74" spans="1:4" x14ac:dyDescent="0.2">
      <c r="A74" s="160" t="s">
        <v>195</v>
      </c>
      <c r="B74" s="161">
        <v>266147</v>
      </c>
      <c r="C74" s="161">
        <v>320852</v>
      </c>
      <c r="D74" s="162">
        <f t="shared" si="3"/>
        <v>0.20554430446332295</v>
      </c>
    </row>
    <row r="75" spans="1:4" x14ac:dyDescent="0.2">
      <c r="A75" s="160" t="s">
        <v>196</v>
      </c>
      <c r="B75" s="161">
        <v>122077</v>
      </c>
      <c r="C75" s="161">
        <v>235438</v>
      </c>
      <c r="D75" s="162">
        <f t="shared" si="3"/>
        <v>0.92860243944395759</v>
      </c>
    </row>
    <row r="76" spans="1:4" x14ac:dyDescent="0.2">
      <c r="A76" s="160" t="s">
        <v>232</v>
      </c>
      <c r="B76" s="161">
        <v>216832</v>
      </c>
      <c r="C76" s="161">
        <v>210015</v>
      </c>
      <c r="D76" s="162">
        <f t="shared" si="3"/>
        <v>-3.1439086481700129E-2</v>
      </c>
    </row>
    <row r="78" spans="1:4" ht="19.5" x14ac:dyDescent="0.3">
      <c r="A78" s="192" t="s">
        <v>197</v>
      </c>
      <c r="B78" s="192"/>
      <c r="C78" s="192"/>
      <c r="D78" s="192"/>
    </row>
    <row r="79" spans="1:4" ht="15.75" x14ac:dyDescent="0.25">
      <c r="A79" s="191" t="s">
        <v>198</v>
      </c>
      <c r="B79" s="191"/>
      <c r="C79" s="191"/>
      <c r="D79" s="191"/>
    </row>
    <row r="81" spans="1:4" x14ac:dyDescent="0.2">
      <c r="A81" s="157" t="s">
        <v>187</v>
      </c>
      <c r="B81" s="158" t="s">
        <v>222</v>
      </c>
      <c r="C81" s="158" t="s">
        <v>223</v>
      </c>
      <c r="D81" s="159" t="s">
        <v>173</v>
      </c>
    </row>
    <row r="82" spans="1:4" x14ac:dyDescent="0.2">
      <c r="A82" s="160" t="s">
        <v>233</v>
      </c>
      <c r="B82" s="161">
        <v>5</v>
      </c>
      <c r="C82" s="161">
        <v>56</v>
      </c>
      <c r="D82" s="166">
        <v>10.199999999999999</v>
      </c>
    </row>
    <row r="83" spans="1:4" x14ac:dyDescent="0.2">
      <c r="A83" s="160" t="s">
        <v>199</v>
      </c>
      <c r="B83" s="161">
        <v>6751</v>
      </c>
      <c r="C83" s="161">
        <v>30538</v>
      </c>
      <c r="D83" s="166">
        <v>3.5234780032587767</v>
      </c>
    </row>
    <row r="84" spans="1:4" x14ac:dyDescent="0.2">
      <c r="A84" s="160" t="s">
        <v>200</v>
      </c>
      <c r="B84" s="161">
        <v>360</v>
      </c>
      <c r="C84" s="161">
        <v>921</v>
      </c>
      <c r="D84" s="166">
        <v>1.5583333333333333</v>
      </c>
    </row>
    <row r="85" spans="1:4" x14ac:dyDescent="0.2">
      <c r="A85" s="160" t="s">
        <v>234</v>
      </c>
      <c r="B85" s="161">
        <v>225</v>
      </c>
      <c r="C85" s="161">
        <v>569</v>
      </c>
      <c r="D85" s="166">
        <v>1.528888888888889</v>
      </c>
    </row>
    <row r="86" spans="1:4" x14ac:dyDescent="0.2">
      <c r="A86" s="160" t="s">
        <v>235</v>
      </c>
      <c r="B86" s="161">
        <v>18</v>
      </c>
      <c r="C86" s="161">
        <v>36</v>
      </c>
      <c r="D86" s="166">
        <v>1</v>
      </c>
    </row>
    <row r="87" spans="1:4" x14ac:dyDescent="0.2">
      <c r="A87" s="160" t="s">
        <v>196</v>
      </c>
      <c r="B87" s="161">
        <v>122077</v>
      </c>
      <c r="C87" s="161">
        <v>235438</v>
      </c>
      <c r="D87" s="166">
        <v>0.92860243944395748</v>
      </c>
    </row>
    <row r="88" spans="1:4" x14ac:dyDescent="0.2">
      <c r="A88" s="160" t="s">
        <v>202</v>
      </c>
      <c r="B88" s="161">
        <v>8742</v>
      </c>
      <c r="C88" s="161">
        <v>16662</v>
      </c>
      <c r="D88" s="166">
        <v>0.90597117364447499</v>
      </c>
    </row>
    <row r="89" spans="1:4" x14ac:dyDescent="0.2">
      <c r="A89" s="160" t="s">
        <v>236</v>
      </c>
      <c r="B89" s="161">
        <v>8765</v>
      </c>
      <c r="C89" s="161">
        <v>15202</v>
      </c>
      <c r="D89" s="166">
        <v>0.7343981745579008</v>
      </c>
    </row>
    <row r="90" spans="1:4" x14ac:dyDescent="0.2">
      <c r="A90" s="160" t="s">
        <v>201</v>
      </c>
      <c r="B90" s="161">
        <v>3401</v>
      </c>
      <c r="C90" s="161">
        <v>5834</v>
      </c>
      <c r="D90" s="166">
        <v>0.71537783004998534</v>
      </c>
    </row>
    <row r="91" spans="1:4" x14ac:dyDescent="0.2">
      <c r="A91" s="160" t="s">
        <v>237</v>
      </c>
      <c r="B91" s="161">
        <v>16598</v>
      </c>
      <c r="C91" s="161">
        <v>26858</v>
      </c>
      <c r="D91" s="166">
        <v>0.61814676467044227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showGridLines="0" zoomScale="75" zoomScaleNormal="75" workbookViewId="0">
      <selection activeCell="R17" sqref="R17"/>
    </sheetView>
  </sheetViews>
  <sheetFormatPr defaultColWidth="9.140625" defaultRowHeight="12.75" x14ac:dyDescent="0.2"/>
  <cols>
    <col min="1" max="1" width="32.28515625" customWidth="1"/>
    <col min="2" max="3" width="12.85546875" customWidth="1"/>
    <col min="4" max="4" width="14.5703125" bestFit="1" customWidth="1"/>
    <col min="5" max="5" width="12.42578125" customWidth="1"/>
    <col min="6" max="7" width="14.42578125" bestFit="1" customWidth="1"/>
    <col min="8" max="8" width="12.7109375" bestFit="1" customWidth="1"/>
    <col min="9" max="9" width="15" bestFit="1" customWidth="1"/>
    <col min="10" max="11" width="14.42578125" bestFit="1" customWidth="1"/>
    <col min="12" max="13" width="12.42578125" customWidth="1"/>
    <col min="14" max="14" width="15" hidden="1" customWidth="1"/>
    <col min="15" max="15" width="18.85546875" hidden="1" customWidth="1"/>
    <col min="16" max="16" width="16.42578125" hidden="1" customWidth="1"/>
    <col min="17" max="17" width="15.5703125" hidden="1" customWidth="1"/>
  </cols>
  <sheetData>
    <row r="2" spans="1:17" ht="26.25" x14ac:dyDescent="0.4">
      <c r="C2" s="2" t="s">
        <v>203</v>
      </c>
    </row>
    <row r="5" spans="1:17" ht="13.5" thickBot="1" x14ac:dyDescent="0.25"/>
    <row r="6" spans="1:17" ht="24" thickTop="1" thickBot="1" x14ac:dyDescent="0.25">
      <c r="A6" s="193" t="s">
        <v>58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</row>
    <row r="7" spans="1:17" ht="24" customHeight="1" thickTop="1" thickBot="1" x14ac:dyDescent="0.25">
      <c r="A7" s="70"/>
      <c r="B7" s="183" t="s">
        <v>89</v>
      </c>
      <c r="C7" s="184"/>
      <c r="D7" s="184"/>
      <c r="E7" s="185"/>
      <c r="F7" s="183" t="s">
        <v>210</v>
      </c>
      <c r="G7" s="184"/>
      <c r="H7" s="184"/>
      <c r="I7" s="185"/>
      <c r="J7" s="183" t="s">
        <v>49</v>
      </c>
      <c r="K7" s="184"/>
      <c r="L7" s="184"/>
      <c r="M7" s="185"/>
      <c r="N7" s="183" t="s">
        <v>59</v>
      </c>
      <c r="O7" s="184"/>
      <c r="P7" s="184"/>
      <c r="Q7" s="185"/>
    </row>
    <row r="8" spans="1:17" ht="62.25" thickTop="1" thickBot="1" x14ac:dyDescent="0.3">
      <c r="A8" s="71" t="s">
        <v>60</v>
      </c>
      <c r="B8" s="30">
        <v>2012</v>
      </c>
      <c r="C8" s="31">
        <v>2013</v>
      </c>
      <c r="D8" s="32" t="s">
        <v>4</v>
      </c>
      <c r="E8" s="33" t="s">
        <v>5</v>
      </c>
      <c r="F8" s="31">
        <v>2012</v>
      </c>
      <c r="G8" s="72">
        <v>2013</v>
      </c>
      <c r="H8" s="33" t="s">
        <v>4</v>
      </c>
      <c r="I8" s="31" t="s">
        <v>5</v>
      </c>
      <c r="J8" s="30" t="s">
        <v>6</v>
      </c>
      <c r="K8" s="31" t="s">
        <v>7</v>
      </c>
      <c r="L8" s="32" t="s">
        <v>4</v>
      </c>
      <c r="M8" s="33" t="s">
        <v>5</v>
      </c>
      <c r="N8" s="30">
        <v>2010</v>
      </c>
      <c r="O8" s="31">
        <v>2011</v>
      </c>
      <c r="P8" s="32" t="s">
        <v>61</v>
      </c>
      <c r="Q8" s="33" t="s">
        <v>62</v>
      </c>
    </row>
    <row r="9" spans="1:17" ht="22.5" customHeight="1" thickTop="1" x14ac:dyDescent="0.25">
      <c r="A9" s="73" t="s">
        <v>63</v>
      </c>
      <c r="B9" s="74">
        <v>128236.889</v>
      </c>
      <c r="C9" s="75">
        <v>151168.337</v>
      </c>
      <c r="D9" s="76">
        <f t="shared" ref="D9:D22" si="0">(C9-B9)/B9*100</f>
        <v>17.882099432402796</v>
      </c>
      <c r="E9" s="77">
        <f t="shared" ref="E9:E22" si="1">C9/C$22*100</f>
        <v>1.0955839180008011</v>
      </c>
      <c r="F9" s="74">
        <v>1130490.7779999999</v>
      </c>
      <c r="G9" s="75">
        <v>1373275.8650000002</v>
      </c>
      <c r="H9" s="76">
        <f t="shared" ref="H9:H22" si="2">(G9-F9)/F9*100</f>
        <v>21.476078507205681</v>
      </c>
      <c r="I9" s="77">
        <f t="shared" ref="I9:I22" si="3">G9/G$22*100</f>
        <v>1.0365418563562809</v>
      </c>
      <c r="J9" s="74">
        <v>1248270.1169999999</v>
      </c>
      <c r="K9" s="75">
        <v>1503305.632</v>
      </c>
      <c r="L9" s="76">
        <f t="shared" ref="L9:L22" si="4">(K9-J9)/J9*100</f>
        <v>20.4311159521253</v>
      </c>
      <c r="M9" s="77">
        <f t="shared" ref="M9:M22" si="5">K9/K$22*100</f>
        <v>1.0416097723180306</v>
      </c>
      <c r="N9" s="78">
        <v>979423.58799999999</v>
      </c>
      <c r="O9" s="79">
        <v>1049368.3049999999</v>
      </c>
      <c r="P9" s="80">
        <f t="shared" ref="P9:P22" si="6">(O9-N9)/N9*100</f>
        <v>7.1414164266584885</v>
      </c>
      <c r="Q9" s="81">
        <f t="shared" ref="Q9:Q22" si="7">O9/O$22*100</f>
        <v>0.79266659483621871</v>
      </c>
    </row>
    <row r="10" spans="1:17" ht="22.5" customHeight="1" x14ac:dyDescent="0.25">
      <c r="A10" s="73" t="s">
        <v>64</v>
      </c>
      <c r="B10" s="74">
        <v>1226079.3359999999</v>
      </c>
      <c r="C10" s="75">
        <v>1212413.034</v>
      </c>
      <c r="D10" s="76">
        <f t="shared" si="0"/>
        <v>-1.114634395893604</v>
      </c>
      <c r="E10" s="77">
        <f t="shared" si="1"/>
        <v>8.7868944541273777</v>
      </c>
      <c r="F10" s="74">
        <v>11905049.881999999</v>
      </c>
      <c r="G10" s="75">
        <v>11200856.992000001</v>
      </c>
      <c r="H10" s="76">
        <f t="shared" si="2"/>
        <v>-5.9150771897622425</v>
      </c>
      <c r="I10" s="77">
        <f t="shared" si="3"/>
        <v>8.4543516675499912</v>
      </c>
      <c r="J10" s="74">
        <v>13120195.582</v>
      </c>
      <c r="K10" s="75">
        <v>12364720.060000001</v>
      </c>
      <c r="L10" s="76">
        <f t="shared" si="4"/>
        <v>-5.7581117390998342</v>
      </c>
      <c r="M10" s="77">
        <f t="shared" si="5"/>
        <v>8.5672620206566137</v>
      </c>
      <c r="N10" s="78">
        <v>8097135.7000000002</v>
      </c>
      <c r="O10" s="79">
        <v>12581780.802000001</v>
      </c>
      <c r="P10" s="80">
        <f t="shared" si="6"/>
        <v>55.385574209902408</v>
      </c>
      <c r="Q10" s="81">
        <f t="shared" si="7"/>
        <v>9.503962810556823</v>
      </c>
    </row>
    <row r="11" spans="1:17" ht="22.5" customHeight="1" x14ac:dyDescent="0.25">
      <c r="A11" s="73" t="s">
        <v>65</v>
      </c>
      <c r="B11" s="74">
        <v>281484.22700000001</v>
      </c>
      <c r="C11" s="75">
        <v>291286.11900000001</v>
      </c>
      <c r="D11" s="76">
        <f t="shared" si="0"/>
        <v>3.4822171403586291</v>
      </c>
      <c r="E11" s="77">
        <f t="shared" si="1"/>
        <v>2.1110795676297456</v>
      </c>
      <c r="F11" s="74">
        <v>2942510.08</v>
      </c>
      <c r="G11" s="75">
        <v>2818797.1439999999</v>
      </c>
      <c r="H11" s="76">
        <f t="shared" si="2"/>
        <v>-4.2043334648491744</v>
      </c>
      <c r="I11" s="77">
        <f t="shared" si="3"/>
        <v>2.127614195224746</v>
      </c>
      <c r="J11" s="74">
        <v>3253701.9349999996</v>
      </c>
      <c r="K11" s="75">
        <v>3075202.3109999998</v>
      </c>
      <c r="L11" s="76">
        <f t="shared" si="4"/>
        <v>-5.4860472030299805</v>
      </c>
      <c r="M11" s="77">
        <f t="shared" si="5"/>
        <v>2.1307448803548361</v>
      </c>
      <c r="N11" s="78">
        <v>3400532.5399999991</v>
      </c>
      <c r="O11" s="79">
        <v>3297196.59</v>
      </c>
      <c r="P11" s="80">
        <f t="shared" si="6"/>
        <v>-3.0388166789899116</v>
      </c>
      <c r="Q11" s="81">
        <f t="shared" si="7"/>
        <v>2.4906199101381201</v>
      </c>
    </row>
    <row r="12" spans="1:17" ht="22.5" customHeight="1" x14ac:dyDescent="0.25">
      <c r="A12" s="73" t="s">
        <v>66</v>
      </c>
      <c r="B12" s="74">
        <v>185759.04399999999</v>
      </c>
      <c r="C12" s="75">
        <v>224038.967</v>
      </c>
      <c r="D12" s="76">
        <f t="shared" si="0"/>
        <v>20.60729974471661</v>
      </c>
      <c r="E12" s="77">
        <f t="shared" si="1"/>
        <v>1.623709661175357</v>
      </c>
      <c r="F12" s="74">
        <v>1658921.5119999999</v>
      </c>
      <c r="G12" s="75">
        <v>1953045.9539999999</v>
      </c>
      <c r="H12" s="76">
        <f t="shared" si="2"/>
        <v>17.72985881926402</v>
      </c>
      <c r="I12" s="77">
        <f t="shared" si="3"/>
        <v>1.4741494628308225</v>
      </c>
      <c r="J12" s="74">
        <v>1795817.7780000002</v>
      </c>
      <c r="K12" s="75">
        <v>2110667.3859999999</v>
      </c>
      <c r="L12" s="76">
        <f t="shared" si="4"/>
        <v>17.532380615512526</v>
      </c>
      <c r="M12" s="77">
        <f t="shared" si="5"/>
        <v>1.462438328289688</v>
      </c>
      <c r="N12" s="78">
        <v>1371823.5040000002</v>
      </c>
      <c r="O12" s="79">
        <v>1715683.2589999998</v>
      </c>
      <c r="P12" s="80">
        <f t="shared" si="6"/>
        <v>25.06588886962237</v>
      </c>
      <c r="Q12" s="81">
        <f t="shared" si="7"/>
        <v>1.2959842604823442</v>
      </c>
    </row>
    <row r="13" spans="1:17" ht="22.5" customHeight="1" x14ac:dyDescent="0.25">
      <c r="A13" s="82" t="s">
        <v>67</v>
      </c>
      <c r="B13" s="74">
        <v>105961.11500000001</v>
      </c>
      <c r="C13" s="75">
        <v>98985.043000000005</v>
      </c>
      <c r="D13" s="76">
        <f t="shared" si="0"/>
        <v>-6.5836151308902329</v>
      </c>
      <c r="E13" s="77">
        <f t="shared" si="1"/>
        <v>0.71738846497608677</v>
      </c>
      <c r="F13" s="74">
        <v>1007802.7739999999</v>
      </c>
      <c r="G13" s="75">
        <v>1028848.669</v>
      </c>
      <c r="H13" s="76">
        <f t="shared" si="2"/>
        <v>2.0882950060226899</v>
      </c>
      <c r="I13" s="77">
        <f t="shared" si="3"/>
        <v>0.77656990591249386</v>
      </c>
      <c r="J13" s="74">
        <v>1138549.6329999999</v>
      </c>
      <c r="K13" s="75">
        <v>1137661.6100000001</v>
      </c>
      <c r="L13" s="76">
        <f t="shared" si="4"/>
        <v>-7.7995984914591074E-2</v>
      </c>
      <c r="M13" s="77">
        <f t="shared" si="5"/>
        <v>0.78826249655603253</v>
      </c>
      <c r="N13" s="78">
        <v>1220063.574</v>
      </c>
      <c r="O13" s="79">
        <v>1105582.098</v>
      </c>
      <c r="P13" s="80">
        <f t="shared" si="6"/>
        <v>-9.383238581959338</v>
      </c>
      <c r="Q13" s="81">
        <f t="shared" si="7"/>
        <v>0.83512908933679153</v>
      </c>
    </row>
    <row r="14" spans="1:17" ht="22.5" customHeight="1" x14ac:dyDescent="0.25">
      <c r="A14" s="73" t="s">
        <v>68</v>
      </c>
      <c r="B14" s="74">
        <v>1050887.9129999999</v>
      </c>
      <c r="C14" s="75">
        <v>1140227.192</v>
      </c>
      <c r="D14" s="76">
        <f t="shared" si="0"/>
        <v>8.5013137837850561</v>
      </c>
      <c r="E14" s="77">
        <f t="shared" si="1"/>
        <v>8.26373167300512</v>
      </c>
      <c r="F14" s="74">
        <v>10491663.487000002</v>
      </c>
      <c r="G14" s="75">
        <v>11081059.821999999</v>
      </c>
      <c r="H14" s="76">
        <f t="shared" si="2"/>
        <v>5.6177586683971112</v>
      </c>
      <c r="I14" s="77">
        <f t="shared" si="3"/>
        <v>8.3639293539108959</v>
      </c>
      <c r="J14" s="74">
        <v>11519245.545</v>
      </c>
      <c r="K14" s="75">
        <v>12001874.810999999</v>
      </c>
      <c r="L14" s="76">
        <f t="shared" si="4"/>
        <v>4.1897645476399026</v>
      </c>
      <c r="M14" s="77">
        <f t="shared" si="5"/>
        <v>8.315853957550539</v>
      </c>
      <c r="N14" s="78">
        <v>8340558.5209999997</v>
      </c>
      <c r="O14" s="79">
        <v>11342038.941000002</v>
      </c>
      <c r="P14" s="80">
        <f t="shared" si="6"/>
        <v>35.986563878699776</v>
      </c>
      <c r="Q14" s="81">
        <f t="shared" si="7"/>
        <v>8.5674927887804486</v>
      </c>
    </row>
    <row r="15" spans="1:17" ht="22.5" customHeight="1" x14ac:dyDescent="0.25">
      <c r="A15" s="73" t="s">
        <v>69</v>
      </c>
      <c r="B15" s="74">
        <v>844388.71600000001</v>
      </c>
      <c r="C15" s="75">
        <v>915820.91399999999</v>
      </c>
      <c r="D15" s="76">
        <f t="shared" si="0"/>
        <v>8.4596343658386814</v>
      </c>
      <c r="E15" s="77">
        <f t="shared" si="1"/>
        <v>6.6373599462643735</v>
      </c>
      <c r="F15" s="74">
        <v>7480374.4199999999</v>
      </c>
      <c r="G15" s="75">
        <v>8534150.2660000008</v>
      </c>
      <c r="H15" s="76">
        <f t="shared" si="2"/>
        <v>14.08720722832482</v>
      </c>
      <c r="I15" s="77">
        <f t="shared" si="3"/>
        <v>6.4415345704361364</v>
      </c>
      <c r="J15" s="74">
        <v>8141953.1459999997</v>
      </c>
      <c r="K15" s="75">
        <v>9254680.4710000008</v>
      </c>
      <c r="L15" s="76">
        <f t="shared" si="4"/>
        <v>13.666589638220463</v>
      </c>
      <c r="M15" s="77">
        <f t="shared" si="5"/>
        <v>6.4123791018129008</v>
      </c>
      <c r="N15" s="78">
        <v>4902211.29</v>
      </c>
      <c r="O15" s="79">
        <v>6964942.0389999999</v>
      </c>
      <c r="P15" s="80">
        <f t="shared" si="6"/>
        <v>42.077556983473066</v>
      </c>
      <c r="Q15" s="81">
        <f t="shared" si="7"/>
        <v>5.2611431686854306</v>
      </c>
    </row>
    <row r="16" spans="1:17" ht="22.5" customHeight="1" x14ac:dyDescent="0.25">
      <c r="A16" s="73" t="s">
        <v>70</v>
      </c>
      <c r="B16" s="74">
        <v>588182.30000000005</v>
      </c>
      <c r="C16" s="75">
        <v>619238.25699999998</v>
      </c>
      <c r="D16" s="76">
        <f t="shared" si="0"/>
        <v>5.2799883641517154</v>
      </c>
      <c r="E16" s="77">
        <f t="shared" si="1"/>
        <v>4.4878940209552418</v>
      </c>
      <c r="F16" s="74">
        <v>5201630.7709999997</v>
      </c>
      <c r="G16" s="75">
        <v>5947319.9419999998</v>
      </c>
      <c r="H16" s="76">
        <f t="shared" si="2"/>
        <v>14.335680555362512</v>
      </c>
      <c r="I16" s="77">
        <f t="shared" si="3"/>
        <v>4.4890077879766768</v>
      </c>
      <c r="J16" s="74">
        <v>5715212.8380000005</v>
      </c>
      <c r="K16" s="75">
        <v>6525387.409</v>
      </c>
      <c r="L16" s="76">
        <f t="shared" si="4"/>
        <v>14.175755023736169</v>
      </c>
      <c r="M16" s="77">
        <f t="shared" si="5"/>
        <v>4.5213076760264768</v>
      </c>
      <c r="N16" s="78">
        <v>4474384.7340000002</v>
      </c>
      <c r="O16" s="79">
        <v>5734250.4689999996</v>
      </c>
      <c r="P16" s="80">
        <f t="shared" si="6"/>
        <v>28.157295581368292</v>
      </c>
      <c r="Q16" s="81">
        <f t="shared" si="7"/>
        <v>4.3315095105719053</v>
      </c>
    </row>
    <row r="17" spans="1:17" ht="22.5" customHeight="1" x14ac:dyDescent="0.25">
      <c r="A17" s="73" t="s">
        <v>71</v>
      </c>
      <c r="B17" s="74">
        <v>3586476.6189999999</v>
      </c>
      <c r="C17" s="75">
        <v>3752595.8160000001</v>
      </c>
      <c r="D17" s="76">
        <f t="shared" si="0"/>
        <v>4.6318215521036459</v>
      </c>
      <c r="E17" s="77">
        <f t="shared" si="1"/>
        <v>27.196724581065503</v>
      </c>
      <c r="F17" s="74">
        <v>37024708.527000003</v>
      </c>
      <c r="G17" s="75">
        <v>37045277.417000003</v>
      </c>
      <c r="H17" s="76">
        <f t="shared" si="2"/>
        <v>5.5554495412167476E-2</v>
      </c>
      <c r="I17" s="77">
        <f t="shared" si="3"/>
        <v>27.961592861060431</v>
      </c>
      <c r="J17" s="74">
        <v>40453231.248999998</v>
      </c>
      <c r="K17" s="75">
        <v>40455585.755999997</v>
      </c>
      <c r="L17" s="76">
        <f t="shared" si="4"/>
        <v>5.8203187416765081E-3</v>
      </c>
      <c r="M17" s="77">
        <f t="shared" si="5"/>
        <v>28.03084919747026</v>
      </c>
      <c r="N17" s="78">
        <v>32912628.903999999</v>
      </c>
      <c r="O17" s="79">
        <v>37242909.464000002</v>
      </c>
      <c r="P17" s="80">
        <f t="shared" si="6"/>
        <v>13.156896620536218</v>
      </c>
      <c r="Q17" s="81">
        <f t="shared" si="7"/>
        <v>28.132363142626517</v>
      </c>
    </row>
    <row r="18" spans="1:17" ht="22.5" customHeight="1" x14ac:dyDescent="0.25">
      <c r="A18" s="73" t="s">
        <v>72</v>
      </c>
      <c r="B18" s="74">
        <v>1685775.34</v>
      </c>
      <c r="C18" s="75">
        <v>1924649.679</v>
      </c>
      <c r="D18" s="76">
        <f t="shared" si="0"/>
        <v>14.169998417464091</v>
      </c>
      <c r="E18" s="77">
        <f t="shared" si="1"/>
        <v>13.948788998702847</v>
      </c>
      <c r="F18" s="74">
        <v>17091763.581999999</v>
      </c>
      <c r="G18" s="75">
        <v>18442334.933000002</v>
      </c>
      <c r="H18" s="76">
        <f t="shared" si="2"/>
        <v>7.9018841123121009</v>
      </c>
      <c r="I18" s="77">
        <f t="shared" si="3"/>
        <v>13.920183536463815</v>
      </c>
      <c r="J18" s="74">
        <v>18669451.752999999</v>
      </c>
      <c r="K18" s="75">
        <v>20020599.219000001</v>
      </c>
      <c r="L18" s="76">
        <f t="shared" si="4"/>
        <v>7.2372101970422653</v>
      </c>
      <c r="M18" s="77">
        <f t="shared" si="5"/>
        <v>13.871864343666035</v>
      </c>
      <c r="N18" s="78">
        <v>15993720.549999999</v>
      </c>
      <c r="O18" s="79">
        <v>18461534.930999998</v>
      </c>
      <c r="P18" s="80">
        <f t="shared" si="6"/>
        <v>15.429895584864395</v>
      </c>
      <c r="Q18" s="81">
        <f t="shared" si="7"/>
        <v>13.945382149888424</v>
      </c>
    </row>
    <row r="19" spans="1:17" ht="22.5" customHeight="1" x14ac:dyDescent="0.25">
      <c r="A19" s="83" t="s">
        <v>73</v>
      </c>
      <c r="B19" s="74">
        <v>124965.851</v>
      </c>
      <c r="C19" s="75">
        <v>153964.52900000001</v>
      </c>
      <c r="D19" s="76">
        <f t="shared" si="0"/>
        <v>23.205281897372117</v>
      </c>
      <c r="E19" s="77">
        <f t="shared" si="1"/>
        <v>1.1158491603633107</v>
      </c>
      <c r="F19" s="74">
        <v>1345335.7029999997</v>
      </c>
      <c r="G19" s="75">
        <v>1261089.3589999999</v>
      </c>
      <c r="H19" s="76">
        <f t="shared" si="2"/>
        <v>-6.2621057191997993</v>
      </c>
      <c r="I19" s="77">
        <f t="shared" si="3"/>
        <v>0.95186403440434175</v>
      </c>
      <c r="J19" s="74">
        <v>1458391.8269999998</v>
      </c>
      <c r="K19" s="75">
        <v>1378958.2889999999</v>
      </c>
      <c r="L19" s="76">
        <f t="shared" si="4"/>
        <v>-5.4466527122138046</v>
      </c>
      <c r="M19" s="77">
        <f t="shared" si="5"/>
        <v>0.95545203774062026</v>
      </c>
      <c r="N19" s="78">
        <v>1337078.9910000002</v>
      </c>
      <c r="O19" s="79">
        <v>1503190.1989999996</v>
      </c>
      <c r="P19" s="80">
        <f t="shared" si="6"/>
        <v>12.423440134659881</v>
      </c>
      <c r="Q19" s="81">
        <f t="shared" si="7"/>
        <v>1.135472312966902</v>
      </c>
    </row>
    <row r="20" spans="1:17" ht="22.5" customHeight="1" x14ac:dyDescent="0.25">
      <c r="A20" s="73" t="s">
        <v>74</v>
      </c>
      <c r="B20" s="74">
        <v>992622.48300000001</v>
      </c>
      <c r="C20" s="75">
        <v>1102366.676</v>
      </c>
      <c r="D20" s="76">
        <f t="shared" si="0"/>
        <v>11.055985017417742</v>
      </c>
      <c r="E20" s="77">
        <f t="shared" si="1"/>
        <v>7.9893397382918865</v>
      </c>
      <c r="F20" s="74">
        <v>9731310.5119999982</v>
      </c>
      <c r="G20" s="75">
        <v>10795377.522</v>
      </c>
      <c r="H20" s="76">
        <f t="shared" si="2"/>
        <v>10.934467754244052</v>
      </c>
      <c r="I20" s="77">
        <f t="shared" si="3"/>
        <v>8.1482977615140317</v>
      </c>
      <c r="J20" s="74">
        <v>10663960.369999997</v>
      </c>
      <c r="K20" s="75">
        <v>11750561.004999999</v>
      </c>
      <c r="L20" s="76">
        <f t="shared" si="4"/>
        <v>10.189466176720252</v>
      </c>
      <c r="M20" s="77">
        <f t="shared" si="5"/>
        <v>8.14172375363467</v>
      </c>
      <c r="N20" s="78">
        <v>8330934.0590000013</v>
      </c>
      <c r="O20" s="79">
        <v>10156234.218</v>
      </c>
      <c r="P20" s="80">
        <f t="shared" si="6"/>
        <v>21.909910054180624</v>
      </c>
      <c r="Q20" s="81">
        <f t="shared" si="7"/>
        <v>7.6717655332091876</v>
      </c>
    </row>
    <row r="21" spans="1:17" ht="22.5" customHeight="1" thickBot="1" x14ac:dyDescent="0.3">
      <c r="A21" s="84" t="s">
        <v>75</v>
      </c>
      <c r="B21" s="85">
        <v>1875786.5689999999</v>
      </c>
      <c r="C21" s="86">
        <v>2211215.1329999999</v>
      </c>
      <c r="D21" s="87">
        <f t="shared" si="0"/>
        <v>17.882021843179114</v>
      </c>
      <c r="E21" s="88">
        <f t="shared" si="1"/>
        <v>16.025655815442374</v>
      </c>
      <c r="F21" s="85">
        <v>18684144.697999999</v>
      </c>
      <c r="G21" s="86">
        <v>21004857.583000004</v>
      </c>
      <c r="H21" s="87">
        <f t="shared" si="2"/>
        <v>12.420760610189561</v>
      </c>
      <c r="I21" s="88">
        <f t="shared" si="3"/>
        <v>15.854363006359339</v>
      </c>
      <c r="J21" s="85">
        <v>20560886.840999998</v>
      </c>
      <c r="K21" s="86">
        <v>22746019.551000003</v>
      </c>
      <c r="L21" s="87">
        <f t="shared" si="4"/>
        <v>10.62761896847115</v>
      </c>
      <c r="M21" s="88">
        <f t="shared" si="5"/>
        <v>15.760252433923288</v>
      </c>
      <c r="N21" s="89">
        <v>18293006.946000002</v>
      </c>
      <c r="O21" s="90">
        <v>21229863.969999999</v>
      </c>
      <c r="P21" s="91">
        <f t="shared" si="6"/>
        <v>16.054534023134874</v>
      </c>
      <c r="Q21" s="92">
        <f t="shared" si="7"/>
        <v>16.036508727920864</v>
      </c>
    </row>
    <row r="22" spans="1:17" ht="24" customHeight="1" thickBot="1" x14ac:dyDescent="0.3">
      <c r="A22" s="93" t="s">
        <v>76</v>
      </c>
      <c r="B22" s="94">
        <v>12676606.402000001</v>
      </c>
      <c r="C22" s="95">
        <v>13797969.695999997</v>
      </c>
      <c r="D22" s="96">
        <f t="shared" si="0"/>
        <v>8.8459265708768662</v>
      </c>
      <c r="E22" s="97">
        <f t="shared" si="1"/>
        <v>100</v>
      </c>
      <c r="F22" s="94">
        <v>125695706.72599998</v>
      </c>
      <c r="G22" s="95">
        <v>132486291.46800001</v>
      </c>
      <c r="H22" s="96">
        <f t="shared" si="2"/>
        <v>5.4023999059909062</v>
      </c>
      <c r="I22" s="97">
        <f t="shared" si="3"/>
        <v>100</v>
      </c>
      <c r="J22" s="94">
        <v>137738868.61399999</v>
      </c>
      <c r="K22" s="95">
        <v>144325223.51000002</v>
      </c>
      <c r="L22" s="96">
        <f t="shared" si="4"/>
        <v>4.7817692727371366</v>
      </c>
      <c r="M22" s="97">
        <f t="shared" si="5"/>
        <v>100</v>
      </c>
      <c r="N22" s="94">
        <v>109653502.90100001</v>
      </c>
      <c r="O22" s="98">
        <v>132384575.28500003</v>
      </c>
      <c r="P22" s="99">
        <f t="shared" si="6"/>
        <v>20.729909927749983</v>
      </c>
      <c r="Q22" s="97">
        <f t="shared" si="7"/>
        <v>100</v>
      </c>
    </row>
  </sheetData>
  <mergeCells count="5">
    <mergeCell ref="A6:Q6"/>
    <mergeCell ref="B7:E7"/>
    <mergeCell ref="F7:I7"/>
    <mergeCell ref="J7:M7"/>
    <mergeCell ref="N7:Q7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59"/>
  <sheetViews>
    <sheetView showGridLines="0" topLeftCell="C40" workbookViewId="0">
      <selection activeCell="J16" sqref="J16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100"/>
    </row>
    <row r="8" spans="9:9" x14ac:dyDescent="0.2">
      <c r="I8" s="100"/>
    </row>
    <row r="9" spans="9:9" x14ac:dyDescent="0.2">
      <c r="I9" s="100"/>
    </row>
    <row r="10" spans="9:9" x14ac:dyDescent="0.2">
      <c r="I10" s="100"/>
    </row>
    <row r="17" spans="3:14" ht="12.75" customHeight="1" x14ac:dyDescent="0.2"/>
    <row r="21" spans="3:14" x14ac:dyDescent="0.2">
      <c r="C21" s="1" t="s">
        <v>211</v>
      </c>
    </row>
    <row r="23" spans="3:14" x14ac:dyDescent="0.2">
      <c r="H23" s="100"/>
      <c r="I23" s="100"/>
    </row>
    <row r="24" spans="3:14" x14ac:dyDescent="0.2">
      <c r="H24" s="100"/>
      <c r="I24" s="100"/>
    </row>
    <row r="25" spans="3:14" x14ac:dyDescent="0.2">
      <c r="H25" s="196"/>
      <c r="I25" s="196"/>
      <c r="N25" t="s">
        <v>77</v>
      </c>
    </row>
    <row r="26" spans="3:14" x14ac:dyDescent="0.2">
      <c r="H26" s="196"/>
      <c r="I26" s="196"/>
    </row>
    <row r="27" spans="3:14" ht="12.75" customHeight="1" x14ac:dyDescent="0.2"/>
    <row r="28" spans="3:14" ht="12.75" customHeight="1" x14ac:dyDescent="0.2"/>
    <row r="29" spans="3:14" ht="9.75" customHeight="1" x14ac:dyDescent="0.2"/>
    <row r="36" spans="8:9" x14ac:dyDescent="0.2">
      <c r="H36" s="100"/>
      <c r="I36" s="100"/>
    </row>
    <row r="37" spans="8:9" x14ac:dyDescent="0.2">
      <c r="H37" s="100"/>
      <c r="I37" s="100"/>
    </row>
    <row r="38" spans="8:9" x14ac:dyDescent="0.2">
      <c r="H38" s="196"/>
      <c r="I38" s="196"/>
    </row>
    <row r="39" spans="8:9" x14ac:dyDescent="0.2">
      <c r="H39" s="196"/>
      <c r="I39" s="196"/>
    </row>
    <row r="40" spans="8:9" ht="12.75" customHeight="1" x14ac:dyDescent="0.2"/>
    <row r="41" spans="8:9" ht="13.5" customHeight="1" x14ac:dyDescent="0.2"/>
    <row r="42" spans="8:9" ht="12.75" customHeight="1" x14ac:dyDescent="0.2"/>
    <row r="48" spans="8:9" x14ac:dyDescent="0.2">
      <c r="H48" s="100"/>
      <c r="I48" s="100"/>
    </row>
    <row r="49" spans="3:9" x14ac:dyDescent="0.2">
      <c r="H49" s="100"/>
      <c r="I49" s="100"/>
    </row>
    <row r="50" spans="3:9" x14ac:dyDescent="0.2">
      <c r="H50" s="196"/>
      <c r="I50" s="196"/>
    </row>
    <row r="51" spans="3:9" x14ac:dyDescent="0.2">
      <c r="H51" s="196"/>
      <c r="I51" s="196"/>
    </row>
    <row r="54" spans="3:9" ht="15.75" customHeight="1" x14ac:dyDescent="0.2"/>
    <row r="55" spans="3:9" ht="12.75" customHeight="1" x14ac:dyDescent="0.2"/>
    <row r="56" spans="3:9" ht="12.75" customHeight="1" x14ac:dyDescent="0.2"/>
    <row r="57" spans="3:9" ht="12.75" customHeight="1" x14ac:dyDescent="0.2"/>
    <row r="59" spans="3:9" x14ac:dyDescent="0.2">
      <c r="C59" s="101"/>
    </row>
  </sheetData>
  <mergeCells count="3">
    <mergeCell ref="H25:I26"/>
    <mergeCell ref="H38:I39"/>
    <mergeCell ref="H50:I51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"/>
  <sheetViews>
    <sheetView showGridLines="0" topLeftCell="A13" zoomScaleNormal="100" workbookViewId="0">
      <selection activeCell="N32" sqref="N32"/>
    </sheetView>
  </sheetViews>
  <sheetFormatPr defaultColWidth="9.140625" defaultRowHeight="12.75" x14ac:dyDescent="0.2"/>
  <sheetData>
    <row r="23" spans="1:1" x14ac:dyDescent="0.2">
      <c r="A23" t="s">
        <v>212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E26" sqref="E26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3" spans="1:16" x14ac:dyDescent="0.2">
      <c r="B3" s="100" t="s">
        <v>78</v>
      </c>
    </row>
    <row r="4" spans="1:16" s="102" customFormat="1" x14ac:dyDescent="0.2">
      <c r="B4" s="103" t="s">
        <v>79</v>
      </c>
      <c r="C4" s="103" t="s">
        <v>80</v>
      </c>
      <c r="D4" s="103" t="s">
        <v>81</v>
      </c>
      <c r="E4" s="103" t="s">
        <v>82</v>
      </c>
      <c r="F4" s="103" t="s">
        <v>83</v>
      </c>
      <c r="G4" s="103" t="s">
        <v>84</v>
      </c>
      <c r="H4" s="103" t="s">
        <v>85</v>
      </c>
      <c r="I4" s="103" t="s">
        <v>1</v>
      </c>
      <c r="J4" s="103" t="s">
        <v>86</v>
      </c>
      <c r="K4" s="103" t="s">
        <v>87</v>
      </c>
      <c r="L4" s="103" t="s">
        <v>88</v>
      </c>
      <c r="M4" s="103" t="s">
        <v>89</v>
      </c>
      <c r="N4" s="103" t="s">
        <v>90</v>
      </c>
      <c r="O4" s="104" t="s">
        <v>91</v>
      </c>
      <c r="P4" s="104" t="s">
        <v>92</v>
      </c>
    </row>
    <row r="5" spans="1:16" x14ac:dyDescent="0.2">
      <c r="A5" s="105" t="s">
        <v>93</v>
      </c>
      <c r="B5" s="106" t="s">
        <v>94</v>
      </c>
      <c r="C5" s="107">
        <v>1037801.26</v>
      </c>
      <c r="D5" s="107">
        <v>1072610.7379999999</v>
      </c>
      <c r="E5" s="107">
        <v>1126499.68</v>
      </c>
      <c r="F5" s="107">
        <v>1032836.546</v>
      </c>
      <c r="G5" s="107">
        <v>1078180.2860000001</v>
      </c>
      <c r="H5" s="107">
        <v>1124730.0160000001</v>
      </c>
      <c r="I5" s="107">
        <v>1172306.1200000001</v>
      </c>
      <c r="J5" s="107">
        <v>988168.84499999997</v>
      </c>
      <c r="K5" s="107">
        <v>1148849.6629999999</v>
      </c>
      <c r="L5" s="107">
        <v>1126650.1270000001</v>
      </c>
      <c r="M5" s="107">
        <v>1316429.6029999999</v>
      </c>
      <c r="N5" s="107"/>
      <c r="O5" s="107">
        <f>SUM(C5:N5)</f>
        <v>12225062.884000001</v>
      </c>
      <c r="P5" s="108">
        <f t="shared" ref="P5:P24" si="0">O5/O$26*100</f>
        <v>9.2274172274931221</v>
      </c>
    </row>
    <row r="6" spans="1:16" x14ac:dyDescent="0.2">
      <c r="A6" s="105" t="s">
        <v>95</v>
      </c>
      <c r="B6" s="106" t="s">
        <v>96</v>
      </c>
      <c r="C6" s="107">
        <v>879220.12399999995</v>
      </c>
      <c r="D6" s="107">
        <v>840441.03599999996</v>
      </c>
      <c r="E6" s="107">
        <v>925530.52399999998</v>
      </c>
      <c r="F6" s="107">
        <v>907235.72199999995</v>
      </c>
      <c r="G6" s="107">
        <v>985183.88600000006</v>
      </c>
      <c r="H6" s="107">
        <v>919679.15399999998</v>
      </c>
      <c r="I6" s="107">
        <v>1062454.1599999999</v>
      </c>
      <c r="J6" s="107">
        <v>864774.01500000001</v>
      </c>
      <c r="K6" s="107">
        <v>1013220.365</v>
      </c>
      <c r="L6" s="107">
        <v>1054820.882</v>
      </c>
      <c r="M6" s="107">
        <v>1205136.4099999999</v>
      </c>
      <c r="N6" s="107"/>
      <c r="O6" s="107">
        <f t="shared" ref="O6:O24" si="1">SUM(C6:N6)</f>
        <v>10657696.277999999</v>
      </c>
      <c r="P6" s="108">
        <f t="shared" si="0"/>
        <v>8.0443766362720748</v>
      </c>
    </row>
    <row r="7" spans="1:16" x14ac:dyDescent="0.2">
      <c r="A7" s="105" t="s">
        <v>97</v>
      </c>
      <c r="B7" s="106" t="s">
        <v>98</v>
      </c>
      <c r="C7" s="107">
        <v>647770.80099999998</v>
      </c>
      <c r="D7" s="107">
        <v>662064.83400000003</v>
      </c>
      <c r="E7" s="107">
        <v>644782.97600000002</v>
      </c>
      <c r="F7" s="107">
        <v>622801.89599999995</v>
      </c>
      <c r="G7" s="107">
        <v>680631.88100000005</v>
      </c>
      <c r="H7" s="107">
        <v>680711.39300000004</v>
      </c>
      <c r="I7" s="107">
        <v>766742.07700000005</v>
      </c>
      <c r="J7" s="107">
        <v>617492.77500000002</v>
      </c>
      <c r="K7" s="107">
        <v>890774.00899999996</v>
      </c>
      <c r="L7" s="107">
        <v>784444.67200000002</v>
      </c>
      <c r="M7" s="107">
        <v>869165.00199999998</v>
      </c>
      <c r="N7" s="107"/>
      <c r="O7" s="107">
        <f t="shared" si="1"/>
        <v>7867382.3160000015</v>
      </c>
      <c r="P7" s="108">
        <f t="shared" si="0"/>
        <v>5.9382614066505388</v>
      </c>
    </row>
    <row r="8" spans="1:16" x14ac:dyDescent="0.2">
      <c r="A8" s="105" t="s">
        <v>99</v>
      </c>
      <c r="B8" s="106" t="s">
        <v>100</v>
      </c>
      <c r="C8" s="107">
        <v>544023.06299999997</v>
      </c>
      <c r="D8" s="107">
        <v>588167.41899999999</v>
      </c>
      <c r="E8" s="107">
        <v>581018.50399999996</v>
      </c>
      <c r="F8" s="107">
        <v>579722.91399999999</v>
      </c>
      <c r="G8" s="107">
        <v>588229.44299999997</v>
      </c>
      <c r="H8" s="107">
        <v>522871.56300000002</v>
      </c>
      <c r="I8" s="107">
        <v>613410.10199999996</v>
      </c>
      <c r="J8" s="107">
        <v>580632.00899999996</v>
      </c>
      <c r="K8" s="107">
        <v>621574.63500000001</v>
      </c>
      <c r="L8" s="107">
        <v>622263.18599999999</v>
      </c>
      <c r="M8" s="107">
        <v>659153.223</v>
      </c>
      <c r="N8" s="107"/>
      <c r="O8" s="107">
        <f t="shared" si="1"/>
        <v>6501066.0609999998</v>
      </c>
      <c r="P8" s="108">
        <f t="shared" si="0"/>
        <v>4.9069726297157787</v>
      </c>
    </row>
    <row r="9" spans="1:16" x14ac:dyDescent="0.2">
      <c r="A9" s="105" t="s">
        <v>101</v>
      </c>
      <c r="B9" s="106" t="s">
        <v>102</v>
      </c>
      <c r="C9" s="107">
        <v>542316.46200000006</v>
      </c>
      <c r="D9" s="107">
        <v>562736.94999999995</v>
      </c>
      <c r="E9" s="107">
        <v>575341.68900000001</v>
      </c>
      <c r="F9" s="107">
        <v>582484.93900000001</v>
      </c>
      <c r="G9" s="107">
        <v>553937.72600000002</v>
      </c>
      <c r="H9" s="107">
        <v>532040.44700000004</v>
      </c>
      <c r="I9" s="107">
        <v>576096.64599999995</v>
      </c>
      <c r="J9" s="107">
        <v>370299.89199999999</v>
      </c>
      <c r="K9" s="107">
        <v>559778.81900000002</v>
      </c>
      <c r="L9" s="107">
        <v>508713.38099999999</v>
      </c>
      <c r="M9" s="107">
        <v>621836.93999999994</v>
      </c>
      <c r="N9" s="107"/>
      <c r="O9" s="107">
        <f t="shared" si="1"/>
        <v>5985583.8910000008</v>
      </c>
      <c r="P9" s="108">
        <f t="shared" si="0"/>
        <v>4.5178892277687126</v>
      </c>
    </row>
    <row r="10" spans="1:16" x14ac:dyDescent="0.2">
      <c r="A10" s="105" t="s">
        <v>103</v>
      </c>
      <c r="B10" s="106" t="s">
        <v>104</v>
      </c>
      <c r="C10" s="107">
        <v>469076.26400000002</v>
      </c>
      <c r="D10" s="107">
        <v>543789.70200000005</v>
      </c>
      <c r="E10" s="107">
        <v>553354.08200000005</v>
      </c>
      <c r="F10" s="107">
        <v>493239.39600000001</v>
      </c>
      <c r="G10" s="107">
        <v>528913.82400000002</v>
      </c>
      <c r="H10" s="107">
        <v>596825.005</v>
      </c>
      <c r="I10" s="107">
        <v>530831.429</v>
      </c>
      <c r="J10" s="107">
        <v>407754.58799999999</v>
      </c>
      <c r="K10" s="107">
        <v>577997.277</v>
      </c>
      <c r="L10" s="107">
        <v>508505.8</v>
      </c>
      <c r="M10" s="107">
        <v>590664.70200000005</v>
      </c>
      <c r="N10" s="107"/>
      <c r="O10" s="107">
        <f t="shared" si="1"/>
        <v>5800952.0690000001</v>
      </c>
      <c r="P10" s="108">
        <f t="shared" si="0"/>
        <v>4.3785300382715366</v>
      </c>
    </row>
    <row r="11" spans="1:16" x14ac:dyDescent="0.2">
      <c r="A11" s="105" t="s">
        <v>105</v>
      </c>
      <c r="B11" s="106" t="s">
        <v>106</v>
      </c>
      <c r="C11" s="107">
        <v>393921.13</v>
      </c>
      <c r="D11" s="107">
        <v>441026.36300000001</v>
      </c>
      <c r="E11" s="107">
        <v>544024.35800000001</v>
      </c>
      <c r="F11" s="107">
        <v>463578.47499999998</v>
      </c>
      <c r="G11" s="107">
        <v>476659.12300000002</v>
      </c>
      <c r="H11" s="107">
        <v>483863.69</v>
      </c>
      <c r="I11" s="107">
        <v>482822.61700000003</v>
      </c>
      <c r="J11" s="107">
        <v>394348.45899999997</v>
      </c>
      <c r="K11" s="107">
        <v>425280.35700000002</v>
      </c>
      <c r="L11" s="107">
        <v>398110.14399999997</v>
      </c>
      <c r="M11" s="107">
        <v>422248</v>
      </c>
      <c r="N11" s="107"/>
      <c r="O11" s="107">
        <f t="shared" si="1"/>
        <v>4925882.716</v>
      </c>
      <c r="P11" s="108">
        <f t="shared" si="0"/>
        <v>3.7180320024134605</v>
      </c>
    </row>
    <row r="12" spans="1:16" x14ac:dyDescent="0.2">
      <c r="A12" s="105" t="s">
        <v>107</v>
      </c>
      <c r="B12" s="106" t="s">
        <v>108</v>
      </c>
      <c r="C12" s="107">
        <v>335574.46</v>
      </c>
      <c r="D12" s="107">
        <v>318116.58100000001</v>
      </c>
      <c r="E12" s="107">
        <v>378632.788</v>
      </c>
      <c r="F12" s="107">
        <v>315375.47399999999</v>
      </c>
      <c r="G12" s="107">
        <v>379943.32500000001</v>
      </c>
      <c r="H12" s="107">
        <v>362530.49900000001</v>
      </c>
      <c r="I12" s="107">
        <v>326092.14399999997</v>
      </c>
      <c r="J12" s="107">
        <v>312722.73300000001</v>
      </c>
      <c r="K12" s="107">
        <v>374848.53899999999</v>
      </c>
      <c r="L12" s="107">
        <v>383891.12199999997</v>
      </c>
      <c r="M12" s="107">
        <v>430648.7</v>
      </c>
      <c r="N12" s="107"/>
      <c r="O12" s="107">
        <f t="shared" si="1"/>
        <v>3918376.3649999998</v>
      </c>
      <c r="P12" s="108">
        <f t="shared" si="0"/>
        <v>2.9575711730304479</v>
      </c>
    </row>
    <row r="13" spans="1:16" x14ac:dyDescent="0.2">
      <c r="A13" s="105" t="s">
        <v>109</v>
      </c>
      <c r="B13" s="106" t="s">
        <v>110</v>
      </c>
      <c r="C13" s="107">
        <v>308170.81400000001</v>
      </c>
      <c r="D13" s="107">
        <v>289955.31</v>
      </c>
      <c r="E13" s="107">
        <v>255617.66399999999</v>
      </c>
      <c r="F13" s="107">
        <v>266662.652</v>
      </c>
      <c r="G13" s="107">
        <v>352050.71600000001</v>
      </c>
      <c r="H13" s="107">
        <v>274008.44300000003</v>
      </c>
      <c r="I13" s="107">
        <v>324501.91100000002</v>
      </c>
      <c r="J13" s="107">
        <v>277754.42700000003</v>
      </c>
      <c r="K13" s="107">
        <v>318869.946</v>
      </c>
      <c r="L13" s="107">
        <v>269023.65600000002</v>
      </c>
      <c r="M13" s="107">
        <v>327934.62900000002</v>
      </c>
      <c r="N13" s="107"/>
      <c r="O13" s="107">
        <f t="shared" si="1"/>
        <v>3264550.1680000001</v>
      </c>
      <c r="P13" s="108">
        <f t="shared" si="0"/>
        <v>2.4640663811753329</v>
      </c>
    </row>
    <row r="14" spans="1:16" x14ac:dyDescent="0.2">
      <c r="A14" s="105" t="s">
        <v>111</v>
      </c>
      <c r="B14" s="106" t="s">
        <v>117</v>
      </c>
      <c r="C14" s="107">
        <v>316034.71000000002</v>
      </c>
      <c r="D14" s="107">
        <v>340319.891</v>
      </c>
      <c r="E14" s="107">
        <v>309418.40999999997</v>
      </c>
      <c r="F14" s="107">
        <v>302295.99699999997</v>
      </c>
      <c r="G14" s="107">
        <v>300580.19199999998</v>
      </c>
      <c r="H14" s="107">
        <v>230211.77799999999</v>
      </c>
      <c r="I14" s="107">
        <v>246029.05499999999</v>
      </c>
      <c r="J14" s="107">
        <v>280458.88699999999</v>
      </c>
      <c r="K14" s="107">
        <v>259597.69699999999</v>
      </c>
      <c r="L14" s="107">
        <v>225036.20600000001</v>
      </c>
      <c r="M14" s="107">
        <v>339540.74800000002</v>
      </c>
      <c r="N14" s="107"/>
      <c r="O14" s="107">
        <f t="shared" si="1"/>
        <v>3149523.571</v>
      </c>
      <c r="P14" s="108">
        <f t="shared" si="0"/>
        <v>2.3772448725377902</v>
      </c>
    </row>
    <row r="15" spans="1:16" x14ac:dyDescent="0.2">
      <c r="A15" s="105" t="s">
        <v>112</v>
      </c>
      <c r="B15" s="106" t="s">
        <v>115</v>
      </c>
      <c r="C15" s="107">
        <v>328360.74200000003</v>
      </c>
      <c r="D15" s="107">
        <v>302504.462</v>
      </c>
      <c r="E15" s="107">
        <v>301763.288</v>
      </c>
      <c r="F15" s="107">
        <v>323690.33100000001</v>
      </c>
      <c r="G15" s="107">
        <v>340164.38299999997</v>
      </c>
      <c r="H15" s="107">
        <v>286894.603</v>
      </c>
      <c r="I15" s="107">
        <v>254116.41699999999</v>
      </c>
      <c r="J15" s="107">
        <v>178230.11900000001</v>
      </c>
      <c r="K15" s="107">
        <v>245352.125</v>
      </c>
      <c r="L15" s="107">
        <v>192856.255</v>
      </c>
      <c r="M15" s="107">
        <v>219609.11799999999</v>
      </c>
      <c r="N15" s="107"/>
      <c r="O15" s="107">
        <f t="shared" si="1"/>
        <v>2973541.8429999994</v>
      </c>
      <c r="P15" s="108">
        <f t="shared" si="0"/>
        <v>2.2444147313696416</v>
      </c>
    </row>
    <row r="16" spans="1:16" x14ac:dyDescent="0.2">
      <c r="A16" s="105" t="s">
        <v>114</v>
      </c>
      <c r="B16" s="106" t="s">
        <v>169</v>
      </c>
      <c r="C16" s="107">
        <v>261351.50099999999</v>
      </c>
      <c r="D16" s="107">
        <v>342074.86800000002</v>
      </c>
      <c r="E16" s="107">
        <v>317218.02799999999</v>
      </c>
      <c r="F16" s="107">
        <v>214254.91899999999</v>
      </c>
      <c r="G16" s="107">
        <v>269510.67300000001</v>
      </c>
      <c r="H16" s="107">
        <v>296788.68699999998</v>
      </c>
      <c r="I16" s="107">
        <v>273217.74099999998</v>
      </c>
      <c r="J16" s="107">
        <v>320413.59899999999</v>
      </c>
      <c r="K16" s="107">
        <v>183417.533</v>
      </c>
      <c r="L16" s="107">
        <v>206785.24400000001</v>
      </c>
      <c r="M16" s="107">
        <v>272250.62300000002</v>
      </c>
      <c r="N16" s="107"/>
      <c r="O16" s="107">
        <f t="shared" si="1"/>
        <v>2957283.4159999997</v>
      </c>
      <c r="P16" s="108">
        <f t="shared" si="0"/>
        <v>2.2321429507812502</v>
      </c>
    </row>
    <row r="17" spans="1:16" x14ac:dyDescent="0.2">
      <c r="A17" s="105" t="s">
        <v>116</v>
      </c>
      <c r="B17" s="106" t="s">
        <v>113</v>
      </c>
      <c r="C17" s="107">
        <v>198268.848</v>
      </c>
      <c r="D17" s="107">
        <v>201517.65900000001</v>
      </c>
      <c r="E17" s="107">
        <v>226013.829</v>
      </c>
      <c r="F17" s="107">
        <v>235433.549</v>
      </c>
      <c r="G17" s="107">
        <v>283600.73300000001</v>
      </c>
      <c r="H17" s="107">
        <v>268666.52899999998</v>
      </c>
      <c r="I17" s="107">
        <v>280127.902</v>
      </c>
      <c r="J17" s="107">
        <v>249655.228</v>
      </c>
      <c r="K17" s="107">
        <v>287044.52600000001</v>
      </c>
      <c r="L17" s="107">
        <v>217837.82699999999</v>
      </c>
      <c r="M17" s="107">
        <v>252972.33300000001</v>
      </c>
      <c r="N17" s="107"/>
      <c r="O17" s="107">
        <f t="shared" si="1"/>
        <v>2701138.963</v>
      </c>
      <c r="P17" s="108">
        <f t="shared" si="0"/>
        <v>2.0388063797741283</v>
      </c>
    </row>
    <row r="18" spans="1:16" x14ac:dyDescent="0.2">
      <c r="A18" s="105" t="s">
        <v>118</v>
      </c>
      <c r="B18" s="106" t="s">
        <v>123</v>
      </c>
      <c r="C18" s="107">
        <v>192011.00099999999</v>
      </c>
      <c r="D18" s="107">
        <v>148741.66</v>
      </c>
      <c r="E18" s="107">
        <v>244934.56700000001</v>
      </c>
      <c r="F18" s="107">
        <v>244875.26500000001</v>
      </c>
      <c r="G18" s="107">
        <v>287578.35499999998</v>
      </c>
      <c r="H18" s="107">
        <v>216113.68</v>
      </c>
      <c r="I18" s="107">
        <v>237019.223</v>
      </c>
      <c r="J18" s="107">
        <v>228442.25599999999</v>
      </c>
      <c r="K18" s="107">
        <v>299689.69</v>
      </c>
      <c r="L18" s="107">
        <v>298767.96799999999</v>
      </c>
      <c r="M18" s="107">
        <v>272087.61099999998</v>
      </c>
      <c r="N18" s="107"/>
      <c r="O18" s="107">
        <f t="shared" si="1"/>
        <v>2670261.2760000001</v>
      </c>
      <c r="P18" s="108">
        <f t="shared" si="0"/>
        <v>2.0155000537721701</v>
      </c>
    </row>
    <row r="19" spans="1:16" x14ac:dyDescent="0.2">
      <c r="A19" s="105" t="s">
        <v>120</v>
      </c>
      <c r="B19" s="106" t="s">
        <v>125</v>
      </c>
      <c r="C19" s="107">
        <v>197355.505</v>
      </c>
      <c r="D19" s="107">
        <v>195160.01699999999</v>
      </c>
      <c r="E19" s="107">
        <v>220711.78200000001</v>
      </c>
      <c r="F19" s="107">
        <v>225611.87899999999</v>
      </c>
      <c r="G19" s="107">
        <v>242111.29800000001</v>
      </c>
      <c r="H19" s="107">
        <v>224014.85699999999</v>
      </c>
      <c r="I19" s="107">
        <v>221229.55100000001</v>
      </c>
      <c r="J19" s="107">
        <v>194433.5</v>
      </c>
      <c r="K19" s="107">
        <v>249611.628</v>
      </c>
      <c r="L19" s="107">
        <v>232875.02600000001</v>
      </c>
      <c r="M19" s="107">
        <v>269635.95299999998</v>
      </c>
      <c r="N19" s="107"/>
      <c r="O19" s="107">
        <f t="shared" si="1"/>
        <v>2472750.9960000003</v>
      </c>
      <c r="P19" s="108">
        <f t="shared" si="0"/>
        <v>1.8664202676334611</v>
      </c>
    </row>
    <row r="20" spans="1:16" x14ac:dyDescent="0.2">
      <c r="A20" s="105" t="s">
        <v>122</v>
      </c>
      <c r="B20" s="106" t="s">
        <v>213</v>
      </c>
      <c r="C20" s="107">
        <v>199213.318</v>
      </c>
      <c r="D20" s="107">
        <v>217055.54</v>
      </c>
      <c r="E20" s="107">
        <v>280322.60100000002</v>
      </c>
      <c r="F20" s="107">
        <v>273749.61499999999</v>
      </c>
      <c r="G20" s="107">
        <v>278283.571</v>
      </c>
      <c r="H20" s="107">
        <v>242016.27100000001</v>
      </c>
      <c r="I20" s="107">
        <v>210107.53400000001</v>
      </c>
      <c r="J20" s="107">
        <v>147201.40599999999</v>
      </c>
      <c r="K20" s="107">
        <v>198403.834</v>
      </c>
      <c r="L20" s="107">
        <v>176251.95499999999</v>
      </c>
      <c r="M20" s="107">
        <v>232764.364</v>
      </c>
      <c r="N20" s="107"/>
      <c r="O20" s="107">
        <f t="shared" si="1"/>
        <v>2455370.0090000001</v>
      </c>
      <c r="P20" s="108">
        <f t="shared" si="0"/>
        <v>1.8533011842883325</v>
      </c>
    </row>
    <row r="21" spans="1:16" x14ac:dyDescent="0.2">
      <c r="A21" s="105" t="s">
        <v>124</v>
      </c>
      <c r="B21" s="106" t="s">
        <v>121</v>
      </c>
      <c r="C21" s="107">
        <v>179925.02799999999</v>
      </c>
      <c r="D21" s="107">
        <v>198062.652</v>
      </c>
      <c r="E21" s="107">
        <v>227976.31700000001</v>
      </c>
      <c r="F21" s="107">
        <v>206830.78</v>
      </c>
      <c r="G21" s="107">
        <v>258008.55</v>
      </c>
      <c r="H21" s="107">
        <v>219885.878</v>
      </c>
      <c r="I21" s="107">
        <v>240335.80799999999</v>
      </c>
      <c r="J21" s="107">
        <v>204364.89300000001</v>
      </c>
      <c r="K21" s="107">
        <v>211844.413</v>
      </c>
      <c r="L21" s="107">
        <v>196373.59400000001</v>
      </c>
      <c r="M21" s="107">
        <v>253531.902</v>
      </c>
      <c r="N21" s="107"/>
      <c r="O21" s="107">
        <f t="shared" si="1"/>
        <v>2397139.8149999995</v>
      </c>
      <c r="P21" s="108">
        <f t="shared" si="0"/>
        <v>1.8093493207785665</v>
      </c>
    </row>
    <row r="22" spans="1:16" x14ac:dyDescent="0.2">
      <c r="A22" s="105" t="s">
        <v>126</v>
      </c>
      <c r="B22" s="106" t="s">
        <v>127</v>
      </c>
      <c r="C22" s="107">
        <v>191896.38</v>
      </c>
      <c r="D22" s="107">
        <v>225046.82399999999</v>
      </c>
      <c r="E22" s="107">
        <v>245328.76199999999</v>
      </c>
      <c r="F22" s="107">
        <v>209763.41899999999</v>
      </c>
      <c r="G22" s="107">
        <v>222059.71299999999</v>
      </c>
      <c r="H22" s="107">
        <v>211595.345</v>
      </c>
      <c r="I22" s="107">
        <v>217848.861</v>
      </c>
      <c r="J22" s="107">
        <v>151382.42800000001</v>
      </c>
      <c r="K22" s="107">
        <v>207775.66699999999</v>
      </c>
      <c r="L22" s="107">
        <v>215869.592</v>
      </c>
      <c r="M22" s="107">
        <v>240325.92800000001</v>
      </c>
      <c r="N22" s="107"/>
      <c r="O22" s="107">
        <f t="shared" si="1"/>
        <v>2338892.9189999998</v>
      </c>
      <c r="P22" s="108">
        <f t="shared" si="0"/>
        <v>1.7653848506814986</v>
      </c>
    </row>
    <row r="23" spans="1:16" x14ac:dyDescent="0.2">
      <c r="A23" s="105" t="s">
        <v>128</v>
      </c>
      <c r="B23" s="106" t="s">
        <v>119</v>
      </c>
      <c r="C23" s="107">
        <v>186240.49299999999</v>
      </c>
      <c r="D23" s="107">
        <v>177959.79699999999</v>
      </c>
      <c r="E23" s="107">
        <v>168552.802</v>
      </c>
      <c r="F23" s="107">
        <v>183296.42199999999</v>
      </c>
      <c r="G23" s="107">
        <v>249867.41699999999</v>
      </c>
      <c r="H23" s="107">
        <v>210314.584</v>
      </c>
      <c r="I23" s="107">
        <v>243106.69500000001</v>
      </c>
      <c r="J23" s="107">
        <v>194518.212</v>
      </c>
      <c r="K23" s="107">
        <v>219735.959</v>
      </c>
      <c r="L23" s="107">
        <v>209238.269</v>
      </c>
      <c r="M23" s="107">
        <v>237431.068</v>
      </c>
      <c r="N23" s="107"/>
      <c r="O23" s="107">
        <f t="shared" si="1"/>
        <v>2280261.7180000003</v>
      </c>
      <c r="P23" s="108">
        <f t="shared" si="0"/>
        <v>1.7211303090640415</v>
      </c>
    </row>
    <row r="24" spans="1:16" x14ac:dyDescent="0.2">
      <c r="A24" s="105" t="s">
        <v>129</v>
      </c>
      <c r="B24" s="106" t="s">
        <v>168</v>
      </c>
      <c r="C24" s="107">
        <v>126932.484</v>
      </c>
      <c r="D24" s="107">
        <v>157744.94500000001</v>
      </c>
      <c r="E24" s="107">
        <v>173375.37599999999</v>
      </c>
      <c r="F24" s="107">
        <v>186490.79699999999</v>
      </c>
      <c r="G24" s="107">
        <v>203929.17300000001</v>
      </c>
      <c r="H24" s="107">
        <v>139558.50899999999</v>
      </c>
      <c r="I24" s="107">
        <v>165103.68900000001</v>
      </c>
      <c r="J24" s="107">
        <v>173057.54399999999</v>
      </c>
      <c r="K24" s="107">
        <v>205404.46400000001</v>
      </c>
      <c r="L24" s="107">
        <v>209061.147</v>
      </c>
      <c r="M24" s="107">
        <v>255740.42199999999</v>
      </c>
      <c r="N24" s="107"/>
      <c r="O24" s="107">
        <f t="shared" si="1"/>
        <v>1996398.5499999996</v>
      </c>
      <c r="P24" s="108">
        <f t="shared" si="0"/>
        <v>1.5068717885551517</v>
      </c>
    </row>
    <row r="25" spans="1:16" x14ac:dyDescent="0.2">
      <c r="A25" s="109"/>
      <c r="B25" s="197" t="s">
        <v>130</v>
      </c>
      <c r="C25" s="197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1">
        <f>SUM(O5:O24)</f>
        <v>89539115.823999986</v>
      </c>
      <c r="P25" s="112">
        <f>SUM(P5:P24)</f>
        <v>67.583683432027016</v>
      </c>
    </row>
    <row r="26" spans="1:16" ht="13.5" customHeight="1" x14ac:dyDescent="0.2">
      <c r="A26" s="109"/>
      <c r="B26" s="198" t="s">
        <v>131</v>
      </c>
      <c r="C26" s="198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1">
        <v>132486291.47900005</v>
      </c>
      <c r="P26" s="107">
        <f>O26/O$26*100</f>
        <v>100</v>
      </c>
    </row>
    <row r="27" spans="1:16" x14ac:dyDescent="0.2">
      <c r="B27" s="114"/>
    </row>
    <row r="28" spans="1:16" x14ac:dyDescent="0.2">
      <c r="B28" s="100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41" workbookViewId="0">
      <selection activeCell="K61" sqref="K61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115" t="s">
        <v>8</v>
      </c>
    </row>
    <row r="2" spans="2:2" ht="15" x14ac:dyDescent="0.25">
      <c r="B2" s="115" t="s">
        <v>132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101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SEKTÖR (U S D)</vt:lpstr>
      <vt:lpstr>SEKTÖR (TL)</vt:lpstr>
      <vt:lpstr>USDvsTL</vt:lpstr>
      <vt:lpstr>Seçilmiş İstatistikler</vt:lpstr>
      <vt:lpstr>GEN.SEK.</vt:lpstr>
      <vt:lpstr>Toplam İhracat  bar gra</vt:lpstr>
      <vt:lpstr>KARŞL</vt:lpstr>
      <vt:lpstr>ÜLKE</vt:lpstr>
      <vt:lpstr>SEKT1</vt:lpstr>
      <vt:lpstr>SEKT2</vt:lpstr>
      <vt:lpstr>SEKT3</vt:lpstr>
      <vt:lpstr>SEKT4</vt:lpstr>
      <vt:lpstr>SEKT5</vt:lpstr>
      <vt:lpstr>2002-2013 AYLIK İHR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Metin TABALU</cp:lastModifiedBy>
  <cp:lastPrinted>2013-11-01T05:16:16Z</cp:lastPrinted>
  <dcterms:created xsi:type="dcterms:W3CDTF">2013-08-01T04:41:02Z</dcterms:created>
  <dcterms:modified xsi:type="dcterms:W3CDTF">2013-12-01T17:58:27Z</dcterms:modified>
</cp:coreProperties>
</file>