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20" windowWidth="15570" windowHeight="7650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Grafik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4 AYLIK İHR" sheetId="22" r:id="rId14"/>
  </sheets>
  <calcPr calcId="145621"/>
</workbook>
</file>

<file path=xl/calcChain.xml><?xml version="1.0" encoding="utf-8"?>
<calcChain xmlns="http://schemas.openxmlformats.org/spreadsheetml/2006/main">
  <c r="D83" i="14" l="1"/>
  <c r="D84" i="14"/>
  <c r="D85" i="14"/>
  <c r="D86" i="14"/>
  <c r="D87" i="14"/>
  <c r="D88" i="14"/>
  <c r="D89" i="14"/>
  <c r="D90" i="14"/>
  <c r="D91" i="14"/>
  <c r="D82" i="14"/>
  <c r="K46" i="2" l="1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J46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G46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46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O5" i="23" l="1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46" i="2" l="1"/>
  <c r="M46" i="1"/>
  <c r="L46" i="1"/>
  <c r="F46" i="3" s="1"/>
  <c r="K45" i="1"/>
  <c r="K45" i="2" s="1"/>
  <c r="J45" i="1"/>
  <c r="J45" i="2" s="1"/>
  <c r="M44" i="1"/>
  <c r="L44" i="1"/>
  <c r="F44" i="3" s="1"/>
  <c r="M43" i="1"/>
  <c r="L43" i="1"/>
  <c r="F43" i="3" s="1"/>
  <c r="M42" i="1"/>
  <c r="L42" i="1"/>
  <c r="F42" i="3" s="1"/>
  <c r="M41" i="1"/>
  <c r="L41" i="1"/>
  <c r="F41" i="3" s="1"/>
  <c r="M40" i="1"/>
  <c r="L40" i="1"/>
  <c r="F40" i="3" s="1"/>
  <c r="M39" i="1"/>
  <c r="L39" i="1"/>
  <c r="F39" i="3" s="1"/>
  <c r="M38" i="1"/>
  <c r="L38" i="1"/>
  <c r="F38" i="3" s="1"/>
  <c r="M37" i="1"/>
  <c r="L37" i="1"/>
  <c r="F37" i="3" s="1"/>
  <c r="M36" i="1"/>
  <c r="L36" i="1"/>
  <c r="F36" i="3" s="1"/>
  <c r="M35" i="1"/>
  <c r="L35" i="1"/>
  <c r="F35" i="3" s="1"/>
  <c r="M34" i="1"/>
  <c r="L34" i="1"/>
  <c r="F34" i="3" s="1"/>
  <c r="M33" i="1"/>
  <c r="L33" i="1"/>
  <c r="F33" i="3" s="1"/>
  <c r="M32" i="1"/>
  <c r="L32" i="1"/>
  <c r="F32" i="3" s="1"/>
  <c r="M31" i="1"/>
  <c r="L31" i="1"/>
  <c r="F31" i="3" s="1"/>
  <c r="M30" i="1"/>
  <c r="L30" i="1"/>
  <c r="F30" i="3" s="1"/>
  <c r="M29" i="1"/>
  <c r="L29" i="1"/>
  <c r="F29" i="3" s="1"/>
  <c r="M28" i="1"/>
  <c r="L28" i="1"/>
  <c r="F28" i="3" s="1"/>
  <c r="M27" i="1"/>
  <c r="L27" i="1"/>
  <c r="F27" i="3" s="1"/>
  <c r="M26" i="1"/>
  <c r="L26" i="1"/>
  <c r="F26" i="3" s="1"/>
  <c r="M25" i="1"/>
  <c r="L25" i="1"/>
  <c r="F25" i="3" s="1"/>
  <c r="M24" i="1"/>
  <c r="L24" i="1"/>
  <c r="F24" i="3" s="1"/>
  <c r="M23" i="1"/>
  <c r="L23" i="1"/>
  <c r="F23" i="3" s="1"/>
  <c r="M22" i="1"/>
  <c r="L22" i="1"/>
  <c r="F22" i="3" s="1"/>
  <c r="M21" i="1"/>
  <c r="L21" i="1"/>
  <c r="F21" i="3" s="1"/>
  <c r="M20" i="1"/>
  <c r="L20" i="1"/>
  <c r="F20" i="3" s="1"/>
  <c r="M19" i="1"/>
  <c r="L19" i="1"/>
  <c r="F19" i="3" s="1"/>
  <c r="M18" i="1"/>
  <c r="L18" i="1"/>
  <c r="F18" i="3" s="1"/>
  <c r="M17" i="1"/>
  <c r="L17" i="1"/>
  <c r="F17" i="3" s="1"/>
  <c r="M16" i="1"/>
  <c r="L16" i="1"/>
  <c r="F16" i="3" s="1"/>
  <c r="M15" i="1"/>
  <c r="L15" i="1"/>
  <c r="F15" i="3" s="1"/>
  <c r="M14" i="1"/>
  <c r="L14" i="1"/>
  <c r="F14" i="3" s="1"/>
  <c r="M13" i="1"/>
  <c r="L13" i="1"/>
  <c r="F13" i="3" s="1"/>
  <c r="M12" i="1"/>
  <c r="L12" i="1"/>
  <c r="F12" i="3" s="1"/>
  <c r="M11" i="1"/>
  <c r="L11" i="1"/>
  <c r="F11" i="3" s="1"/>
  <c r="M10" i="1"/>
  <c r="L10" i="1"/>
  <c r="F10" i="3" s="1"/>
  <c r="M9" i="1"/>
  <c r="L9" i="1"/>
  <c r="F9" i="3" s="1"/>
  <c r="M8" i="1"/>
  <c r="L8" i="1"/>
  <c r="F8" i="3" s="1"/>
  <c r="M45" i="1" l="1"/>
  <c r="M8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5" i="2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L45" i="1"/>
  <c r="F45" i="3" s="1"/>
  <c r="L8" i="2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L46" i="2"/>
  <c r="G46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L45" i="2"/>
  <c r="G45" i="3" s="1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I22" i="4" l="1"/>
  <c r="H22" i="4"/>
  <c r="E22" i="4"/>
  <c r="D22" i="4"/>
  <c r="I21" i="4"/>
  <c r="H21" i="4"/>
  <c r="E21" i="4"/>
  <c r="D21" i="4"/>
  <c r="I20" i="4"/>
  <c r="H20" i="4"/>
  <c r="E20" i="4"/>
  <c r="D20" i="4"/>
  <c r="I19" i="4"/>
  <c r="H19" i="4"/>
  <c r="E19" i="4"/>
  <c r="D19" i="4"/>
  <c r="I18" i="4"/>
  <c r="H18" i="4"/>
  <c r="E18" i="4"/>
  <c r="D18" i="4"/>
  <c r="I17" i="4"/>
  <c r="H17" i="4"/>
  <c r="E17" i="4"/>
  <c r="D17" i="4"/>
  <c r="I16" i="4"/>
  <c r="H16" i="4"/>
  <c r="E16" i="4"/>
  <c r="D16" i="4"/>
  <c r="I15" i="4"/>
  <c r="H15" i="4"/>
  <c r="E15" i="4"/>
  <c r="D15" i="4"/>
  <c r="I14" i="4"/>
  <c r="H14" i="4"/>
  <c r="E14" i="4"/>
  <c r="D14" i="4"/>
  <c r="I13" i="4"/>
  <c r="H13" i="4"/>
  <c r="E13" i="4"/>
  <c r="D13" i="4"/>
  <c r="I12" i="4"/>
  <c r="H12" i="4"/>
  <c r="E12" i="4"/>
  <c r="D12" i="4"/>
  <c r="I11" i="4"/>
  <c r="H11" i="4"/>
  <c r="E11" i="4"/>
  <c r="D11" i="4"/>
  <c r="I10" i="4"/>
  <c r="H10" i="4"/>
  <c r="E10" i="4"/>
  <c r="D10" i="4"/>
  <c r="I9" i="4"/>
  <c r="H9" i="4"/>
  <c r="E9" i="4"/>
  <c r="D9" i="4"/>
  <c r="E46" i="2"/>
  <c r="I40" i="2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I46" i="1"/>
  <c r="H46" i="1"/>
  <c r="D46" i="3" s="1"/>
  <c r="E46" i="1"/>
  <c r="D46" i="1"/>
  <c r="B46" i="3" s="1"/>
  <c r="G45" i="1"/>
  <c r="G45" i="2" s="1"/>
  <c r="F45" i="1"/>
  <c r="F45" i="2" s="1"/>
  <c r="I44" i="1"/>
  <c r="H44" i="1"/>
  <c r="D44" i="3" s="1"/>
  <c r="E44" i="1"/>
  <c r="D44" i="1"/>
  <c r="B44" i="3" s="1"/>
  <c r="I43" i="1"/>
  <c r="H43" i="1"/>
  <c r="D43" i="3" s="1"/>
  <c r="E43" i="1"/>
  <c r="D43" i="1"/>
  <c r="B43" i="3" s="1"/>
  <c r="I42" i="1"/>
  <c r="H42" i="1"/>
  <c r="D42" i="3" s="1"/>
  <c r="E42" i="1"/>
  <c r="D42" i="1"/>
  <c r="B42" i="3" s="1"/>
  <c r="I41" i="1"/>
  <c r="H41" i="1"/>
  <c r="D41" i="3" s="1"/>
  <c r="E41" i="1"/>
  <c r="D41" i="1"/>
  <c r="B41" i="3" s="1"/>
  <c r="I40" i="1"/>
  <c r="H40" i="1"/>
  <c r="D40" i="3" s="1"/>
  <c r="E40" i="1"/>
  <c r="D40" i="1"/>
  <c r="B40" i="3" s="1"/>
  <c r="I39" i="1"/>
  <c r="H39" i="1"/>
  <c r="D39" i="3" s="1"/>
  <c r="E39" i="1"/>
  <c r="D39" i="1"/>
  <c r="B39" i="3" s="1"/>
  <c r="I38" i="1"/>
  <c r="H38" i="1"/>
  <c r="D38" i="3" s="1"/>
  <c r="E38" i="1"/>
  <c r="D38" i="1"/>
  <c r="B38" i="3" s="1"/>
  <c r="I37" i="1"/>
  <c r="H37" i="1"/>
  <c r="D37" i="3" s="1"/>
  <c r="E37" i="1"/>
  <c r="D37" i="1"/>
  <c r="B37" i="3" s="1"/>
  <c r="I36" i="1"/>
  <c r="H36" i="1"/>
  <c r="D36" i="3" s="1"/>
  <c r="E36" i="1"/>
  <c r="D36" i="1"/>
  <c r="B36" i="3" s="1"/>
  <c r="I35" i="1"/>
  <c r="H35" i="1"/>
  <c r="D35" i="3" s="1"/>
  <c r="E35" i="1"/>
  <c r="D35" i="1"/>
  <c r="B35" i="3" s="1"/>
  <c r="I34" i="1"/>
  <c r="H34" i="1"/>
  <c r="D34" i="3" s="1"/>
  <c r="E34" i="1"/>
  <c r="D34" i="1"/>
  <c r="B34" i="3" s="1"/>
  <c r="I33" i="1"/>
  <c r="H33" i="1"/>
  <c r="D33" i="3" s="1"/>
  <c r="E33" i="1"/>
  <c r="D33" i="1"/>
  <c r="B33" i="3" s="1"/>
  <c r="I32" i="1"/>
  <c r="H32" i="1"/>
  <c r="D32" i="3" s="1"/>
  <c r="E32" i="1"/>
  <c r="D32" i="1"/>
  <c r="B32" i="3" s="1"/>
  <c r="I31" i="1"/>
  <c r="H31" i="1"/>
  <c r="D31" i="3" s="1"/>
  <c r="E31" i="1"/>
  <c r="D31" i="1"/>
  <c r="B31" i="3" s="1"/>
  <c r="I30" i="1"/>
  <c r="H30" i="1"/>
  <c r="D30" i="3" s="1"/>
  <c r="E30" i="1"/>
  <c r="D30" i="1"/>
  <c r="B30" i="3" s="1"/>
  <c r="I29" i="1"/>
  <c r="H29" i="1"/>
  <c r="D29" i="3" s="1"/>
  <c r="E29" i="1"/>
  <c r="D29" i="1"/>
  <c r="B29" i="3" s="1"/>
  <c r="I28" i="1"/>
  <c r="H28" i="1"/>
  <c r="D28" i="3" s="1"/>
  <c r="E28" i="1"/>
  <c r="D28" i="1"/>
  <c r="B28" i="3" s="1"/>
  <c r="I27" i="1"/>
  <c r="H27" i="1"/>
  <c r="D27" i="3" s="1"/>
  <c r="E27" i="1"/>
  <c r="D27" i="1"/>
  <c r="B27" i="3" s="1"/>
  <c r="I26" i="1"/>
  <c r="H26" i="1"/>
  <c r="D26" i="3" s="1"/>
  <c r="E26" i="1"/>
  <c r="D26" i="1"/>
  <c r="B26" i="3" s="1"/>
  <c r="I25" i="1"/>
  <c r="H25" i="1"/>
  <c r="D25" i="3" s="1"/>
  <c r="E25" i="1"/>
  <c r="D25" i="1"/>
  <c r="B25" i="3" s="1"/>
  <c r="I24" i="1"/>
  <c r="H24" i="1"/>
  <c r="D24" i="3" s="1"/>
  <c r="E24" i="1"/>
  <c r="D24" i="1"/>
  <c r="B24" i="3" s="1"/>
  <c r="I23" i="1"/>
  <c r="H23" i="1"/>
  <c r="D23" i="3" s="1"/>
  <c r="E23" i="1"/>
  <c r="D23" i="1"/>
  <c r="B23" i="3" s="1"/>
  <c r="I22" i="1"/>
  <c r="H22" i="1"/>
  <c r="D22" i="3" s="1"/>
  <c r="E22" i="1"/>
  <c r="D22" i="1"/>
  <c r="B22" i="3" s="1"/>
  <c r="I21" i="1"/>
  <c r="H21" i="1"/>
  <c r="D21" i="3" s="1"/>
  <c r="E21" i="1"/>
  <c r="D21" i="1"/>
  <c r="B21" i="3" s="1"/>
  <c r="I20" i="1"/>
  <c r="H20" i="1"/>
  <c r="D20" i="3" s="1"/>
  <c r="E20" i="1"/>
  <c r="D20" i="1"/>
  <c r="B20" i="3" s="1"/>
  <c r="I19" i="1"/>
  <c r="H19" i="1"/>
  <c r="D19" i="3" s="1"/>
  <c r="E19" i="1"/>
  <c r="D19" i="1"/>
  <c r="B19" i="3" s="1"/>
  <c r="I18" i="1"/>
  <c r="H18" i="1"/>
  <c r="D18" i="3" s="1"/>
  <c r="E18" i="1"/>
  <c r="D18" i="1"/>
  <c r="B18" i="3" s="1"/>
  <c r="I17" i="1"/>
  <c r="H17" i="1"/>
  <c r="D17" i="3" s="1"/>
  <c r="E17" i="1"/>
  <c r="D17" i="1"/>
  <c r="B17" i="3" s="1"/>
  <c r="I16" i="1"/>
  <c r="H16" i="1"/>
  <c r="D16" i="3" s="1"/>
  <c r="E16" i="1"/>
  <c r="D16" i="1"/>
  <c r="B16" i="3" s="1"/>
  <c r="I15" i="1"/>
  <c r="H15" i="1"/>
  <c r="D15" i="3" s="1"/>
  <c r="E15" i="1"/>
  <c r="D15" i="1"/>
  <c r="B15" i="3" s="1"/>
  <c r="I14" i="1"/>
  <c r="H14" i="1"/>
  <c r="D14" i="3" s="1"/>
  <c r="E14" i="1"/>
  <c r="D14" i="1"/>
  <c r="B14" i="3" s="1"/>
  <c r="I13" i="1"/>
  <c r="H13" i="1"/>
  <c r="D13" i="3" s="1"/>
  <c r="E13" i="1"/>
  <c r="D13" i="1"/>
  <c r="B13" i="3" s="1"/>
  <c r="I12" i="1"/>
  <c r="H12" i="1"/>
  <c r="D12" i="3" s="1"/>
  <c r="E12" i="1"/>
  <c r="D12" i="1"/>
  <c r="B12" i="3" s="1"/>
  <c r="I11" i="1"/>
  <c r="H11" i="1"/>
  <c r="D11" i="3" s="1"/>
  <c r="E11" i="1"/>
  <c r="D11" i="1"/>
  <c r="B11" i="3" s="1"/>
  <c r="I10" i="1"/>
  <c r="H10" i="1"/>
  <c r="D10" i="3" s="1"/>
  <c r="E10" i="1"/>
  <c r="D10" i="1"/>
  <c r="B10" i="3" s="1"/>
  <c r="I9" i="1"/>
  <c r="H9" i="1"/>
  <c r="D9" i="3" s="1"/>
  <c r="E9" i="1"/>
  <c r="D9" i="1"/>
  <c r="B9" i="3" s="1"/>
  <c r="I8" i="1"/>
  <c r="H8" i="1"/>
  <c r="D8" i="3" s="1"/>
  <c r="E8" i="1"/>
  <c r="D8" i="1"/>
  <c r="B8" i="3" s="1"/>
  <c r="I15" i="2" l="1"/>
  <c r="I27" i="2"/>
  <c r="H34" i="2"/>
  <c r="E34" i="3" s="1"/>
  <c r="H33" i="2"/>
  <c r="E33" i="3" s="1"/>
  <c r="H40" i="2"/>
  <c r="E40" i="3" s="1"/>
  <c r="E22" i="2"/>
  <c r="E23" i="2"/>
  <c r="E41" i="2"/>
  <c r="E43" i="2"/>
  <c r="D13" i="2"/>
  <c r="C13" i="3" s="1"/>
  <c r="D28" i="2"/>
  <c r="C28" i="3" s="1"/>
  <c r="D32" i="2"/>
  <c r="C32" i="3" s="1"/>
  <c r="I32" i="2"/>
  <c r="H17" i="2"/>
  <c r="E17" i="3" s="1"/>
  <c r="H18" i="2"/>
  <c r="E18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9" i="2"/>
  <c r="I13" i="2"/>
  <c r="I25" i="2"/>
  <c r="I29" i="2"/>
  <c r="I37" i="2"/>
  <c r="I42" i="2"/>
  <c r="I46" i="2"/>
  <c r="I12" i="2"/>
  <c r="I20" i="2"/>
  <c r="I28" i="2"/>
  <c r="I36" i="2"/>
  <c r="I41" i="2"/>
  <c r="I44" i="2"/>
  <c r="I21" i="2"/>
  <c r="I8" i="2"/>
  <c r="I16" i="2"/>
  <c r="I24" i="2"/>
  <c r="H46" i="2"/>
  <c r="E46" i="3" s="1"/>
  <c r="H44" i="2"/>
  <c r="E44" i="3" s="1"/>
  <c r="I17" i="2"/>
  <c r="I33" i="2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E21" i="2"/>
  <c r="H23" i="2"/>
  <c r="E23" i="3" s="1"/>
  <c r="D26" i="2"/>
  <c r="C26" i="3" s="1"/>
  <c r="E29" i="2"/>
  <c r="H31" i="2"/>
  <c r="E31" i="3" s="1"/>
  <c r="D34" i="2"/>
  <c r="C34" i="3" s="1"/>
  <c r="I34" i="2"/>
  <c r="H35" i="2"/>
  <c r="E35" i="3" s="1"/>
  <c r="E37" i="2"/>
  <c r="D38" i="2"/>
  <c r="C38" i="3" s="1"/>
  <c r="I38" i="2"/>
  <c r="I39" i="2"/>
  <c r="H39" i="2"/>
  <c r="E39" i="3" s="1"/>
  <c r="I45" i="2"/>
  <c r="H45" i="1"/>
  <c r="D45" i="3" s="1"/>
  <c r="H8" i="2"/>
  <c r="E8" i="3" s="1"/>
  <c r="E10" i="2"/>
  <c r="D11" i="2"/>
  <c r="C11" i="3" s="1"/>
  <c r="I11" i="2"/>
  <c r="H12" i="2"/>
  <c r="E12" i="3" s="1"/>
  <c r="E14" i="2"/>
  <c r="D15" i="2"/>
  <c r="C15" i="3" s="1"/>
  <c r="H16" i="2"/>
  <c r="E16" i="3" s="1"/>
  <c r="E18" i="2"/>
  <c r="D19" i="2"/>
  <c r="C19" i="3" s="1"/>
  <c r="I19" i="2"/>
  <c r="H20" i="2"/>
  <c r="E20" i="3" s="1"/>
  <c r="D23" i="2"/>
  <c r="C23" i="3" s="1"/>
  <c r="I23" i="2"/>
  <c r="H24" i="2"/>
  <c r="E24" i="3" s="1"/>
  <c r="E26" i="2"/>
  <c r="D27" i="2"/>
  <c r="C27" i="3" s="1"/>
  <c r="H28" i="2"/>
  <c r="E28" i="3" s="1"/>
  <c r="D31" i="2"/>
  <c r="C31" i="3" s="1"/>
  <c r="I31" i="2"/>
  <c r="H32" i="2"/>
  <c r="E32" i="3" s="1"/>
  <c r="E34" i="2"/>
  <c r="D35" i="2"/>
  <c r="C35" i="3" s="1"/>
  <c r="I35" i="2"/>
  <c r="H36" i="2"/>
  <c r="E36" i="3" s="1"/>
  <c r="E38" i="2"/>
  <c r="D39" i="2"/>
  <c r="C39" i="3" s="1"/>
  <c r="H41" i="2"/>
  <c r="E41" i="3" s="1"/>
  <c r="H42" i="2"/>
  <c r="E42" i="3" s="1"/>
  <c r="I43" i="2"/>
  <c r="H43" i="2"/>
  <c r="E43" i="3" s="1"/>
  <c r="E9" i="2"/>
  <c r="I10" i="2"/>
  <c r="E13" i="2"/>
  <c r="I14" i="2"/>
  <c r="H15" i="2"/>
  <c r="E15" i="3" s="1"/>
  <c r="E17" i="2"/>
  <c r="I18" i="2"/>
  <c r="D22" i="2"/>
  <c r="C22" i="3" s="1"/>
  <c r="I22" i="2"/>
  <c r="E25" i="2"/>
  <c r="I26" i="2"/>
  <c r="H27" i="2"/>
  <c r="E27" i="3" s="1"/>
  <c r="D30" i="2"/>
  <c r="C30" i="3" s="1"/>
  <c r="I30" i="2"/>
  <c r="E33" i="2"/>
  <c r="I45" i="1"/>
  <c r="E42" i="2"/>
  <c r="D42" i="2"/>
  <c r="C42" i="3" s="1"/>
</calcChain>
</file>

<file path=xl/sharedStrings.xml><?xml version="1.0" encoding="utf-8"?>
<sst xmlns="http://schemas.openxmlformats.org/spreadsheetml/2006/main" count="446" uniqueCount="235">
  <si>
    <t xml:space="preserve">SEKTÖREL BAZDA İHRACAT RAKAMLARI -1000 $   </t>
  </si>
  <si>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</si>
  <si>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</si>
  <si>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</si>
  <si>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</si>
  <si>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</si>
  <si>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</si>
  <si>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</si>
  <si>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</si>
  <si>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</si>
  <si>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</si>
  <si>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</si>
  <si>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</si>
  <si>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</si>
  <si>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</si>
  <si>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</si>
  <si>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</si>
  <si>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</si>
  <si>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</si>
  <si>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</si>
  <si>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</si>
  <si>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</si>
  <si>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</si>
  <si>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</si>
  <si>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</si>
  <si>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</si>
  <si>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</si>
  <si>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</si>
  <si>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</si>
  <si>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</si>
  <si>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</si>
  <si>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</si>
  <si>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</si>
  <si>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</si>
  <si>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</si>
  <si>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</si>
  <si>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</si>
  <si>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</si>
  <si>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</si>
  <si>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SEKTÖREL BAZDA İHRACAT KAYIT RAKAMLARI - 1000 TL   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</si>
  <si>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</si>
  <si>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</si>
  <si>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</si>
  <si>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</si>
  <si>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</si>
  <si>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</si>
  <si>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</si>
  <si>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</si>
  <si>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</si>
  <si>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</si>
  <si>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</si>
  <si>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</si>
  <si>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</si>
  <si>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</si>
  <si>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</si>
  <si>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</si>
  <si>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</si>
  <si>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</si>
  <si>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</si>
  <si>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</si>
  <si>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</si>
  <si>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</si>
  <si>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</si>
  <si>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</si>
  <si>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</si>
  <si>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</si>
  <si>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</si>
  <si>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</si>
  <si>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</si>
  <si>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</si>
  <si>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</si>
  <si>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</si>
  <si>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</si>
  <si>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</si>
  <si>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</si>
  <si>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</si>
  <si>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</si>
  <si>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</si>
  <si>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</si>
  <si>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ÇİN HALK CUMHURİYETİ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</si>
  <si>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</si>
  <si>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</si>
  <si>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</si>
  <si>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</si>
  <si>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</si>
  <si>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</si>
  <si>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</si>
  <si>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</si>
  <si>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</si>
  <si>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</si>
  <si>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</si>
  <si>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</si>
  <si>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</si>
  <si>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</si>
  <si>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</si>
  <si>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</si>
  <si>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</si>
  <si>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</si>
  <si>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</si>
  <si>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</si>
  <si>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</si>
  <si>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</si>
  <si>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</si>
  <si>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</si>
  <si>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</si>
  <si>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</si>
  <si>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</si>
  <si>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</si>
  <si>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</si>
  <si>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</si>
  <si>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</si>
  <si>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</si>
  <si>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</si>
  <si>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</si>
  <si>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</si>
  <si>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</si>
  <si>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</si>
  <si>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</si>
  <si>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</si>
  <si>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</si>
  <si>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</si>
  <si>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</si>
  <si>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</si>
  <si>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</si>
  <si>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</si>
  <si>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</si>
  <si>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</si>
  <si>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</si>
  <si>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</si>
  <si>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</si>
  <si>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</si>
  <si>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</si>
  <si>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</si>
  <si>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</si>
  <si>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</si>
  <si>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Tablo 6</t>
  </si>
  <si>
    <t>İhracatını en yüksek oranlı artıran ilk 10 il</t>
  </si>
  <si>
    <t xml:space="preserve">Kimyevi Maddeler ve Mamulleri  </t>
  </si>
  <si>
    <t xml:space="preserve">Hububat, Bakliyat, Yağlı Tohumlar ve Mamulleri </t>
  </si>
  <si>
    <t xml:space="preserve">Demir ve Demir Dışı Metaller 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</si>
  <si>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</si>
  <si>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</si>
  <si>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</si>
  <si>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</si>
  <si>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</si>
  <si>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</si>
  <si>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</si>
  <si>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>20.</t>
  </si>
  <si>
    <t xml:space="preserve">SUUDİ ARABİSTAN </t>
  </si>
  <si>
    <t>19.</t>
  </si>
  <si>
    <t xml:space="preserve">AZERBAYCAN-NAHÇİVAN 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</si>
  <si>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</si>
  <si>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</si>
  <si>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</si>
  <si>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</si>
  <si>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</si>
  <si>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</si>
  <si>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</si>
  <si>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</si>
  <si>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</si>
  <si>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</si>
  <si>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</si>
  <si>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</si>
  <si>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</si>
  <si>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</si>
  <si>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</si>
  <si>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</si>
  <si>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</si>
  <si>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</si>
  <si>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</si>
  <si>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</si>
  <si>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</si>
  <si>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</si>
  <si>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</si>
  <si>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</si>
  <si>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</si>
  <si>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</si>
  <si>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</si>
  <si>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</si>
  <si>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2014 YILI İHRACATIMIZDA İLK 20 ÜLKE (1000 $)</t>
  </si>
  <si>
    <t>SON 12 AYLIK</t>
  </si>
  <si>
    <t>Değişim    ('14/'13)</t>
  </si>
  <si>
    <t xml:space="preserve"> Pay(14)  (%)</t>
  </si>
  <si>
    <t>2012-2013</t>
  </si>
  <si>
    <t>2013-2014</t>
  </si>
  <si>
    <t xml:space="preserve">* Son 12 aylık dönem için ilk 11 ay TUİK, son ay TİM rakamı kullanılmıştır. </t>
  </si>
  <si>
    <t>SON 12 AYLIK
(2014/2013)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</si>
  <si>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</si>
  <si>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</si>
  <si>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</si>
  <si>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</si>
  <si>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Hazırgiyim ve Konfeksiyon </t>
  </si>
  <si>
    <t xml:space="preserve">* Aylar bazında toplam ihracat grafiğinde 2013 yılı için TUİK rakamları kullanılmıştır. </t>
  </si>
  <si>
    <t>Elektrik Elektronik ve Hizmet</t>
  </si>
  <si>
    <t>ADIYAMAN</t>
  </si>
  <si>
    <t>ARDAHAN</t>
  </si>
  <si>
    <t>BAİB</t>
  </si>
  <si>
    <t>*Sıralamada külümatif toplam baz alınmaktadır.</t>
  </si>
  <si>
    <t xml:space="preserve">Halı </t>
  </si>
  <si>
    <t xml:space="preserve">POLONYA </t>
  </si>
  <si>
    <t xml:space="preserve">Tütün </t>
  </si>
  <si>
    <t>TÜRKMENİSTAN</t>
  </si>
  <si>
    <t xml:space="preserve">KATAR </t>
  </si>
  <si>
    <t xml:space="preserve">Fındık ve Mamulleri </t>
  </si>
  <si>
    <t xml:space="preserve">Kuru Meyve ve Mamulleri  </t>
  </si>
  <si>
    <t>MERSIN</t>
  </si>
  <si>
    <t>SIIRT</t>
  </si>
  <si>
    <t>ZONGULDAK</t>
  </si>
  <si>
    <t>BAYBURT</t>
  </si>
  <si>
    <t>VAN</t>
  </si>
  <si>
    <t>KASIM 2014 İHRACAT RAKAMLARI</t>
  </si>
  <si>
    <t>OCAK-KASIM</t>
  </si>
  <si>
    <t>Ocak-Kasım dönemi için ilk 10 ay TUİK, son ay TİM rakamı kullanılmıştır.</t>
  </si>
  <si>
    <t>2013 - KASIM</t>
  </si>
  <si>
    <t>2014 - KASIM</t>
  </si>
  <si>
    <t>KASIM 2014 İHRACAT RAKAMLARI - TL</t>
  </si>
  <si>
    <t>KASIM (2014/2013)</t>
  </si>
  <si>
    <t>OCAK-KASIM
(2014/2013)</t>
  </si>
  <si>
    <t>OCAK- KASIM</t>
  </si>
  <si>
    <r>
      <t>* 2014 yılı Kasım</t>
    </r>
    <r>
      <rPr>
        <i/>
        <sz val="10"/>
        <color indexed="8"/>
        <rFont val="Arial"/>
        <family val="2"/>
        <charset val="162"/>
      </rPr>
      <t xml:space="preserve"> ayı için TİM rakamı kullanılmıştır. </t>
    </r>
  </si>
  <si>
    <t xml:space="preserve">* Kasım 2014 için TİM rakamı kullanılmıştır. </t>
  </si>
  <si>
    <t xml:space="preserve">MYANMAR (BURMA) </t>
  </si>
  <si>
    <t xml:space="preserve">MALTA </t>
  </si>
  <si>
    <t>CEBELİ TARIK</t>
  </si>
  <si>
    <t>SINGAPUR</t>
  </si>
  <si>
    <t xml:space="preserve">ÜRDÜN </t>
  </si>
  <si>
    <t>KANADA</t>
  </si>
  <si>
    <t xml:space="preserve">MORİTANYA </t>
  </si>
  <si>
    <t xml:space="preserve">JAPONYA </t>
  </si>
  <si>
    <t xml:space="preserve">Yaş Meyve ve Sebze  </t>
  </si>
  <si>
    <t>HATAY</t>
  </si>
  <si>
    <t>KILIS</t>
  </si>
  <si>
    <t>GIRESUN</t>
  </si>
  <si>
    <t>ORDU</t>
  </si>
  <si>
    <t>AĞRI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</si>
</sst>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</numFmts>
  <fonts count="7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i/>
      <sz val="9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3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3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3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3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3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3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3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3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4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4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4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4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4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6" applyNumberFormat="0" applyFill="0" applyAlignment="0" applyProtection="0"/>
    <xf numFmtId="0" fontId="59" fillId="0" borderId="27" applyNumberFormat="0" applyFill="0" applyAlignment="0" applyProtection="0"/>
    <xf numFmtId="0" fontId="60" fillId="0" borderId="28" applyNumberFormat="0" applyFill="0" applyAlignment="0" applyProtection="0"/>
    <xf numFmtId="0" fontId="61" fillId="0" borderId="29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0" fontId="63" fillId="41" borderId="31" applyNumberFormat="0" applyAlignment="0" applyProtection="0"/>
    <xf numFmtId="0" fontId="63" fillId="41" borderId="31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4" fillId="40" borderId="32" applyNumberFormat="0" applyAlignment="0" applyProtection="0"/>
    <xf numFmtId="0" fontId="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30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5" fillId="0" borderId="1" applyNumberFormat="0" applyFill="0" applyAlignment="0" applyProtection="0"/>
    <xf numFmtId="0" fontId="59" fillId="0" borderId="27" applyNumberFormat="0" applyFill="0" applyAlignment="0" applyProtection="0"/>
    <xf numFmtId="0" fontId="6" fillId="0" borderId="2" applyNumberFormat="0" applyFill="0" applyAlignment="0" applyProtection="0"/>
    <xf numFmtId="0" fontId="60" fillId="0" borderId="28" applyNumberFormat="0" applyFill="0" applyAlignment="0" applyProtection="0"/>
    <xf numFmtId="0" fontId="7" fillId="0" borderId="3" applyNumberFormat="0" applyFill="0" applyAlignment="0" applyProtection="0"/>
    <xf numFmtId="0" fontId="61" fillId="0" borderId="29" applyNumberFormat="0" applyFill="0" applyAlignment="0" applyProtection="0"/>
    <xf numFmtId="0" fontId="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8" fillId="2" borderId="4" applyNumberFormat="0" applyAlignment="0" applyProtection="0"/>
    <xf numFmtId="0" fontId="65" fillId="32" borderId="30" applyNumberFormat="0" applyAlignment="0" applyProtection="0"/>
    <xf numFmtId="0" fontId="65" fillId="32" borderId="30" applyNumberFormat="0" applyAlignment="0" applyProtection="0"/>
    <xf numFmtId="0" fontId="10" fillId="0" borderId="6" applyNumberFormat="0" applyFill="0" applyAlignment="0" applyProtection="0"/>
    <xf numFmtId="0" fontId="58" fillId="0" borderId="26" applyNumberFormat="0" applyFill="0" applyAlignment="0" applyProtection="0"/>
    <xf numFmtId="0" fontId="58" fillId="0" borderId="26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7" fillId="0" borderId="0"/>
    <xf numFmtId="0" fontId="53" fillId="0" borderId="0"/>
    <xf numFmtId="0" fontId="53" fillId="0" borderId="0"/>
    <xf numFmtId="0" fontId="27" fillId="0" borderId="0"/>
    <xf numFmtId="0" fontId="3" fillId="0" borderId="0"/>
    <xf numFmtId="0" fontId="53" fillId="0" borderId="0"/>
    <xf numFmtId="0" fontId="53" fillId="0" borderId="0"/>
    <xf numFmtId="0" fontId="27" fillId="29" borderId="33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27" fillId="29" borderId="33" applyNumberFormat="0" applyFont="0" applyAlignment="0" applyProtection="0"/>
    <xf numFmtId="0" fontId="9" fillId="3" borderId="5" applyNumberFormat="0" applyAlignment="0" applyProtection="0"/>
    <xf numFmtId="0" fontId="64" fillId="40" borderId="32" applyNumberFormat="0" applyAlignment="0" applyProtection="0"/>
    <xf numFmtId="0" fontId="64" fillId="40" borderId="32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4" applyNumberFormat="0" applyFill="0" applyAlignment="0" applyProtection="0"/>
    <xf numFmtId="0" fontId="13" fillId="0" borderId="8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9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1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1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1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0" fontId="63" fillId="41" borderId="31" applyNumberFormat="0" applyAlignment="0" applyProtection="0"/>
    <xf numFmtId="0" fontId="63" fillId="41" borderId="31" applyNumberFormat="0" applyAlignment="0" applyProtection="0"/>
    <xf numFmtId="0" fontId="63" fillId="41" borderId="31" applyNumberFormat="0" applyAlignment="0" applyProtection="0"/>
    <xf numFmtId="164" fontId="15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30" applyNumberFormat="0" applyAlignment="0" applyProtection="0"/>
    <xf numFmtId="0" fontId="65" fillId="32" borderId="30" applyNumberFormat="0" applyAlignment="0" applyProtection="0"/>
    <xf numFmtId="0" fontId="65" fillId="32" borderId="30" applyNumberFormat="0" applyAlignment="0" applyProtection="0"/>
    <xf numFmtId="0" fontId="65" fillId="32" borderId="30" applyNumberFormat="0" applyAlignment="0" applyProtection="0"/>
    <xf numFmtId="0" fontId="63" fillId="41" borderId="31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6" applyNumberFormat="0" applyFill="0" applyAlignment="0" applyProtection="0"/>
    <xf numFmtId="0" fontId="58" fillId="0" borderId="26" applyNumberFormat="0" applyFill="0" applyAlignment="0" applyProtection="0"/>
    <xf numFmtId="0" fontId="58" fillId="0" borderId="26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5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1" fillId="4" borderId="7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53" fillId="29" borderId="33" applyNumberFormat="0" applyFont="0" applyAlignment="0" applyProtection="0"/>
    <xf numFmtId="0" fontId="1" fillId="4" borderId="7" applyNumberFormat="0" applyFont="0" applyAlignment="0" applyProtection="0"/>
    <xf numFmtId="0" fontId="15" fillId="29" borderId="33" applyNumberFormat="0" applyFont="0" applyAlignment="0" applyProtection="0"/>
    <xf numFmtId="0" fontId="67" fillId="32" borderId="0" applyNumberFormat="0" applyBorder="0" applyAlignment="0" applyProtection="0"/>
    <xf numFmtId="0" fontId="64" fillId="40" borderId="32" applyNumberFormat="0" applyAlignment="0" applyProtection="0"/>
    <xf numFmtId="0" fontId="64" fillId="40" borderId="32" applyNumberFormat="0" applyAlignment="0" applyProtection="0"/>
    <xf numFmtId="0" fontId="64" fillId="40" borderId="32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164" fontId="15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58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167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0" fontId="23" fillId="0" borderId="0" xfId="3" applyFont="1" applyFill="1" applyBorder="1"/>
    <xf numFmtId="43" fontId="16" fillId="0" borderId="0" xfId="1" applyFont="1" applyFill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44" fillId="0" borderId="0" xfId="0" applyFont="1"/>
    <xf numFmtId="49" fontId="45" fillId="26" borderId="14" xfId="0" applyNumberFormat="1" applyFont="1" applyFill="1" applyBorder="1" applyAlignment="1">
      <alignment horizontal="center"/>
    </xf>
    <xf numFmtId="49" fontId="45" fillId="26" borderId="15" xfId="0" applyNumberFormat="1" applyFont="1" applyFill="1" applyBorder="1" applyAlignment="1">
      <alignment horizontal="center"/>
    </xf>
    <xf numFmtId="0" fontId="45" fillId="26" borderId="16" xfId="0" applyFont="1" applyFill="1" applyBorder="1" applyAlignment="1">
      <alignment horizontal="center"/>
    </xf>
    <xf numFmtId="0" fontId="46" fillId="0" borderId="0" xfId="0" applyFont="1"/>
    <xf numFmtId="0" fontId="47" fillId="26" borderId="17" xfId="0" applyFont="1" applyFill="1" applyBorder="1"/>
    <xf numFmtId="3" fontId="47" fillId="26" borderId="18" xfId="0" applyNumberFormat="1" applyFont="1" applyFill="1" applyBorder="1"/>
    <xf numFmtId="3" fontId="47" fillId="26" borderId="19" xfId="0" applyNumberFormat="1" applyFont="1" applyFill="1" applyBorder="1"/>
    <xf numFmtId="0" fontId="48" fillId="0" borderId="0" xfId="0" applyFont="1"/>
    <xf numFmtId="0" fontId="49" fillId="26" borderId="17" xfId="0" applyFont="1" applyFill="1" applyBorder="1"/>
    <xf numFmtId="3" fontId="49" fillId="26" borderId="0" xfId="0" applyNumberFormat="1" applyFont="1" applyFill="1" applyBorder="1"/>
    <xf numFmtId="3" fontId="47" fillId="26" borderId="20" xfId="0" applyNumberFormat="1" applyFont="1" applyFill="1" applyBorder="1"/>
    <xf numFmtId="3" fontId="50" fillId="26" borderId="0" xfId="0" applyNumberFormat="1" applyFont="1" applyFill="1" applyBorder="1"/>
    <xf numFmtId="3" fontId="47" fillId="26" borderId="0" xfId="0" applyNumberFormat="1" applyFont="1" applyFill="1" applyBorder="1"/>
    <xf numFmtId="0" fontId="51" fillId="26" borderId="21" xfId="0" applyFont="1" applyFill="1" applyBorder="1" applyAlignment="1">
      <alignment horizontal="center"/>
    </xf>
    <xf numFmtId="3" fontId="51" fillId="26" borderId="22" xfId="0" applyNumberFormat="1" applyFont="1" applyFill="1" applyBorder="1"/>
    <xf numFmtId="3" fontId="51" fillId="26" borderId="23" xfId="0" applyNumberFormat="1" applyFont="1" applyFill="1" applyBorder="1"/>
    <xf numFmtId="0" fontId="52" fillId="0" borderId="0" xfId="0" applyFont="1"/>
    <xf numFmtId="0" fontId="51" fillId="26" borderId="24" xfId="0" applyFont="1" applyFill="1" applyBorder="1" applyAlignment="1">
      <alignment horizontal="center"/>
    </xf>
    <xf numFmtId="3" fontId="51" fillId="26" borderId="25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center"/>
    </xf>
    <xf numFmtId="166" fontId="26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5" fontId="29" fillId="24" borderId="9" xfId="3" applyNumberFormat="1" applyFont="1" applyFill="1" applyBorder="1" applyAlignment="1">
      <alignment horizontal="center"/>
    </xf>
    <xf numFmtId="49" fontId="41" fillId="43" borderId="9" xfId="0" applyNumberFormat="1" applyFont="1" applyFill="1" applyBorder="1" applyAlignment="1">
      <alignment horizontal="left"/>
    </xf>
    <xf numFmtId="3" fontId="41" fillId="43" borderId="9" xfId="0" applyNumberFormat="1" applyFont="1" applyFill="1" applyBorder="1" applyAlignment="1">
      <alignment horizontal="right"/>
    </xf>
    <xf numFmtId="49" fontId="41" fillId="43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7" fontId="43" fillId="0" borderId="9" xfId="171" applyNumberFormat="1" applyFont="1" applyFill="1" applyBorder="1"/>
    <xf numFmtId="49" fontId="42" fillId="0" borderId="35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7" fontId="43" fillId="0" borderId="9" xfId="2" applyNumberFormat="1" applyFont="1" applyFill="1" applyBorder="1"/>
    <xf numFmtId="0" fontId="15" fillId="0" borderId="0" xfId="0" applyFont="1"/>
    <xf numFmtId="0" fontId="0" fillId="0" borderId="0" xfId="0" applyAlignment="1">
      <alignment horizont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3" fontId="20" fillId="23" borderId="9" xfId="0" applyNumberFormat="1" applyFont="1" applyFill="1" applyBorder="1" applyAlignment="1">
      <alignment horizontal="center"/>
    </xf>
    <xf numFmtId="4" fontId="20" fillId="23" borderId="9" xfId="0" applyNumberFormat="1" applyFont="1" applyFill="1" applyBorder="1" applyAlignment="1">
      <alignment horizontal="center"/>
    </xf>
    <xf numFmtId="0" fontId="20" fillId="0" borderId="9" xfId="0" applyFont="1" applyFill="1" applyBorder="1"/>
    <xf numFmtId="3" fontId="20" fillId="0" borderId="9" xfId="0" applyNumberFormat="1" applyFont="1" applyFill="1" applyBorder="1" applyAlignment="1">
      <alignment horizontal="center"/>
    </xf>
    <xf numFmtId="2" fontId="20" fillId="0" borderId="9" xfId="0" applyNumberFormat="1" applyFont="1" applyFill="1" applyBorder="1" applyAlignment="1">
      <alignment horizontal="center"/>
    </xf>
    <xf numFmtId="3" fontId="23" fillId="0" borderId="9" xfId="0" applyNumberFormat="1" applyFont="1" applyFill="1" applyBorder="1" applyAlignment="1">
      <alignment horizontal="center"/>
    </xf>
    <xf numFmtId="2" fontId="23" fillId="0" borderId="9" xfId="0" applyNumberFormat="1" applyFont="1" applyFill="1" applyBorder="1" applyAlignment="1">
      <alignment horizontal="center"/>
    </xf>
    <xf numFmtId="2" fontId="20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3" applyFont="1" applyFill="1" applyBorder="1"/>
    <xf numFmtId="0" fontId="24" fillId="0" borderId="9" xfId="0" applyFont="1" applyFill="1" applyBorder="1"/>
    <xf numFmtId="3" fontId="24" fillId="24" borderId="9" xfId="0" applyNumberFormat="1" applyFont="1" applyFill="1" applyBorder="1" applyAlignment="1">
      <alignment horizontal="center"/>
    </xf>
    <xf numFmtId="2" fontId="24" fillId="24" borderId="9" xfId="0" applyNumberFormat="1" applyFont="1" applyFill="1" applyBorder="1" applyAlignment="1">
      <alignment horizontal="center"/>
    </xf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30" fillId="0" borderId="9" xfId="0" applyNumberFormat="1" applyFont="1" applyFill="1" applyBorder="1" applyAlignment="1">
      <alignment horizontal="center"/>
    </xf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/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1" fontId="21" fillId="0" borderId="9" xfId="3" applyNumberFormat="1" applyFont="1" applyFill="1" applyBorder="1" applyAlignment="1">
      <alignment horizontal="center" wrapText="1"/>
    </xf>
    <xf numFmtId="0" fontId="25" fillId="0" borderId="9" xfId="0" applyFont="1" applyBorder="1"/>
    <xf numFmtId="168" fontId="36" fillId="0" borderId="9" xfId="1" applyNumberFormat="1" applyFont="1" applyFill="1" applyBorder="1" applyAlignment="1">
      <alignment horizontal="center"/>
    </xf>
    <xf numFmtId="168" fontId="26" fillId="0" borderId="9" xfId="0" applyNumberFormat="1" applyFont="1" applyFill="1" applyBorder="1"/>
    <xf numFmtId="0" fontId="25" fillId="0" borderId="9" xfId="0" applyFont="1" applyBorder="1" applyAlignment="1">
      <alignment wrapText="1"/>
    </xf>
    <xf numFmtId="0" fontId="37" fillId="0" borderId="9" xfId="0" applyFont="1" applyBorder="1" applyAlignment="1">
      <alignment horizontal="center"/>
    </xf>
    <xf numFmtId="3" fontId="20" fillId="0" borderId="9" xfId="0" applyNumberFormat="1" applyFont="1" applyFill="1" applyBorder="1" applyAlignment="1">
      <alignment horizontal="right"/>
    </xf>
    <xf numFmtId="166" fontId="20" fillId="0" borderId="9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49" fontId="72" fillId="44" borderId="10" xfId="0" applyNumberFormat="1" applyFont="1" applyFill="1" applyBorder="1"/>
    <xf numFmtId="49" fontId="72" fillId="44" borderId="9" xfId="0" applyNumberFormat="1" applyFont="1" applyFill="1" applyBorder="1"/>
    <xf numFmtId="4" fontId="73" fillId="44" borderId="9" xfId="0" applyNumberFormat="1" applyFont="1" applyFill="1" applyBorder="1"/>
    <xf numFmtId="4" fontId="73" fillId="44" borderId="12" xfId="0" applyNumberFormat="1" applyFont="1" applyFill="1" applyBorder="1"/>
    <xf numFmtId="0" fontId="39" fillId="0" borderId="0" xfId="3" applyFont="1" applyFill="1" applyBorder="1"/>
    <xf numFmtId="3" fontId="21" fillId="24" borderId="9" xfId="0" applyNumberFormat="1" applyFont="1" applyFill="1" applyBorder="1" applyAlignment="1">
      <alignment horizontal="center"/>
    </xf>
    <xf numFmtId="2" fontId="21" fillId="24" borderId="9" xfId="0" applyNumberFormat="1" applyFont="1" applyFill="1" applyBorder="1" applyAlignment="1">
      <alignment horizontal="center"/>
    </xf>
    <xf numFmtId="1" fontId="21" fillId="24" borderId="9" xfId="0" applyNumberFormat="1" applyFont="1" applyFill="1" applyBorder="1" applyAlignment="1">
      <alignment horizontal="center"/>
    </xf>
    <xf numFmtId="49" fontId="71" fillId="45" borderId="9" xfId="0" applyNumberFormat="1" applyFont="1" applyFill="1" applyBorder="1" applyAlignment="1">
      <alignment horizontal="center"/>
    </xf>
    <xf numFmtId="0" fontId="71" fillId="45" borderId="9" xfId="0" applyFont="1" applyFill="1" applyBorder="1" applyAlignment="1">
      <alignment horizontal="center"/>
    </xf>
    <xf numFmtId="3" fontId="73" fillId="44" borderId="9" xfId="0" applyNumberFormat="1" applyFont="1" applyFill="1" applyBorder="1"/>
    <xf numFmtId="4" fontId="73" fillId="44" borderId="13" xfId="0" applyNumberFormat="1" applyFont="1" applyFill="1" applyBorder="1"/>
    <xf numFmtId="167" fontId="43" fillId="0" borderId="0" xfId="171" applyNumberFormat="1" applyFont="1" applyFill="1" applyBorder="1"/>
    <xf numFmtId="49" fontId="74" fillId="0" borderId="0" xfId="0" applyNumberFormat="1" applyFont="1" applyFill="1" applyBorder="1"/>
    <xf numFmtId="9" fontId="16" fillId="0" borderId="0" xfId="2" applyFont="1" applyFill="1" applyBorder="1"/>
    <xf numFmtId="3" fontId="0" fillId="0" borderId="0" xfId="0" applyNumberFormat="1" applyBorder="1"/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25" fillId="0" borderId="9" xfId="3" applyFont="1" applyFill="1" applyBorder="1" applyAlignment="1">
      <alignment horizontal="center"/>
    </xf>
    <xf numFmtId="0" fontId="70" fillId="46" borderId="9" xfId="3" applyFont="1" applyFill="1" applyBorder="1" applyAlignment="1">
      <alignment horizontal="center"/>
    </xf>
    <xf numFmtId="0" fontId="70" fillId="46" borderId="13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" xfId="1" builtinId="3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912"/>
          <c:y val="4.1493775933609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656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8872224.4470000006</c:v>
                </c:pt>
                <c:pt idx="1">
                  <c:v>9579901.9370000008</c:v>
                </c:pt>
                <c:pt idx="2">
                  <c:v>10385140.266000001</c:v>
                </c:pt>
                <c:pt idx="3">
                  <c:v>9708564.7459999993</c:v>
                </c:pt>
                <c:pt idx="4">
                  <c:v>10398926.977</c:v>
                </c:pt>
                <c:pt idx="5">
                  <c:v>9681915.9020000007</c:v>
                </c:pt>
                <c:pt idx="6">
                  <c:v>10421301.653000001</c:v>
                </c:pt>
                <c:pt idx="7">
                  <c:v>8712913.5329999998</c:v>
                </c:pt>
                <c:pt idx="8">
                  <c:v>10212670.532</c:v>
                </c:pt>
                <c:pt idx="9">
                  <c:v>9606638.1669999994</c:v>
                </c:pt>
                <c:pt idx="10">
                  <c:v>11061002.299000001</c:v>
                </c:pt>
                <c:pt idx="11">
                  <c:v>10380872.876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9649523.9279999994</c:v>
                </c:pt>
                <c:pt idx="1">
                  <c:v>9936911.8420000002</c:v>
                </c:pt>
                <c:pt idx="2">
                  <c:v>10722746.283</c:v>
                </c:pt>
                <c:pt idx="3">
                  <c:v>10850333.442</c:v>
                </c:pt>
                <c:pt idx="4">
                  <c:v>11098730.585999999</c:v>
                </c:pt>
                <c:pt idx="5">
                  <c:v>10437549.498</c:v>
                </c:pt>
                <c:pt idx="6">
                  <c:v>10549430.763</c:v>
                </c:pt>
                <c:pt idx="7">
                  <c:v>9046513.5280000009</c:v>
                </c:pt>
                <c:pt idx="8">
                  <c:v>10969586.443</c:v>
                </c:pt>
                <c:pt idx="9">
                  <c:v>10220834.336999999</c:v>
                </c:pt>
                <c:pt idx="10">
                  <c:v>10283901.946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85664"/>
        <c:axId val="44062912"/>
      </c:lineChart>
      <c:catAx>
        <c:axId val="6718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06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0629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671856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502"/>
          <c:w val="0.14144927536231988"/>
          <c:h val="0.156379041831389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6256474100901"/>
          <c:y val="0.16176308539944936"/>
          <c:w val="0.70522703142599985"/>
          <c:h val="0.572102991258324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116017.897</c:v>
                </c:pt>
                <c:pt idx="1">
                  <c:v>111650.12</c:v>
                </c:pt>
                <c:pt idx="2">
                  <c:v>105105.683</c:v>
                </c:pt>
                <c:pt idx="3">
                  <c:v>110911.075</c:v>
                </c:pt>
                <c:pt idx="4">
                  <c:v>108931.17</c:v>
                </c:pt>
                <c:pt idx="5">
                  <c:v>102209.751</c:v>
                </c:pt>
                <c:pt idx="6">
                  <c:v>88391.263999999996</c:v>
                </c:pt>
                <c:pt idx="7">
                  <c:v>94078.27</c:v>
                </c:pt>
                <c:pt idx="8">
                  <c:v>132839.611</c:v>
                </c:pt>
                <c:pt idx="9">
                  <c:v>194581.00399999999</c:v>
                </c:pt>
                <c:pt idx="10">
                  <c:v>160737.307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94981.24</c:v>
                </c:pt>
                <c:pt idx="8">
                  <c:v>156917.41099999999</c:v>
                </c:pt>
                <c:pt idx="9">
                  <c:v>152872.73199999999</c:v>
                </c:pt>
                <c:pt idx="10">
                  <c:v>165845.66699999999</c:v>
                </c:pt>
                <c:pt idx="11">
                  <c:v>130314.31299999999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9808"/>
        <c:axId val="147227776"/>
      </c:lineChart>
      <c:catAx>
        <c:axId val="839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2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22777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598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66E-2"/>
          <c:y val="0.80056354525932005"/>
          <c:w val="0.13240246406570841"/>
          <c:h val="0.16669660094141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313"/>
          <c:w val="0.79032335866951164"/>
          <c:h val="0.55597116220259224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153795.595</c:v>
                </c:pt>
                <c:pt idx="1">
                  <c:v>182753.25</c:v>
                </c:pt>
                <c:pt idx="2">
                  <c:v>154123.44399999999</c:v>
                </c:pt>
                <c:pt idx="3">
                  <c:v>149029.52600000001</c:v>
                </c:pt>
                <c:pt idx="4">
                  <c:v>142027.42600000001</c:v>
                </c:pt>
                <c:pt idx="5">
                  <c:v>138269.478</c:v>
                </c:pt>
                <c:pt idx="6">
                  <c:v>158157.63699999999</c:v>
                </c:pt>
                <c:pt idx="7">
                  <c:v>143474.76999999999</c:v>
                </c:pt>
                <c:pt idx="8">
                  <c:v>218065.67199999999</c:v>
                </c:pt>
                <c:pt idx="9">
                  <c:v>267755.56699999998</c:v>
                </c:pt>
                <c:pt idx="10">
                  <c:v>293776.36599999998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105052.59600000001</c:v>
                </c:pt>
                <c:pt idx="5">
                  <c:v>106164.20699999999</c:v>
                </c:pt>
                <c:pt idx="6">
                  <c:v>133857.603</c:v>
                </c:pt>
                <c:pt idx="7">
                  <c:v>86744.865000000005</c:v>
                </c:pt>
                <c:pt idx="8">
                  <c:v>205906.03</c:v>
                </c:pt>
                <c:pt idx="9">
                  <c:v>181405.01800000001</c:v>
                </c:pt>
                <c:pt idx="10">
                  <c:v>203194.666</c:v>
                </c:pt>
                <c:pt idx="11">
                  <c:v>166244.94399999999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1856"/>
        <c:axId val="147229504"/>
      </c:lineChart>
      <c:catAx>
        <c:axId val="839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2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2295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618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906"/>
          <c:h val="0.11069690915501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5861214374225577"/>
          <c:w val="0.81891348088531157"/>
          <c:h val="0.58736059479553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24433.781999999999</c:v>
                </c:pt>
                <c:pt idx="1">
                  <c:v>23262.338</c:v>
                </c:pt>
                <c:pt idx="2">
                  <c:v>22845.744999999999</c:v>
                </c:pt>
                <c:pt idx="3">
                  <c:v>19989.73</c:v>
                </c:pt>
                <c:pt idx="4">
                  <c:v>19755.835999999999</c:v>
                </c:pt>
                <c:pt idx="5">
                  <c:v>19273.120999999999</c:v>
                </c:pt>
                <c:pt idx="6">
                  <c:v>14721.921</c:v>
                </c:pt>
                <c:pt idx="7">
                  <c:v>13367.266</c:v>
                </c:pt>
                <c:pt idx="8">
                  <c:v>15411.823</c:v>
                </c:pt>
                <c:pt idx="9">
                  <c:v>14895.794</c:v>
                </c:pt>
                <c:pt idx="10">
                  <c:v>15949.550999999999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23072.368999999999</c:v>
                </c:pt>
                <c:pt idx="10">
                  <c:v>25941.348000000002</c:v>
                </c:pt>
                <c:pt idx="11">
                  <c:v>26880.234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63392"/>
        <c:axId val="147231232"/>
      </c:lineChart>
      <c:catAx>
        <c:axId val="839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2312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633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218579235024"/>
          <c:y val="0.14993390886380203"/>
          <c:w val="0.786885245901637"/>
          <c:h val="0.5261064810275490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109576.344</c:v>
                </c:pt>
                <c:pt idx="1">
                  <c:v>69920.358999999997</c:v>
                </c:pt>
                <c:pt idx="2">
                  <c:v>121384.389</c:v>
                </c:pt>
                <c:pt idx="3">
                  <c:v>48540.42</c:v>
                </c:pt>
                <c:pt idx="4">
                  <c:v>86381.493000000002</c:v>
                </c:pt>
                <c:pt idx="5">
                  <c:v>91684.592999999993</c:v>
                </c:pt>
                <c:pt idx="6">
                  <c:v>68872.547999999995</c:v>
                </c:pt>
                <c:pt idx="7">
                  <c:v>111508.17</c:v>
                </c:pt>
                <c:pt idx="8">
                  <c:v>101496.20699999999</c:v>
                </c:pt>
                <c:pt idx="9">
                  <c:v>95956.638000000006</c:v>
                </c:pt>
                <c:pt idx="10">
                  <c:v>75721.907000000007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75654.788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50115.951999999997</c:v>
                </c:pt>
                <c:pt idx="10">
                  <c:v>51936.654000000002</c:v>
                </c:pt>
                <c:pt idx="11">
                  <c:v>89628.297999999995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28928"/>
        <c:axId val="147232960"/>
      </c:lineChart>
      <c:catAx>
        <c:axId val="840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32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23296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0289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1202185792395"/>
          <c:y val="0.16354556803995007"/>
          <c:w val="0.83811475409836067"/>
          <c:h val="0.4943820224719103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7358.7259999999997</c:v>
                </c:pt>
                <c:pt idx="1">
                  <c:v>9166.9879999999994</c:v>
                </c:pt>
                <c:pt idx="2">
                  <c:v>10167.101000000001</c:v>
                </c:pt>
                <c:pt idx="3">
                  <c:v>13321.003000000001</c:v>
                </c:pt>
                <c:pt idx="4">
                  <c:v>8226.5259999999998</c:v>
                </c:pt>
                <c:pt idx="5">
                  <c:v>3831.8580000000002</c:v>
                </c:pt>
                <c:pt idx="6">
                  <c:v>3651.3760000000002</c:v>
                </c:pt>
                <c:pt idx="7">
                  <c:v>5275.7179999999998</c:v>
                </c:pt>
                <c:pt idx="8">
                  <c:v>5832.9380000000001</c:v>
                </c:pt>
                <c:pt idx="9">
                  <c:v>4353.9620000000004</c:v>
                </c:pt>
                <c:pt idx="10">
                  <c:v>4965.0749999999998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4636.9650000000001</c:v>
                </c:pt>
                <c:pt idx="10">
                  <c:v>6415.26</c:v>
                </c:pt>
                <c:pt idx="11">
                  <c:v>6939.5990000000002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06592"/>
        <c:axId val="151027712"/>
      </c:lineChart>
      <c:catAx>
        <c:axId val="842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27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02771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206592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9754617428491"/>
          <c:y val="0.21348393248596798"/>
          <c:w val="0.80698232861260577"/>
          <c:h val="0.49438383069928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209570.804</c:v>
                </c:pt>
                <c:pt idx="1">
                  <c:v>185768.19699999999</c:v>
                </c:pt>
                <c:pt idx="2">
                  <c:v>193830.549</c:v>
                </c:pt>
                <c:pt idx="3">
                  <c:v>203960.33499999999</c:v>
                </c:pt>
                <c:pt idx="4">
                  <c:v>186505.359</c:v>
                </c:pt>
                <c:pt idx="5">
                  <c:v>158144.36199999999</c:v>
                </c:pt>
                <c:pt idx="6">
                  <c:v>177127.20199999999</c:v>
                </c:pt>
                <c:pt idx="7">
                  <c:v>185967.114</c:v>
                </c:pt>
                <c:pt idx="8">
                  <c:v>192513.223</c:v>
                </c:pt>
                <c:pt idx="9">
                  <c:v>181054.962</c:v>
                </c:pt>
                <c:pt idx="10">
                  <c:v>195692.005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164865.72700000001</c:v>
                </c:pt>
                <c:pt idx="7">
                  <c:v>158340.29500000001</c:v>
                </c:pt>
                <c:pt idx="8">
                  <c:v>171162.84</c:v>
                </c:pt>
                <c:pt idx="9">
                  <c:v>172493.79199999999</c:v>
                </c:pt>
                <c:pt idx="10">
                  <c:v>193388.829</c:v>
                </c:pt>
                <c:pt idx="11">
                  <c:v>185162.50700000001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08640"/>
        <c:axId val="151029440"/>
      </c:lineChart>
      <c:catAx>
        <c:axId val="8420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2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029440"/>
        <c:scaling>
          <c:orientation val="minMax"/>
          <c:max val="2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208640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89"/>
          <c:w val="0.13963060572253932"/>
          <c:h val="0.141074051136866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0597733925234"/>
          <c:y val="0.15808823529411797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361374.962</c:v>
                </c:pt>
                <c:pt idx="1">
                  <c:v>344101.29200000002</c:v>
                </c:pt>
                <c:pt idx="2">
                  <c:v>369867.522</c:v>
                </c:pt>
                <c:pt idx="3">
                  <c:v>394700.91100000002</c:v>
                </c:pt>
                <c:pt idx="4">
                  <c:v>416568.23200000002</c:v>
                </c:pt>
                <c:pt idx="5">
                  <c:v>384330.87099999998</c:v>
                </c:pt>
                <c:pt idx="6">
                  <c:v>374453.21299999999</c:v>
                </c:pt>
                <c:pt idx="7">
                  <c:v>345978.511</c:v>
                </c:pt>
                <c:pt idx="8">
                  <c:v>388986.61700000003</c:v>
                </c:pt>
                <c:pt idx="9">
                  <c:v>348958.511</c:v>
                </c:pt>
                <c:pt idx="10">
                  <c:v>379955.22700000001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354145.40100000001</c:v>
                </c:pt>
                <c:pt idx="6">
                  <c:v>389802.72200000001</c:v>
                </c:pt>
                <c:pt idx="7">
                  <c:v>330581.49900000001</c:v>
                </c:pt>
                <c:pt idx="8">
                  <c:v>402117.24800000002</c:v>
                </c:pt>
                <c:pt idx="9">
                  <c:v>363788.886</c:v>
                </c:pt>
                <c:pt idx="10">
                  <c:v>450887.58199999999</c:v>
                </c:pt>
                <c:pt idx="11">
                  <c:v>439890.29599999997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07104"/>
        <c:axId val="151031168"/>
      </c:lineChart>
      <c:catAx>
        <c:axId val="8420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31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03116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20710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818"/>
          <c:w val="0.13991791149563174"/>
          <c:h val="0.118872549019607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107"/>
          <c:y val="0.20740815758158918"/>
          <c:w val="0.79387834211410313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767901.96200000006</c:v>
                </c:pt>
                <c:pt idx="1">
                  <c:v>715679.56499999994</c:v>
                </c:pt>
                <c:pt idx="2">
                  <c:v>770352.71499999997</c:v>
                </c:pt>
                <c:pt idx="3">
                  <c:v>790560.52500000002</c:v>
                </c:pt>
                <c:pt idx="4">
                  <c:v>768659.42099999997</c:v>
                </c:pt>
                <c:pt idx="5">
                  <c:v>706576.49199999997</c:v>
                </c:pt>
                <c:pt idx="6">
                  <c:v>702658.56099999999</c:v>
                </c:pt>
                <c:pt idx="7">
                  <c:v>681882.14</c:v>
                </c:pt>
                <c:pt idx="8">
                  <c:v>820427.11300000001</c:v>
                </c:pt>
                <c:pt idx="9">
                  <c:v>757837.09699999995</c:v>
                </c:pt>
                <c:pt idx="10">
                  <c:v>733498.45700000005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682155.86699999997</c:v>
                </c:pt>
                <c:pt idx="1">
                  <c:v>649400.50800000003</c:v>
                </c:pt>
                <c:pt idx="2">
                  <c:v>733924.66500000004</c:v>
                </c:pt>
                <c:pt idx="3">
                  <c:v>700825.505</c:v>
                </c:pt>
                <c:pt idx="4">
                  <c:v>748576.304</c:v>
                </c:pt>
                <c:pt idx="5">
                  <c:v>644671.53200000001</c:v>
                </c:pt>
                <c:pt idx="6">
                  <c:v>675793.60199999996</c:v>
                </c:pt>
                <c:pt idx="7">
                  <c:v>615565.68900000001</c:v>
                </c:pt>
                <c:pt idx="8">
                  <c:v>753895.30099999998</c:v>
                </c:pt>
                <c:pt idx="9">
                  <c:v>707925.071</c:v>
                </c:pt>
                <c:pt idx="10">
                  <c:v>813458.54500000004</c:v>
                </c:pt>
                <c:pt idx="11">
                  <c:v>661700.87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59968"/>
        <c:axId val="151033472"/>
      </c:lineChart>
      <c:catAx>
        <c:axId val="83859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33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0334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85996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25E-2"/>
          <c:y val="0.82963274035190049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8012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123768.856</c:v>
                </c:pt>
                <c:pt idx="1">
                  <c:v>144819.58900000001</c:v>
                </c:pt>
                <c:pt idx="2">
                  <c:v>143825.70300000001</c:v>
                </c:pt>
                <c:pt idx="3">
                  <c:v>154749.486</c:v>
                </c:pt>
                <c:pt idx="4">
                  <c:v>166273.72399999999</c:v>
                </c:pt>
                <c:pt idx="5">
                  <c:v>149451.07999999999</c:v>
                </c:pt>
                <c:pt idx="6">
                  <c:v>168900.65100000001</c:v>
                </c:pt>
                <c:pt idx="7">
                  <c:v>160464.96400000001</c:v>
                </c:pt>
                <c:pt idx="8">
                  <c:v>183200.307</c:v>
                </c:pt>
                <c:pt idx="9">
                  <c:v>144397.073</c:v>
                </c:pt>
                <c:pt idx="10">
                  <c:v>135653.78400000001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115029.788</c:v>
                </c:pt>
                <c:pt idx="1">
                  <c:v>129821.13099999999</c:v>
                </c:pt>
                <c:pt idx="2">
                  <c:v>153555.92800000001</c:v>
                </c:pt>
                <c:pt idx="3">
                  <c:v>145412.842</c:v>
                </c:pt>
                <c:pt idx="4">
                  <c:v>155575.82199999999</c:v>
                </c:pt>
                <c:pt idx="5">
                  <c:v>146133.84599999999</c:v>
                </c:pt>
                <c:pt idx="6">
                  <c:v>183365.38500000001</c:v>
                </c:pt>
                <c:pt idx="7">
                  <c:v>178226.11300000001</c:v>
                </c:pt>
                <c:pt idx="8">
                  <c:v>175967.321</c:v>
                </c:pt>
                <c:pt idx="9">
                  <c:v>161907.5</c:v>
                </c:pt>
                <c:pt idx="10">
                  <c:v>176429.77900000001</c:v>
                </c:pt>
                <c:pt idx="11">
                  <c:v>220812.81700000001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16160"/>
        <c:axId val="151035200"/>
      </c:lineChart>
      <c:catAx>
        <c:axId val="795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03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0352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95161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25E-2"/>
          <c:y val="0.82592903664820327"/>
          <c:w val="0.13877572446301337"/>
          <c:h val="0.159259648099543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408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79610749771669"/>
          <c:y val="0.19403020425862189"/>
          <c:w val="0.77142934015200504"/>
          <c:h val="0.5074636111379307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178356.88</c:v>
                </c:pt>
                <c:pt idx="1">
                  <c:v>177087.66699999999</c:v>
                </c:pt>
                <c:pt idx="2">
                  <c:v>190935.24799999999</c:v>
                </c:pt>
                <c:pt idx="3">
                  <c:v>203815.34700000001</c:v>
                </c:pt>
                <c:pt idx="4">
                  <c:v>194613.76500000001</c:v>
                </c:pt>
                <c:pt idx="5">
                  <c:v>200167.51699999999</c:v>
                </c:pt>
                <c:pt idx="6">
                  <c:v>181244.261</c:v>
                </c:pt>
                <c:pt idx="7">
                  <c:v>159444.416</c:v>
                </c:pt>
                <c:pt idx="8">
                  <c:v>221901.09599999999</c:v>
                </c:pt>
                <c:pt idx="9">
                  <c:v>207682.61499999999</c:v>
                </c:pt>
                <c:pt idx="10">
                  <c:v>224936.924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165972.05499999999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190079.05799999999</c:v>
                </c:pt>
                <c:pt idx="4">
                  <c:v>192843.37700000001</c:v>
                </c:pt>
                <c:pt idx="5">
                  <c:v>183761.035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182023.92499999999</c:v>
                </c:pt>
                <c:pt idx="9">
                  <c:v>193554.00099999999</c:v>
                </c:pt>
                <c:pt idx="10">
                  <c:v>229928.223</c:v>
                </c:pt>
                <c:pt idx="11">
                  <c:v>202542.54399999999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1872"/>
        <c:axId val="151200320"/>
      </c:lineChart>
      <c:catAx>
        <c:axId val="844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200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003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4318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25E-2"/>
          <c:y val="0.82835977592353183"/>
          <c:w val="0.13877572446301337"/>
          <c:h val="0.1604481529361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273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445448.03200000001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420131.96299999999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400482.17599999998</c:v>
                </c:pt>
                <c:pt idx="1">
                  <c:v>327055.84600000002</c:v>
                </c:pt>
                <c:pt idx="2">
                  <c:v>363215.163</c:v>
                </c:pt>
                <c:pt idx="3">
                  <c:v>412248.36300000001</c:v>
                </c:pt>
                <c:pt idx="4">
                  <c:v>465296.60600000003</c:v>
                </c:pt>
                <c:pt idx="5">
                  <c:v>404100.02100000001</c:v>
                </c:pt>
                <c:pt idx="6">
                  <c:v>404569.36900000001</c:v>
                </c:pt>
                <c:pt idx="7">
                  <c:v>381295.27600000001</c:v>
                </c:pt>
                <c:pt idx="8">
                  <c:v>387378.38299999997</c:v>
                </c:pt>
                <c:pt idx="9">
                  <c:v>342064.84299999999</c:v>
                </c:pt>
                <c:pt idx="10">
                  <c:v>393151.32799999998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16672"/>
        <c:axId val="89203264"/>
      </c:lineChart>
      <c:catAx>
        <c:axId val="795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9203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20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95166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456"/>
          <c:w val="0.14788990825688073"/>
          <c:h val="0.15108830497311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93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41"/>
          <c:y val="0.16279151152617571"/>
          <c:w val="0.77366410603159574"/>
          <c:h val="0.5116298435601549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1394232.9469999999</c:v>
                </c:pt>
                <c:pt idx="1">
                  <c:v>1444414.4739999999</c:v>
                </c:pt>
                <c:pt idx="2">
                  <c:v>1460149.298</c:v>
                </c:pt>
                <c:pt idx="3">
                  <c:v>1481278.6340000001</c:v>
                </c:pt>
                <c:pt idx="4">
                  <c:v>1586367.6029999999</c:v>
                </c:pt>
                <c:pt idx="5">
                  <c:v>1519125.8840000001</c:v>
                </c:pt>
                <c:pt idx="6">
                  <c:v>1570627.5330000001</c:v>
                </c:pt>
                <c:pt idx="7">
                  <c:v>1427991.3060000001</c:v>
                </c:pt>
                <c:pt idx="8">
                  <c:v>1504750.709</c:v>
                </c:pt>
                <c:pt idx="9">
                  <c:v>1508072.7180000001</c:v>
                </c:pt>
                <c:pt idx="10">
                  <c:v>1538981.2080000001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1315959.693</c:v>
                </c:pt>
                <c:pt idx="1">
                  <c:v>1429457.66</c:v>
                </c:pt>
                <c:pt idx="2">
                  <c:v>1452101.21</c:v>
                </c:pt>
                <c:pt idx="3">
                  <c:v>1420968.311</c:v>
                </c:pt>
                <c:pt idx="4">
                  <c:v>1568761.0930000001</c:v>
                </c:pt>
                <c:pt idx="5">
                  <c:v>1328721.923</c:v>
                </c:pt>
                <c:pt idx="6">
                  <c:v>1529671.388</c:v>
                </c:pt>
                <c:pt idx="7">
                  <c:v>1424471.588</c:v>
                </c:pt>
                <c:pt idx="8">
                  <c:v>1401853.679</c:v>
                </c:pt>
                <c:pt idx="9">
                  <c:v>1394136.4650000001</c:v>
                </c:pt>
                <c:pt idx="10">
                  <c:v>1566545.0060000001</c:v>
                </c:pt>
                <c:pt idx="11">
                  <c:v>1598637.7169999999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56096"/>
        <c:axId val="151202048"/>
      </c:lineChart>
      <c:catAx>
        <c:axId val="1515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20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0204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5560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74"/>
          <c:h val="0.145995645893101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75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107"/>
          <c:y val="0.17537345384913924"/>
          <c:w val="0.78571506867333862"/>
          <c:h val="0.5634338623663828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477330.158</c:v>
                </c:pt>
                <c:pt idx="1">
                  <c:v>471698.6</c:v>
                </c:pt>
                <c:pt idx="2">
                  <c:v>503717.45199999999</c:v>
                </c:pt>
                <c:pt idx="3">
                  <c:v>525178.23</c:v>
                </c:pt>
                <c:pt idx="4">
                  <c:v>544306.69299999997</c:v>
                </c:pt>
                <c:pt idx="5">
                  <c:v>500279.076</c:v>
                </c:pt>
                <c:pt idx="6">
                  <c:v>514952.42200000002</c:v>
                </c:pt>
                <c:pt idx="7">
                  <c:v>456906.48499999999</c:v>
                </c:pt>
                <c:pt idx="8">
                  <c:v>531465.48300000001</c:v>
                </c:pt>
                <c:pt idx="9">
                  <c:v>496087.56300000002</c:v>
                </c:pt>
                <c:pt idx="10">
                  <c:v>473276.57500000001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430048.80300000001</c:v>
                </c:pt>
                <c:pt idx="1">
                  <c:v>435630.61499999999</c:v>
                </c:pt>
                <c:pt idx="2">
                  <c:v>512147.93400000001</c:v>
                </c:pt>
                <c:pt idx="3">
                  <c:v>501844.57699999999</c:v>
                </c:pt>
                <c:pt idx="4">
                  <c:v>518926.19799999997</c:v>
                </c:pt>
                <c:pt idx="5">
                  <c:v>465383.56099999999</c:v>
                </c:pt>
                <c:pt idx="6">
                  <c:v>509307.17300000001</c:v>
                </c:pt>
                <c:pt idx="7">
                  <c:v>386713.90399999998</c:v>
                </c:pt>
                <c:pt idx="8">
                  <c:v>480637.946</c:v>
                </c:pt>
                <c:pt idx="9">
                  <c:v>450455.80099999998</c:v>
                </c:pt>
                <c:pt idx="10">
                  <c:v>533237.61199999996</c:v>
                </c:pt>
                <c:pt idx="11">
                  <c:v>570357.50800000003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57120"/>
        <c:axId val="151203776"/>
      </c:lineChart>
      <c:catAx>
        <c:axId val="1515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20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0377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557120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584"/>
          <c:y val="2.496878901373271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1313942900043"/>
          <c:y val="0.17603074896536824"/>
          <c:w val="0.78367425031315219"/>
          <c:h val="0.54307314735906542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1585971.405</c:v>
                </c:pt>
                <c:pt idx="1">
                  <c:v>1831564.5179999999</c:v>
                </c:pt>
                <c:pt idx="2">
                  <c:v>2126496.6830000002</c:v>
                </c:pt>
                <c:pt idx="3">
                  <c:v>2089962.94</c:v>
                </c:pt>
                <c:pt idx="4">
                  <c:v>2048845.3759999999</c:v>
                </c:pt>
                <c:pt idx="5">
                  <c:v>2029809.44</c:v>
                </c:pt>
                <c:pt idx="6">
                  <c:v>1988953.095</c:v>
                </c:pt>
                <c:pt idx="7">
                  <c:v>1267145.341</c:v>
                </c:pt>
                <c:pt idx="8">
                  <c:v>1959136.3689999999</c:v>
                </c:pt>
                <c:pt idx="9">
                  <c:v>1713150.2490000001</c:v>
                </c:pt>
                <c:pt idx="10">
                  <c:v>1845222.382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1766370.9979999999</c:v>
                </c:pt>
                <c:pt idx="4">
                  <c:v>1843125.4669999999</c:v>
                </c:pt>
                <c:pt idx="5">
                  <c:v>1800469.2890000001</c:v>
                </c:pt>
                <c:pt idx="6">
                  <c:v>1952618.523</c:v>
                </c:pt>
                <c:pt idx="7">
                  <c:v>1263006.966</c:v>
                </c:pt>
                <c:pt idx="8">
                  <c:v>1955643.449</c:v>
                </c:pt>
                <c:pt idx="9">
                  <c:v>1749427.5109999999</c:v>
                </c:pt>
                <c:pt idx="10">
                  <c:v>2075518.764</c:v>
                </c:pt>
                <c:pt idx="11">
                  <c:v>1764236.7609999999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3920"/>
        <c:axId val="151206080"/>
      </c:lineChart>
      <c:catAx>
        <c:axId val="844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206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060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433920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25E-2"/>
          <c:y val="0.82771850147944992"/>
          <c:w val="0.13877572446301337"/>
          <c:h val="0.16104908234785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36440432564131"/>
          <c:y val="0.18909090909090975"/>
          <c:w val="0.74233277082688442"/>
          <c:h val="0.5381818181818186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902952.549</c:v>
                </c:pt>
                <c:pt idx="1">
                  <c:v>921008.48300000001</c:v>
                </c:pt>
                <c:pt idx="2">
                  <c:v>1056528.7930000001</c:v>
                </c:pt>
                <c:pt idx="3">
                  <c:v>1079057.335</c:v>
                </c:pt>
                <c:pt idx="4">
                  <c:v>1064518.966</c:v>
                </c:pt>
                <c:pt idx="5">
                  <c:v>970393.74600000004</c:v>
                </c:pt>
                <c:pt idx="6">
                  <c:v>982763.22</c:v>
                </c:pt>
                <c:pt idx="7">
                  <c:v>852667.58299999998</c:v>
                </c:pt>
                <c:pt idx="8">
                  <c:v>1092577.8640000001</c:v>
                </c:pt>
                <c:pt idx="9">
                  <c:v>1053227.9350000001</c:v>
                </c:pt>
                <c:pt idx="10">
                  <c:v>1007009.798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830030.37800000003</c:v>
                </c:pt>
                <c:pt idx="1">
                  <c:v>838421.57200000004</c:v>
                </c:pt>
                <c:pt idx="2">
                  <c:v>909479.83</c:v>
                </c:pt>
                <c:pt idx="3">
                  <c:v>916370.57299999997</c:v>
                </c:pt>
                <c:pt idx="4">
                  <c:v>1026528.406</c:v>
                </c:pt>
                <c:pt idx="5">
                  <c:v>920031.07299999997</c:v>
                </c:pt>
                <c:pt idx="6">
                  <c:v>1038657.503</c:v>
                </c:pt>
                <c:pt idx="7">
                  <c:v>884232.304</c:v>
                </c:pt>
                <c:pt idx="8">
                  <c:v>1034166.5870000001</c:v>
                </c:pt>
                <c:pt idx="9">
                  <c:v>1054293.102</c:v>
                </c:pt>
                <c:pt idx="10">
                  <c:v>1128425.091</c:v>
                </c:pt>
                <c:pt idx="11">
                  <c:v>1113474.4169999999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57632"/>
        <c:axId val="151207232"/>
      </c:lineChart>
      <c:catAx>
        <c:axId val="1515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20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120723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557632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223"/>
          <c:y val="2.7888446215139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107"/>
          <c:y val="0.18326693227091703"/>
          <c:w val="0.79387834211410313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1586677.852</c:v>
                </c:pt>
                <c:pt idx="1">
                  <c:v>1485386.0290000001</c:v>
                </c:pt>
                <c:pt idx="2">
                  <c:v>1599262.2290000001</c:v>
                </c:pt>
                <c:pt idx="3">
                  <c:v>1543822.0079999999</c:v>
                </c:pt>
                <c:pt idx="4">
                  <c:v>1612673.9269999999</c:v>
                </c:pt>
                <c:pt idx="5">
                  <c:v>1596894.5009999999</c:v>
                </c:pt>
                <c:pt idx="6">
                  <c:v>1721640.3689999999</c:v>
                </c:pt>
                <c:pt idx="7">
                  <c:v>1554868.284</c:v>
                </c:pt>
                <c:pt idx="8">
                  <c:v>1667770.094</c:v>
                </c:pt>
                <c:pt idx="9">
                  <c:v>1503095.183</c:v>
                </c:pt>
                <c:pt idx="10">
                  <c:v>1509039.1710000001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1389471.2830000001</c:v>
                </c:pt>
                <c:pt idx="2">
                  <c:v>1509882.693</c:v>
                </c:pt>
                <c:pt idx="3">
                  <c:v>1316507.372</c:v>
                </c:pt>
                <c:pt idx="4">
                  <c:v>1364077.875</c:v>
                </c:pt>
                <c:pt idx="5">
                  <c:v>1442883.8759999999</c:v>
                </c:pt>
                <c:pt idx="6">
                  <c:v>1619796.1470000001</c:v>
                </c:pt>
                <c:pt idx="7">
                  <c:v>1397333.618</c:v>
                </c:pt>
                <c:pt idx="8">
                  <c:v>1514552.2579999999</c:v>
                </c:pt>
                <c:pt idx="9">
                  <c:v>1334120.2</c:v>
                </c:pt>
                <c:pt idx="10">
                  <c:v>1657209.2579999999</c:v>
                </c:pt>
                <c:pt idx="11">
                  <c:v>1421635.6329999999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59168"/>
        <c:axId val="167404672"/>
      </c:lineChart>
      <c:catAx>
        <c:axId val="1515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7404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40467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155916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584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21"/>
          <c:y val="0.21019939671720203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591732.36199999996</c:v>
                </c:pt>
                <c:pt idx="1">
                  <c:v>567771.30299999996</c:v>
                </c:pt>
                <c:pt idx="2">
                  <c:v>599491.46299999999</c:v>
                </c:pt>
                <c:pt idx="3">
                  <c:v>648813.57999999996</c:v>
                </c:pt>
                <c:pt idx="4">
                  <c:v>650771.33200000005</c:v>
                </c:pt>
                <c:pt idx="5">
                  <c:v>592664.48300000001</c:v>
                </c:pt>
                <c:pt idx="6">
                  <c:v>585874.799</c:v>
                </c:pt>
                <c:pt idx="7">
                  <c:v>541373.08700000006</c:v>
                </c:pt>
                <c:pt idx="8">
                  <c:v>610451.09299999999</c:v>
                </c:pt>
                <c:pt idx="9">
                  <c:v>563334.05599999998</c:v>
                </c:pt>
                <c:pt idx="10">
                  <c:v>568115.09900000005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519503.43900000001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558709.39500000002</c:v>
                </c:pt>
                <c:pt idx="4">
                  <c:v>617223.01699999999</c:v>
                </c:pt>
                <c:pt idx="5">
                  <c:v>553130.973</c:v>
                </c:pt>
                <c:pt idx="6">
                  <c:v>584798.78399999999</c:v>
                </c:pt>
                <c:pt idx="7">
                  <c:v>506318.26400000002</c:v>
                </c:pt>
                <c:pt idx="8">
                  <c:v>593124.01699999999</c:v>
                </c:pt>
                <c:pt idx="9">
                  <c:v>534887.56400000001</c:v>
                </c:pt>
                <c:pt idx="10">
                  <c:v>651406.50300000003</c:v>
                </c:pt>
                <c:pt idx="11">
                  <c:v>572435.89899999998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2448"/>
        <c:axId val="167407552"/>
      </c:lineChart>
      <c:catAx>
        <c:axId val="1522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740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407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3244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25E-2"/>
          <c:y val="0.85572296000313375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708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715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243550.06299999999</c:v>
                </c:pt>
                <c:pt idx="1">
                  <c:v>245731.55100000001</c:v>
                </c:pt>
                <c:pt idx="2">
                  <c:v>271966.62300000002</c:v>
                </c:pt>
                <c:pt idx="3">
                  <c:v>308165.53100000002</c:v>
                </c:pt>
                <c:pt idx="4">
                  <c:v>289466.348</c:v>
                </c:pt>
                <c:pt idx="5">
                  <c:v>278040.24699999997</c:v>
                </c:pt>
                <c:pt idx="6">
                  <c:v>265028.18300000002</c:v>
                </c:pt>
                <c:pt idx="7">
                  <c:v>245436.02100000001</c:v>
                </c:pt>
                <c:pt idx="8">
                  <c:v>259695.36499999999</c:v>
                </c:pt>
                <c:pt idx="9">
                  <c:v>245758.68299999999</c:v>
                </c:pt>
                <c:pt idx="10">
                  <c:v>251006.06700000001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298359.03000000003</c:v>
                </c:pt>
                <c:pt idx="5">
                  <c:v>263835.68599999999</c:v>
                </c:pt>
                <c:pt idx="6">
                  <c:v>277557.41899999999</c:v>
                </c:pt>
                <c:pt idx="7">
                  <c:v>250243.50399999999</c:v>
                </c:pt>
                <c:pt idx="8">
                  <c:v>264058.522</c:v>
                </c:pt>
                <c:pt idx="9">
                  <c:v>241268.35699999999</c:v>
                </c:pt>
                <c:pt idx="10">
                  <c:v>263633.48499999999</c:v>
                </c:pt>
                <c:pt idx="11">
                  <c:v>247833.91200000001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2960"/>
        <c:axId val="167409856"/>
      </c:lineChart>
      <c:catAx>
        <c:axId val="1522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740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409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32960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25E-2"/>
          <c:y val="0.85945430328671601"/>
          <c:w val="0.13877572446301337"/>
          <c:h val="0.125622282289340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194226.76699999999</c:v>
                </c:pt>
                <c:pt idx="1">
                  <c:v>181390.087</c:v>
                </c:pt>
                <c:pt idx="2">
                  <c:v>212107.81299999999</c:v>
                </c:pt>
                <c:pt idx="3">
                  <c:v>208426.58300000001</c:v>
                </c:pt>
                <c:pt idx="4">
                  <c:v>202940.72399999999</c:v>
                </c:pt>
                <c:pt idx="5">
                  <c:v>147780.76800000001</c:v>
                </c:pt>
                <c:pt idx="6">
                  <c:v>123114.329</c:v>
                </c:pt>
                <c:pt idx="7">
                  <c:v>196497.997</c:v>
                </c:pt>
                <c:pt idx="8">
                  <c:v>403565.01</c:v>
                </c:pt>
                <c:pt idx="9">
                  <c:v>330208.19500000001</c:v>
                </c:pt>
                <c:pt idx="10">
                  <c:v>520775.83899999998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154170.08499999999</c:v>
                </c:pt>
                <c:pt idx="1">
                  <c:v>192587.215</c:v>
                </c:pt>
                <c:pt idx="2">
                  <c:v>191244.978</c:v>
                </c:pt>
                <c:pt idx="3">
                  <c:v>165840.55600000001</c:v>
                </c:pt>
                <c:pt idx="4">
                  <c:v>192942.12100000001</c:v>
                </c:pt>
                <c:pt idx="5">
                  <c:v>168991.027</c:v>
                </c:pt>
                <c:pt idx="6">
                  <c:v>173444.18</c:v>
                </c:pt>
                <c:pt idx="7">
                  <c:v>187327.40599999999</c:v>
                </c:pt>
                <c:pt idx="8">
                  <c:v>204095.255</c:v>
                </c:pt>
                <c:pt idx="9">
                  <c:v>193811.10399999999</c:v>
                </c:pt>
                <c:pt idx="10">
                  <c:v>239853.076</c:v>
                </c:pt>
                <c:pt idx="11">
                  <c:v>189189.448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3472"/>
        <c:axId val="152289280"/>
      </c:lineChart>
      <c:catAx>
        <c:axId val="1522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8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892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334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4E-2"/>
          <c:y val="0.84691669096918465"/>
          <c:w val="0.14859458832706249"/>
          <c:h val="0.141976086322543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58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1105473.246</c:v>
                </c:pt>
                <c:pt idx="1">
                  <c:v>1189107.7779999999</c:v>
                </c:pt>
                <c:pt idx="2">
                  <c:v>1173025.966</c:v>
                </c:pt>
                <c:pt idx="3">
                  <c:v>1200660.71</c:v>
                </c:pt>
                <c:pt idx="4">
                  <c:v>1272871.9839999999</c:v>
                </c:pt>
                <c:pt idx="5">
                  <c:v>1064937.338</c:v>
                </c:pt>
                <c:pt idx="6">
                  <c:v>1048756.5900000001</c:v>
                </c:pt>
                <c:pt idx="7">
                  <c:v>957190.21499999997</c:v>
                </c:pt>
                <c:pt idx="8">
                  <c:v>1087489.7439999999</c:v>
                </c:pt>
                <c:pt idx="9">
                  <c:v>1043123.265</c:v>
                </c:pt>
                <c:pt idx="10">
                  <c:v>906468.40700000001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1224394.159</c:v>
                </c:pt>
                <c:pt idx="4">
                  <c:v>1262960.4040000001</c:v>
                </c:pt>
                <c:pt idx="5">
                  <c:v>1111722.7590000001</c:v>
                </c:pt>
                <c:pt idx="6">
                  <c:v>1092640.2779999999</c:v>
                </c:pt>
                <c:pt idx="7">
                  <c:v>927133.15700000001</c:v>
                </c:pt>
                <c:pt idx="8">
                  <c:v>1018041.534</c:v>
                </c:pt>
                <c:pt idx="9">
                  <c:v>1044197.044</c:v>
                </c:pt>
                <c:pt idx="10">
                  <c:v>1131232.4129999999</c:v>
                </c:pt>
                <c:pt idx="11">
                  <c:v>1189403.2120000001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2896"/>
        <c:axId val="152290432"/>
      </c:lineChart>
      <c:catAx>
        <c:axId val="8443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9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9043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4432896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982E-3"/>
          <c:y val="0.84994004900679054"/>
          <c:w val="0.13849287169042848"/>
          <c:h val="0.138991777319347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534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400482.17599999998</c:v>
                </c:pt>
                <c:pt idx="1">
                  <c:v>327055.84600000002</c:v>
                </c:pt>
                <c:pt idx="2">
                  <c:v>363215.163</c:v>
                </c:pt>
                <c:pt idx="3">
                  <c:v>412248.36300000001</c:v>
                </c:pt>
                <c:pt idx="4">
                  <c:v>465296.60600000003</c:v>
                </c:pt>
                <c:pt idx="5">
                  <c:v>404100.02100000001</c:v>
                </c:pt>
                <c:pt idx="6">
                  <c:v>404569.36900000001</c:v>
                </c:pt>
                <c:pt idx="7">
                  <c:v>381295.27600000001</c:v>
                </c:pt>
                <c:pt idx="8">
                  <c:v>387378.38299999997</c:v>
                </c:pt>
                <c:pt idx="9">
                  <c:v>342064.84299999999</c:v>
                </c:pt>
                <c:pt idx="10">
                  <c:v>393151.32799999998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445448.03200000001</c:v>
                </c:pt>
                <c:pt idx="7">
                  <c:v>400043.06199999998</c:v>
                </c:pt>
                <c:pt idx="8">
                  <c:v>441657.783</c:v>
                </c:pt>
                <c:pt idx="9">
                  <c:v>384744.09899999999</c:v>
                </c:pt>
                <c:pt idx="10">
                  <c:v>439724.03399999999</c:v>
                </c:pt>
                <c:pt idx="11">
                  <c:v>420131.96299999999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3984"/>
        <c:axId val="152292736"/>
      </c:lineChart>
      <c:catAx>
        <c:axId val="15223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9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9273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33984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845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13751751.525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İHR'!$C$75:$N$75</c:f>
              <c:numCache>
                <c:formatCode>#,##0</c:formatCode>
                <c:ptCount val="12"/>
                <c:pt idx="0">
                  <c:v>12401126.372</c:v>
                </c:pt>
                <c:pt idx="1">
                  <c:v>13054237.573999999</c:v>
                </c:pt>
                <c:pt idx="2">
                  <c:v>14682111.937999999</c:v>
                </c:pt>
                <c:pt idx="3">
                  <c:v>13373696.901000001</c:v>
                </c:pt>
                <c:pt idx="4">
                  <c:v>13699720.448999999</c:v>
                </c:pt>
                <c:pt idx="5">
                  <c:v>12886421.345000001</c:v>
                </c:pt>
                <c:pt idx="6">
                  <c:v>13352604.788000001</c:v>
                </c:pt>
                <c:pt idx="7">
                  <c:v>11403029.987</c:v>
                </c:pt>
                <c:pt idx="8">
                  <c:v>13605415.526000001</c:v>
                </c:pt>
                <c:pt idx="9">
                  <c:v>12933211.780999999</c:v>
                </c:pt>
                <c:pt idx="10">
                  <c:v>12875439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17184"/>
        <c:axId val="89205568"/>
      </c:lineChart>
      <c:catAx>
        <c:axId val="795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9205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205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95171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88"/>
          <c:h val="0.1380488977339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117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556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54471.324000000001</c:v>
                </c:pt>
                <c:pt idx="1">
                  <c:v>89236.716</c:v>
                </c:pt>
                <c:pt idx="2">
                  <c:v>97135.554999999993</c:v>
                </c:pt>
                <c:pt idx="3">
                  <c:v>76354.088000000003</c:v>
                </c:pt>
                <c:pt idx="4">
                  <c:v>131933.46799999999</c:v>
                </c:pt>
                <c:pt idx="5">
                  <c:v>113595.982</c:v>
                </c:pt>
                <c:pt idx="6">
                  <c:v>122443.44500000001</c:v>
                </c:pt>
                <c:pt idx="7">
                  <c:v>109595.076</c:v>
                </c:pt>
                <c:pt idx="8">
                  <c:v>82221.244999999995</c:v>
                </c:pt>
                <c:pt idx="9">
                  <c:v>175946.58900000001</c:v>
                </c:pt>
                <c:pt idx="10">
                  <c:v>63882.214999999997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4496"/>
        <c:axId val="152295040"/>
      </c:lineChart>
      <c:catAx>
        <c:axId val="1522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9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29504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34496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1152"/>
          <c:w val="0.14800000000000021"/>
          <c:h val="0.138577565444768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66" r="0.75000000000000266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534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106122.356</c:v>
                </c:pt>
                <c:pt idx="1">
                  <c:v>107443.261</c:v>
                </c:pt>
                <c:pt idx="2">
                  <c:v>107438.48699999999</c:v>
                </c:pt>
                <c:pt idx="3">
                  <c:v>133668.08900000001</c:v>
                </c:pt>
                <c:pt idx="4">
                  <c:v>142827.799</c:v>
                </c:pt>
                <c:pt idx="5">
                  <c:v>180261.736</c:v>
                </c:pt>
                <c:pt idx="6">
                  <c:v>174457.046</c:v>
                </c:pt>
                <c:pt idx="7">
                  <c:v>98979.869000000006</c:v>
                </c:pt>
                <c:pt idx="8">
                  <c:v>154855.01300000001</c:v>
                </c:pt>
                <c:pt idx="9">
                  <c:v>118892.019</c:v>
                </c:pt>
                <c:pt idx="10">
                  <c:v>147785.28400000001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163409.96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008"/>
        <c:axId val="167624704"/>
      </c:lineChart>
      <c:catAx>
        <c:axId val="1522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762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6247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350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31"/>
          <c:y val="4.7440699126092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329794.63900000002</c:v>
                </c:pt>
                <c:pt idx="1">
                  <c:v>355785.22399999999</c:v>
                </c:pt>
                <c:pt idx="2">
                  <c:v>399128.70799999998</c:v>
                </c:pt>
                <c:pt idx="3">
                  <c:v>393789.63400000002</c:v>
                </c:pt>
                <c:pt idx="4">
                  <c:v>411021.45899999997</c:v>
                </c:pt>
                <c:pt idx="5">
                  <c:v>376096.24300000002</c:v>
                </c:pt>
                <c:pt idx="6">
                  <c:v>389898.46</c:v>
                </c:pt>
                <c:pt idx="7">
                  <c:v>328267.08</c:v>
                </c:pt>
                <c:pt idx="8">
                  <c:v>381087.97200000001</c:v>
                </c:pt>
                <c:pt idx="9">
                  <c:v>350708.88400000002</c:v>
                </c:pt>
                <c:pt idx="10">
                  <c:v>351583.13299999997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301532.522</c:v>
                </c:pt>
                <c:pt idx="2">
                  <c:v>348675.75300000003</c:v>
                </c:pt>
                <c:pt idx="3">
                  <c:v>357872.46</c:v>
                </c:pt>
                <c:pt idx="4">
                  <c:v>379190.42099999997</c:v>
                </c:pt>
                <c:pt idx="5">
                  <c:v>335219.63699999999</c:v>
                </c:pt>
                <c:pt idx="6">
                  <c:v>364870.49099999998</c:v>
                </c:pt>
                <c:pt idx="7">
                  <c:v>311599.05900000001</c:v>
                </c:pt>
                <c:pt idx="8">
                  <c:v>382215.22100000002</c:v>
                </c:pt>
                <c:pt idx="9">
                  <c:v>362202.20699999999</c:v>
                </c:pt>
                <c:pt idx="10">
                  <c:v>419098.26</c:v>
                </c:pt>
                <c:pt idx="11">
                  <c:v>361065.04800000001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5520"/>
        <c:axId val="167627584"/>
      </c:lineChart>
      <c:catAx>
        <c:axId val="1522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7627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62758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52235520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7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82"/>
          <c:y val="0.18972368631825576"/>
          <c:w val="0.75402468126949274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1699667.9369999999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1687304.6569999999</c:v>
                </c:pt>
                <c:pt idx="4">
                  <c:v>1769600.5919999999</c:v>
                </c:pt>
                <c:pt idx="5">
                  <c:v>1649716.747</c:v>
                </c:pt>
                <c:pt idx="6">
                  <c:v>1686787.97</c:v>
                </c:pt>
                <c:pt idx="7">
                  <c:v>1408589.7720000001</c:v>
                </c:pt>
                <c:pt idx="8">
                  <c:v>1831276.5290000001</c:v>
                </c:pt>
                <c:pt idx="9">
                  <c:v>1821904.6569999999</c:v>
                </c:pt>
                <c:pt idx="10">
                  <c:v>2251387.4730000002</c:v>
                </c:pt>
                <c:pt idx="11">
                  <c:v>2200343.3459999999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1927049.3019999999</c:v>
                </c:pt>
                <c:pt idx="1">
                  <c:v>1795620.419</c:v>
                </c:pt>
                <c:pt idx="2">
                  <c:v>1887739.5120000001</c:v>
                </c:pt>
                <c:pt idx="3">
                  <c:v>1849608.6170000001</c:v>
                </c:pt>
                <c:pt idx="4">
                  <c:v>1809101.4939999999</c:v>
                </c:pt>
                <c:pt idx="5">
                  <c:v>1669828.8670000001</c:v>
                </c:pt>
                <c:pt idx="6">
                  <c:v>1532276.0789999999</c:v>
                </c:pt>
                <c:pt idx="7">
                  <c:v>1607511.767</c:v>
                </c:pt>
                <c:pt idx="8">
                  <c:v>1904626.125</c:v>
                </c:pt>
                <c:pt idx="9">
                  <c:v>2010270.6839999999</c:v>
                </c:pt>
                <c:pt idx="10">
                  <c:v>2198386.199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18208"/>
        <c:axId val="89207872"/>
      </c:lineChart>
      <c:catAx>
        <c:axId val="795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920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2078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95182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111"/>
          <c:w val="0.14681992337164751"/>
          <c:h val="0.157049578288879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45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'2002-2014 AYLIK İHR'!$A$71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'2002-2014 AYLIK İHR'!$A$72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'2002-2014 AYLIK İHR'!$A$73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'2002-2014 AYLIK İHR'!$A$74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13751751.525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'2002-2014 AYLIK İHR'!$A$75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İHR'!$C$75:$N$75</c:f>
              <c:numCache>
                <c:formatCode>#,##0</c:formatCode>
                <c:ptCount val="12"/>
                <c:pt idx="0">
                  <c:v>12401126.372</c:v>
                </c:pt>
                <c:pt idx="1">
                  <c:v>13054237.573999999</c:v>
                </c:pt>
                <c:pt idx="2">
                  <c:v>14682111.937999999</c:v>
                </c:pt>
                <c:pt idx="3">
                  <c:v>13373696.901000001</c:v>
                </c:pt>
                <c:pt idx="4">
                  <c:v>13699720.448999999</c:v>
                </c:pt>
                <c:pt idx="5">
                  <c:v>12886421.345000001</c:v>
                </c:pt>
                <c:pt idx="6">
                  <c:v>13352604.788000001</c:v>
                </c:pt>
                <c:pt idx="7">
                  <c:v>11403029.987</c:v>
                </c:pt>
                <c:pt idx="8">
                  <c:v>13605415.526000001</c:v>
                </c:pt>
                <c:pt idx="9">
                  <c:v>12933211.780999999</c:v>
                </c:pt>
                <c:pt idx="10">
                  <c:v>12875439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30272"/>
        <c:axId val="119250944"/>
      </c:lineChart>
      <c:catAx>
        <c:axId val="838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925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25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8302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798"/>
          <c:w val="8.6666666666667003E-2"/>
          <c:h val="0.34381173944166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715"/>
          <c:y val="3.29113924050635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'2002-2014 AYLIK İHR'!$A$63:$A$75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1.5151515151515166E-2"/>
                  <c:y val="1.68773713412405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1.5151382592327475E-2"/>
                  <c:y val="-2.02536961360842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6833691243141296E-3"/>
                  <c:y val="3.37552742616033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'2002-2014 AYLIK İHR'!$A$63:$A$75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İHR'!$O$63:$O$75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151353161.26100001</c:v>
                </c:pt>
                <c:pt idx="12">
                  <c:v>144267015.66100001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32320"/>
        <c:axId val="119253248"/>
      </c:barChart>
      <c:catAx>
        <c:axId val="8383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9253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25324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83232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63"/>
          <c:y val="3.9370078740157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518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614049.99</c:v>
                </c:pt>
                <c:pt idx="1">
                  <c:v>556283.59699999995</c:v>
                </c:pt>
                <c:pt idx="2">
                  <c:v>598289.29399999999</c:v>
                </c:pt>
                <c:pt idx="3">
                  <c:v>610736.32999999996</c:v>
                </c:pt>
                <c:pt idx="4">
                  <c:v>543229.40800000005</c:v>
                </c:pt>
                <c:pt idx="5">
                  <c:v>495849.45400000003</c:v>
                </c:pt>
                <c:pt idx="6">
                  <c:v>445391.72600000002</c:v>
                </c:pt>
                <c:pt idx="7">
                  <c:v>484034.64</c:v>
                </c:pt>
                <c:pt idx="8">
                  <c:v>552618.42599999998</c:v>
                </c:pt>
                <c:pt idx="9">
                  <c:v>564286.00300000003</c:v>
                </c:pt>
                <c:pt idx="10">
                  <c:v>602359.70200000005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452060.28600000002</c:v>
                </c:pt>
                <c:pt idx="8">
                  <c:v>552548.78899999999</c:v>
                </c:pt>
                <c:pt idx="9">
                  <c:v>533746.576</c:v>
                </c:pt>
                <c:pt idx="10">
                  <c:v>672663.61699999997</c:v>
                </c:pt>
                <c:pt idx="11">
                  <c:v>672112.71100000001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3152"/>
        <c:axId val="119254976"/>
      </c:lineChart>
      <c:catAx>
        <c:axId val="8395315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925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25497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5315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98E-2"/>
          <c:y val="0.87795275590551181"/>
          <c:w val="0.13905930470347649"/>
          <c:h val="0.110236220472441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05"/>
          <c:y val="3.7735849056604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219372.68599999999</c:v>
                </c:pt>
                <c:pt idx="1">
                  <c:v>200366.00200000001</c:v>
                </c:pt>
                <c:pt idx="2">
                  <c:v>192356.90100000001</c:v>
                </c:pt>
                <c:pt idx="3">
                  <c:v>177392.704</c:v>
                </c:pt>
                <c:pt idx="4">
                  <c:v>188147.98199999999</c:v>
                </c:pt>
                <c:pt idx="5">
                  <c:v>167835.084</c:v>
                </c:pt>
                <c:pt idx="6">
                  <c:v>94589.399000000005</c:v>
                </c:pt>
                <c:pt idx="7">
                  <c:v>104390.125</c:v>
                </c:pt>
                <c:pt idx="8">
                  <c:v>162302.54800000001</c:v>
                </c:pt>
                <c:pt idx="9">
                  <c:v>212610.715</c:v>
                </c:pt>
                <c:pt idx="10">
                  <c:v>339188.56599999999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223131.927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160129.84099999999</c:v>
                </c:pt>
                <c:pt idx="4">
                  <c:v>181562.63200000001</c:v>
                </c:pt>
                <c:pt idx="5">
                  <c:v>178000.41899999999</c:v>
                </c:pt>
                <c:pt idx="6">
                  <c:v>115847.71400000001</c:v>
                </c:pt>
                <c:pt idx="7">
                  <c:v>95304.603000000003</c:v>
                </c:pt>
                <c:pt idx="8">
                  <c:v>126573.58199999999</c:v>
                </c:pt>
                <c:pt idx="9">
                  <c:v>217579.89199999999</c:v>
                </c:pt>
                <c:pt idx="10">
                  <c:v>335719.49400000001</c:v>
                </c:pt>
                <c:pt idx="11">
                  <c:v>363333.53200000001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4176"/>
        <c:axId val="119256704"/>
      </c:lineChart>
      <c:catAx>
        <c:axId val="839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925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2567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5417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125E-2"/>
          <c:y val="0.87673114445599964"/>
          <c:w val="0.13673490813648359"/>
          <c:h val="0.1119500817114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62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28"/>
          <c:h val="0.57587548638132546"/>
        </c:manualLayout>
      </c:layout>
      <c:lineChart>
        <c:grouping val="standard"/>
        <c:varyColors val="0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111498.515</c:v>
                </c:pt>
                <c:pt idx="1">
                  <c:v>112348.27499999999</c:v>
                </c:pt>
                <c:pt idx="2">
                  <c:v>119768.88499999999</c:v>
                </c:pt>
                <c:pt idx="3">
                  <c:v>121026.583</c:v>
                </c:pt>
                <c:pt idx="4">
                  <c:v>109328.06200000001</c:v>
                </c:pt>
                <c:pt idx="5">
                  <c:v>108400.29300000001</c:v>
                </c:pt>
                <c:pt idx="6">
                  <c:v>106919.79300000001</c:v>
                </c:pt>
                <c:pt idx="7">
                  <c:v>119437.183</c:v>
                </c:pt>
                <c:pt idx="8">
                  <c:v>134559.05900000001</c:v>
                </c:pt>
                <c:pt idx="9">
                  <c:v>125817.52800000001</c:v>
                </c:pt>
                <c:pt idx="10">
                  <c:v>130040.492</c:v>
                </c:pt>
              </c:numCache>
            </c:numRef>
          </c:val>
          <c:smooth val="0"/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112864.61</c:v>
                </c:pt>
                <c:pt idx="5">
                  <c:v>100335.58100000001</c:v>
                </c:pt>
                <c:pt idx="6">
                  <c:v>109284.27</c:v>
                </c:pt>
                <c:pt idx="7">
                  <c:v>107879.761</c:v>
                </c:pt>
                <c:pt idx="8">
                  <c:v>126891.68799999999</c:v>
                </c:pt>
                <c:pt idx="9">
                  <c:v>122192.47500000001</c:v>
                </c:pt>
                <c:pt idx="10">
                  <c:v>145394.356</c:v>
                </c:pt>
                <c:pt idx="11">
                  <c:v>119836.91099999999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54688"/>
        <c:axId val="119258432"/>
      </c:lineChart>
      <c:catAx>
        <c:axId val="839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1925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2584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395468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397"/>
          <c:h val="0.12062256809338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244" r="0.750000000000002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showGridLines="0" tabSelected="1" zoomScale="70" zoomScaleNormal="70" workbookViewId="0">
      <pane xSplit="1" ySplit="7" topLeftCell="B23" activePane="bottomRight" state="frozen"/>
      <selection activeCell="B16" sqref="B16"/>
      <selection pane="topRight" activeCell="B16" sqref="B16"/>
      <selection pane="bottomLeft" activeCell="B16" sqref="B16"/>
      <selection pane="bottomRight" activeCell="C49" sqref="C49"/>
    </sheetView>
  </sheetViews>
  <sheetFormatPr defaultColWidth="9.140625" defaultRowHeight="12.75" x14ac:dyDescent="0.2"/>
  <cols>
    <col min="1" max="1" width="49.28515625" style="1" bestFit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7109375" style="1" bestFit="1" customWidth="1"/>
    <col min="8" max="8" width="9.5703125" style="1" bestFit="1" customWidth="1"/>
    <col min="9" max="9" width="13.8554687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2" t="s">
        <v>210</v>
      </c>
      <c r="D1" s="3"/>
    </row>
    <row r="2" spans="1:13" x14ac:dyDescent="0.2">
      <c r="D2" s="3"/>
    </row>
    <row r="3" spans="1:13" x14ac:dyDescent="0.2">
      <c r="D3" s="3"/>
    </row>
    <row r="4" spans="1:13" x14ac:dyDescent="0.2">
      <c r="B4" s="3"/>
      <c r="C4" s="3"/>
      <c r="D4" s="3"/>
      <c r="E4" s="3"/>
      <c r="F4" s="3"/>
      <c r="G4" s="3"/>
      <c r="H4" s="3"/>
      <c r="I4" s="3"/>
    </row>
    <row r="5" spans="1:13" ht="26.25" x14ac:dyDescent="0.2">
      <c r="A5" s="142" t="s">
        <v>0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4"/>
    </row>
    <row r="6" spans="1:13" ht="18" x14ac:dyDescent="0.2">
      <c r="A6" s="4"/>
      <c r="B6" s="141" t="s">
        <v>69</v>
      </c>
      <c r="C6" s="141"/>
      <c r="D6" s="141"/>
      <c r="E6" s="141"/>
      <c r="F6" s="141" t="s">
        <v>211</v>
      </c>
      <c r="G6" s="141"/>
      <c r="H6" s="141"/>
      <c r="I6" s="141"/>
      <c r="J6" s="141" t="s">
        <v>180</v>
      </c>
      <c r="K6" s="141"/>
      <c r="L6" s="141"/>
      <c r="M6" s="141"/>
    </row>
    <row r="7" spans="1:13" ht="30" x14ac:dyDescent="0.25">
      <c r="A7" s="5" t="s">
        <v>2</v>
      </c>
      <c r="B7" s="6">
        <v>2013</v>
      </c>
      <c r="C7" s="7">
        <v>2014</v>
      </c>
      <c r="D7" s="8" t="s">
        <v>181</v>
      </c>
      <c r="E7" s="8" t="s">
        <v>182</v>
      </c>
      <c r="F7" s="6">
        <v>2013</v>
      </c>
      <c r="G7" s="7">
        <v>2014</v>
      </c>
      <c r="H7" s="8" t="s">
        <v>181</v>
      </c>
      <c r="I7" s="8" t="s">
        <v>182</v>
      </c>
      <c r="J7" s="6" t="s">
        <v>183</v>
      </c>
      <c r="K7" s="6" t="s">
        <v>184</v>
      </c>
      <c r="L7" s="8" t="s">
        <v>181</v>
      </c>
      <c r="M7" s="8" t="s">
        <v>182</v>
      </c>
    </row>
    <row r="8" spans="1:13" ht="16.5" x14ac:dyDescent="0.25">
      <c r="A8" s="64" t="s">
        <v>3</v>
      </c>
      <c r="B8" s="65">
        <v>2251275.18279</v>
      </c>
      <c r="C8" s="65">
        <v>2198386.1985999998</v>
      </c>
      <c r="D8" s="63">
        <f t="shared" ref="D8:D44" si="0">(C8-B8)/B8*100</f>
        <v>-2.3492900643294541</v>
      </c>
      <c r="E8" s="63">
        <f>C8/C$44*100</f>
        <v>17.074261451074566</v>
      </c>
      <c r="F8" s="65">
        <v>19140643.475669999</v>
      </c>
      <c r="G8" s="65">
        <v>20192019.063840002</v>
      </c>
      <c r="H8" s="63">
        <f t="shared" ref="H8:H45" si="1">(G8-F8)/F8*100</f>
        <v>5.4928957300021013</v>
      </c>
      <c r="I8" s="63">
        <f>G8/G$46*100</f>
        <v>13.996282498341406</v>
      </c>
      <c r="J8" s="65">
        <v>20974947.369000003</v>
      </c>
      <c r="K8" s="65">
        <v>22392357.446000002</v>
      </c>
      <c r="L8" s="63">
        <f t="shared" ref="L8:L45" si="2">(K8-J8)/J8*100</f>
        <v>6.7576335333020472</v>
      </c>
      <c r="M8" s="63">
        <f>K8/K$46*100</f>
        <v>14.222618800267089</v>
      </c>
    </row>
    <row r="9" spans="1:13" ht="15.75" x14ac:dyDescent="0.25">
      <c r="A9" s="10" t="s">
        <v>4</v>
      </c>
      <c r="B9" s="65">
        <v>1606998.79064</v>
      </c>
      <c r="C9" s="65">
        <v>1622738.9663199999</v>
      </c>
      <c r="D9" s="63">
        <f t="shared" si="0"/>
        <v>0.97947651060342233</v>
      </c>
      <c r="E9" s="63">
        <f t="shared" ref="E9:E46" si="3">C9/C$44*100</f>
        <v>12.603367595483853</v>
      </c>
      <c r="F9" s="65">
        <v>13321004.87039</v>
      </c>
      <c r="G9" s="65">
        <v>14012609.08097</v>
      </c>
      <c r="H9" s="63">
        <f t="shared" si="1"/>
        <v>5.191832127599489</v>
      </c>
      <c r="I9" s="63">
        <f t="shared" ref="I9:I46" si="4">G9/G$46*100</f>
        <v>9.7129680105790506</v>
      </c>
      <c r="J9" s="65">
        <v>14618923.594999999</v>
      </c>
      <c r="K9" s="65">
        <v>15587894.642000001</v>
      </c>
      <c r="L9" s="63">
        <f t="shared" si="2"/>
        <v>6.6281969442087512</v>
      </c>
      <c r="M9" s="63">
        <f t="shared" ref="M9:M46" si="5">K9/K$46*100</f>
        <v>9.9007299220964669</v>
      </c>
    </row>
    <row r="10" spans="1:13" ht="14.25" x14ac:dyDescent="0.2">
      <c r="A10" s="12" t="s">
        <v>5</v>
      </c>
      <c r="B10" s="13">
        <v>672663.61717999994</v>
      </c>
      <c r="C10" s="13">
        <v>602359.70249000005</v>
      </c>
      <c r="D10" s="14">
        <f t="shared" si="0"/>
        <v>-10.451570873527276</v>
      </c>
      <c r="E10" s="14">
        <f t="shared" si="3"/>
        <v>4.6783622706763079</v>
      </c>
      <c r="F10" s="13">
        <v>5912529.6123700002</v>
      </c>
      <c r="G10" s="13">
        <v>6067128.5690900004</v>
      </c>
      <c r="H10" s="14">
        <f t="shared" si="1"/>
        <v>2.6147684131095641</v>
      </c>
      <c r="I10" s="14">
        <f t="shared" si="4"/>
        <v>4.2054855999423983</v>
      </c>
      <c r="J10" s="13">
        <v>6429733.3760000002</v>
      </c>
      <c r="K10" s="13">
        <v>6739240.7110000001</v>
      </c>
      <c r="L10" s="14">
        <f t="shared" si="2"/>
        <v>4.813688482873725</v>
      </c>
      <c r="M10" s="14">
        <f t="shared" si="5"/>
        <v>4.2804627367591346</v>
      </c>
    </row>
    <row r="11" spans="1:13" ht="14.25" x14ac:dyDescent="0.2">
      <c r="A11" s="12" t="s">
        <v>6</v>
      </c>
      <c r="B11" s="13">
        <v>335719.49416</v>
      </c>
      <c r="C11" s="13">
        <v>339188.56611000001</v>
      </c>
      <c r="D11" s="14">
        <f t="shared" si="0"/>
        <v>1.03332454931756</v>
      </c>
      <c r="E11" s="14">
        <f t="shared" si="3"/>
        <v>2.634384378261367</v>
      </c>
      <c r="F11" s="13">
        <v>1987636.6745500001</v>
      </c>
      <c r="G11" s="13">
        <v>2058552.7134799999</v>
      </c>
      <c r="H11" s="14">
        <f t="shared" si="1"/>
        <v>3.5678572365875247</v>
      </c>
      <c r="I11" s="14">
        <f t="shared" si="4"/>
        <v>1.4269046213011063</v>
      </c>
      <c r="J11" s="13">
        <v>2295635.9919999996</v>
      </c>
      <c r="K11" s="13">
        <v>2421882.6320000002</v>
      </c>
      <c r="L11" s="14">
        <f t="shared" si="2"/>
        <v>5.4994189165858236</v>
      </c>
      <c r="M11" s="14">
        <f t="shared" si="5"/>
        <v>1.5382709720041836</v>
      </c>
    </row>
    <row r="12" spans="1:13" ht="14.25" x14ac:dyDescent="0.2">
      <c r="A12" s="12" t="s">
        <v>7</v>
      </c>
      <c r="B12" s="13">
        <v>145394.35555000001</v>
      </c>
      <c r="C12" s="13">
        <v>130040.49151000001</v>
      </c>
      <c r="D12" s="14">
        <f t="shared" si="0"/>
        <v>-10.560151377210737</v>
      </c>
      <c r="E12" s="14">
        <f t="shared" si="3"/>
        <v>1.0099887602469335</v>
      </c>
      <c r="F12" s="13">
        <v>1210155.09149</v>
      </c>
      <c r="G12" s="13">
        <v>1299144.66793</v>
      </c>
      <c r="H12" s="14">
        <f t="shared" si="1"/>
        <v>7.3535679076003237</v>
      </c>
      <c r="I12" s="14">
        <f t="shared" si="4"/>
        <v>0.90051399620183614</v>
      </c>
      <c r="J12" s="13">
        <v>1309928.9569999999</v>
      </c>
      <c r="K12" s="13">
        <v>1418981.9109999998</v>
      </c>
      <c r="L12" s="14">
        <f t="shared" si="2"/>
        <v>8.3251044583175755</v>
      </c>
      <c r="M12" s="14">
        <f t="shared" si="5"/>
        <v>0.90127351947182377</v>
      </c>
    </row>
    <row r="13" spans="1:13" ht="14.25" x14ac:dyDescent="0.2">
      <c r="A13" s="12" t="s">
        <v>8</v>
      </c>
      <c r="B13" s="13">
        <v>165845.66681</v>
      </c>
      <c r="C13" s="13">
        <v>160737.3069</v>
      </c>
      <c r="D13" s="14">
        <f t="shared" si="0"/>
        <v>-3.0801889541391265</v>
      </c>
      <c r="E13" s="14">
        <f t="shared" si="3"/>
        <v>1.2484024893806083</v>
      </c>
      <c r="F13" s="13">
        <v>1307939.38194</v>
      </c>
      <c r="G13" s="13">
        <v>1325453.15191</v>
      </c>
      <c r="H13" s="14">
        <f t="shared" si="1"/>
        <v>1.3390352956589424</v>
      </c>
      <c r="I13" s="14">
        <f t="shared" si="4"/>
        <v>0.91874996223985272</v>
      </c>
      <c r="J13" s="13">
        <v>1418716.845</v>
      </c>
      <c r="K13" s="13">
        <v>1455767.3130000001</v>
      </c>
      <c r="L13" s="14">
        <f t="shared" si="2"/>
        <v>2.6115477609628379</v>
      </c>
      <c r="M13" s="14">
        <f t="shared" si="5"/>
        <v>0.92463795313282915</v>
      </c>
    </row>
    <row r="14" spans="1:13" ht="14.25" x14ac:dyDescent="0.2">
      <c r="A14" s="12" t="s">
        <v>9</v>
      </c>
      <c r="B14" s="13">
        <v>203082.39430000001</v>
      </c>
      <c r="C14" s="13">
        <v>293776.36586999998</v>
      </c>
      <c r="D14" s="14">
        <f t="shared" si="0"/>
        <v>44.658707064495132</v>
      </c>
      <c r="E14" s="14">
        <f t="shared" si="3"/>
        <v>2.2816802990326592</v>
      </c>
      <c r="F14" s="13">
        <v>1603555.49086</v>
      </c>
      <c r="G14" s="13">
        <v>2001228.73251</v>
      </c>
      <c r="H14" s="14">
        <f t="shared" si="1"/>
        <v>24.799468675494637</v>
      </c>
      <c r="I14" s="14">
        <f t="shared" si="4"/>
        <v>1.3871699801516002</v>
      </c>
      <c r="J14" s="13">
        <v>1767246.7050000001</v>
      </c>
      <c r="K14" s="13">
        <v>2167473.9440000001</v>
      </c>
      <c r="L14" s="14">
        <f t="shared" si="2"/>
        <v>22.646936495490596</v>
      </c>
      <c r="M14" s="14">
        <f t="shared" si="5"/>
        <v>1.3766820103405497</v>
      </c>
    </row>
    <row r="15" spans="1:13" ht="14.25" x14ac:dyDescent="0.2">
      <c r="A15" s="12" t="s">
        <v>10</v>
      </c>
      <c r="B15" s="13">
        <v>25941.348099999999</v>
      </c>
      <c r="C15" s="13">
        <v>15949.550859999999</v>
      </c>
      <c r="D15" s="14">
        <f t="shared" si="0"/>
        <v>-38.516877386183332</v>
      </c>
      <c r="E15" s="14">
        <f t="shared" si="3"/>
        <v>0.12387577832515384</v>
      </c>
      <c r="F15" s="13">
        <v>412687.55585</v>
      </c>
      <c r="G15" s="13">
        <v>203906.90669999999</v>
      </c>
      <c r="H15" s="14">
        <f t="shared" si="1"/>
        <v>-50.590488176940752</v>
      </c>
      <c r="I15" s="14">
        <f t="shared" si="4"/>
        <v>0.14133993537312947</v>
      </c>
      <c r="J15" s="13">
        <v>439281.41</v>
      </c>
      <c r="K15" s="13">
        <v>230788.234</v>
      </c>
      <c r="L15" s="14">
        <f t="shared" si="2"/>
        <v>-47.462326256874832</v>
      </c>
      <c r="M15" s="14">
        <f t="shared" si="5"/>
        <v>0.14658631114140172</v>
      </c>
    </row>
    <row r="16" spans="1:13" ht="14.25" x14ac:dyDescent="0.2">
      <c r="A16" s="12" t="s">
        <v>11</v>
      </c>
      <c r="B16" s="13">
        <v>51936.654110000003</v>
      </c>
      <c r="C16" s="13">
        <v>75721.907399999996</v>
      </c>
      <c r="D16" s="14">
        <f t="shared" si="0"/>
        <v>45.796660754510029</v>
      </c>
      <c r="E16" s="14">
        <f t="shared" si="3"/>
        <v>0.58811124512381574</v>
      </c>
      <c r="F16" s="13">
        <v>816459.02618000004</v>
      </c>
      <c r="G16" s="13">
        <v>981043.06871999998</v>
      </c>
      <c r="H16" s="14">
        <f t="shared" si="1"/>
        <v>20.158273380851206</v>
      </c>
      <c r="I16" s="14">
        <f t="shared" si="4"/>
        <v>0.68001896637639203</v>
      </c>
      <c r="J16" s="13">
        <v>882380.2</v>
      </c>
      <c r="K16" s="13">
        <v>1070670.298</v>
      </c>
      <c r="L16" s="14">
        <f t="shared" si="2"/>
        <v>21.338885210706223</v>
      </c>
      <c r="M16" s="14">
        <f t="shared" si="5"/>
        <v>0.68004164125838973</v>
      </c>
    </row>
    <row r="17" spans="1:13" ht="14.25" x14ac:dyDescent="0.2">
      <c r="A17" s="12" t="s">
        <v>12</v>
      </c>
      <c r="B17" s="13">
        <v>6415.2604300000003</v>
      </c>
      <c r="C17" s="13">
        <v>4965.0751799999998</v>
      </c>
      <c r="D17" s="14">
        <f t="shared" si="0"/>
        <v>-22.605243634668788</v>
      </c>
      <c r="E17" s="14">
        <f t="shared" si="3"/>
        <v>3.8562374437006768E-2</v>
      </c>
      <c r="F17" s="13">
        <v>70042.037150000004</v>
      </c>
      <c r="G17" s="13">
        <v>76151.270629999999</v>
      </c>
      <c r="H17" s="14">
        <f t="shared" si="1"/>
        <v>8.7222384279266993</v>
      </c>
      <c r="I17" s="14">
        <f t="shared" si="4"/>
        <v>5.2784948992735094E-2</v>
      </c>
      <c r="J17" s="13">
        <v>76000.109999999986</v>
      </c>
      <c r="K17" s="13">
        <v>83091.599000000002</v>
      </c>
      <c r="L17" s="14">
        <f t="shared" si="2"/>
        <v>9.3308930737074167</v>
      </c>
      <c r="M17" s="14">
        <f t="shared" si="5"/>
        <v>5.2776048298244643E-2</v>
      </c>
    </row>
    <row r="18" spans="1:13" ht="15.75" x14ac:dyDescent="0.25">
      <c r="A18" s="10" t="s">
        <v>13</v>
      </c>
      <c r="B18" s="65">
        <v>193388.82863</v>
      </c>
      <c r="C18" s="65">
        <v>195692.00534999999</v>
      </c>
      <c r="D18" s="63">
        <f t="shared" si="0"/>
        <v>1.1909564457864974</v>
      </c>
      <c r="E18" s="63">
        <f t="shared" si="3"/>
        <v>1.5198860261035225</v>
      </c>
      <c r="F18" s="65">
        <v>1802991.3833600001</v>
      </c>
      <c r="G18" s="65">
        <v>2070134.1127599999</v>
      </c>
      <c r="H18" s="63">
        <f t="shared" si="1"/>
        <v>14.816639273237165</v>
      </c>
      <c r="I18" s="63">
        <f t="shared" si="4"/>
        <v>1.4349323740254116</v>
      </c>
      <c r="J18" s="65">
        <v>1980057.5329999998</v>
      </c>
      <c r="K18" s="65">
        <v>2255295.5070000002</v>
      </c>
      <c r="L18" s="63">
        <f t="shared" si="2"/>
        <v>13.900503869853988</v>
      </c>
      <c r="M18" s="63">
        <f t="shared" si="5"/>
        <v>1.432462319135851</v>
      </c>
    </row>
    <row r="19" spans="1:13" ht="14.25" x14ac:dyDescent="0.2">
      <c r="A19" s="12" t="s">
        <v>14</v>
      </c>
      <c r="B19" s="13">
        <v>193388.82863</v>
      </c>
      <c r="C19" s="13">
        <v>195692.00534999999</v>
      </c>
      <c r="D19" s="14">
        <f t="shared" si="0"/>
        <v>1.1909564457864974</v>
      </c>
      <c r="E19" s="14">
        <f t="shared" si="3"/>
        <v>1.5198860261035225</v>
      </c>
      <c r="F19" s="13">
        <v>1802991.3833600001</v>
      </c>
      <c r="G19" s="13">
        <v>2070134.1127599999</v>
      </c>
      <c r="H19" s="14">
        <f t="shared" si="1"/>
        <v>14.816639273237165</v>
      </c>
      <c r="I19" s="14">
        <f t="shared" si="4"/>
        <v>1.4349323740254116</v>
      </c>
      <c r="J19" s="13">
        <v>1980057.5329999998</v>
      </c>
      <c r="K19" s="13">
        <v>2255295.5070000002</v>
      </c>
      <c r="L19" s="14">
        <f t="shared" si="2"/>
        <v>13.900503869853988</v>
      </c>
      <c r="M19" s="14">
        <f t="shared" si="5"/>
        <v>1.432462319135851</v>
      </c>
    </row>
    <row r="20" spans="1:13" ht="15.75" x14ac:dyDescent="0.25">
      <c r="A20" s="10" t="s">
        <v>15</v>
      </c>
      <c r="B20" s="9">
        <v>450887.56352000003</v>
      </c>
      <c r="C20" s="9">
        <v>379955.22693</v>
      </c>
      <c r="D20" s="11">
        <f t="shared" si="0"/>
        <v>-15.731712810227839</v>
      </c>
      <c r="E20" s="11">
        <f t="shared" si="3"/>
        <v>2.9510078294871938</v>
      </c>
      <c r="F20" s="9">
        <v>4016647.2219199999</v>
      </c>
      <c r="G20" s="9">
        <v>4109275.87011</v>
      </c>
      <c r="H20" s="11">
        <f t="shared" si="1"/>
        <v>2.306118587773875</v>
      </c>
      <c r="I20" s="11">
        <f t="shared" si="4"/>
        <v>2.8483821137369438</v>
      </c>
      <c r="J20" s="9">
        <v>4375966.24</v>
      </c>
      <c r="K20" s="9">
        <v>4549167.2960000001</v>
      </c>
      <c r="L20" s="11">
        <f t="shared" si="2"/>
        <v>3.9580071348996477</v>
      </c>
      <c r="M20" s="11">
        <f t="shared" si="5"/>
        <v>2.8894265583996157</v>
      </c>
    </row>
    <row r="21" spans="1:13" ht="14.25" x14ac:dyDescent="0.2">
      <c r="A21" s="12" t="s">
        <v>16</v>
      </c>
      <c r="B21" s="13">
        <v>450887.56352000003</v>
      </c>
      <c r="C21" s="13">
        <v>379955.22693</v>
      </c>
      <c r="D21" s="14">
        <f t="shared" si="0"/>
        <v>-15.731712810227839</v>
      </c>
      <c r="E21" s="14">
        <f t="shared" si="3"/>
        <v>2.9510078294871938</v>
      </c>
      <c r="F21" s="13">
        <v>4016647.2219199999</v>
      </c>
      <c r="G21" s="13">
        <v>4109275.87011</v>
      </c>
      <c r="H21" s="14">
        <f t="shared" si="1"/>
        <v>2.306118587773875</v>
      </c>
      <c r="I21" s="14">
        <f t="shared" si="4"/>
        <v>2.8483821137369438</v>
      </c>
      <c r="J21" s="13">
        <v>4375966.24</v>
      </c>
      <c r="K21" s="13">
        <v>4549167.2960000001</v>
      </c>
      <c r="L21" s="14">
        <f t="shared" si="2"/>
        <v>3.9580071348996477</v>
      </c>
      <c r="M21" s="14">
        <f t="shared" si="5"/>
        <v>2.8894265583996157</v>
      </c>
    </row>
    <row r="22" spans="1:13" ht="16.5" x14ac:dyDescent="0.25">
      <c r="A22" s="64" t="s">
        <v>17</v>
      </c>
      <c r="B22" s="65">
        <v>11060684.12819</v>
      </c>
      <c r="C22" s="65">
        <v>10283901.9462</v>
      </c>
      <c r="D22" s="63">
        <f t="shared" si="0"/>
        <v>-7.0229126244572919</v>
      </c>
      <c r="E22" s="63">
        <f t="shared" si="3"/>
        <v>79.872240227151408</v>
      </c>
      <c r="F22" s="65">
        <v>108640242.31550001</v>
      </c>
      <c r="G22" s="65">
        <v>113766062.59480999</v>
      </c>
      <c r="H22" s="63">
        <f t="shared" si="1"/>
        <v>4.7181598365955351</v>
      </c>
      <c r="I22" s="63">
        <f t="shared" si="4"/>
        <v>78.857985710426391</v>
      </c>
      <c r="J22" s="65">
        <v>118247875.223</v>
      </c>
      <c r="K22" s="65">
        <v>124144463.84</v>
      </c>
      <c r="L22" s="63">
        <f t="shared" si="2"/>
        <v>4.9866338873995026</v>
      </c>
      <c r="M22" s="63">
        <f t="shared" si="5"/>
        <v>78.850982511234676</v>
      </c>
    </row>
    <row r="23" spans="1:13" ht="15.75" x14ac:dyDescent="0.25">
      <c r="A23" s="10" t="s">
        <v>18</v>
      </c>
      <c r="B23" s="65">
        <v>1219793.75189</v>
      </c>
      <c r="C23" s="65">
        <v>1094089.1653499999</v>
      </c>
      <c r="D23" s="63">
        <f t="shared" si="0"/>
        <v>-10.305396821817462</v>
      </c>
      <c r="E23" s="63">
        <f t="shared" si="3"/>
        <v>8.4974898731944091</v>
      </c>
      <c r="F23" s="65">
        <v>11440320.049869999</v>
      </c>
      <c r="G23" s="65">
        <v>12031725.000089999</v>
      </c>
      <c r="H23" s="63">
        <f t="shared" si="1"/>
        <v>5.1694790673860593</v>
      </c>
      <c r="I23" s="63">
        <f t="shared" si="4"/>
        <v>8.3399001115835514</v>
      </c>
      <c r="J23" s="65">
        <v>12413726.938000001</v>
      </c>
      <c r="K23" s="65">
        <v>13116696.291999999</v>
      </c>
      <c r="L23" s="63">
        <f t="shared" si="2"/>
        <v>5.6628388678996924</v>
      </c>
      <c r="M23" s="63">
        <f t="shared" si="5"/>
        <v>8.3311358230089958</v>
      </c>
    </row>
    <row r="24" spans="1:13" ht="14.25" x14ac:dyDescent="0.2">
      <c r="A24" s="12" t="s">
        <v>19</v>
      </c>
      <c r="B24" s="13">
        <v>813455.89853999997</v>
      </c>
      <c r="C24" s="13">
        <v>733498.45723000006</v>
      </c>
      <c r="D24" s="14">
        <f t="shared" si="0"/>
        <v>-9.829351714519305</v>
      </c>
      <c r="E24" s="14">
        <f t="shared" si="3"/>
        <v>5.6968809396094695</v>
      </c>
      <c r="F24" s="13">
        <v>7726086.4120199997</v>
      </c>
      <c r="G24" s="13">
        <v>8216034.0484600002</v>
      </c>
      <c r="H24" s="14">
        <f t="shared" si="1"/>
        <v>6.3414723873364327</v>
      </c>
      <c r="I24" s="14">
        <f t="shared" si="4"/>
        <v>5.6950190664275713</v>
      </c>
      <c r="J24" s="13">
        <v>8348386.2010000004</v>
      </c>
      <c r="K24" s="13">
        <v>8877667.9829999991</v>
      </c>
      <c r="L24" s="14">
        <f t="shared" si="2"/>
        <v>6.3399292900057667</v>
      </c>
      <c r="M24" s="14">
        <f t="shared" si="5"/>
        <v>5.6386956068397245</v>
      </c>
    </row>
    <row r="25" spans="1:13" ht="14.25" x14ac:dyDescent="0.2">
      <c r="A25" s="12" t="s">
        <v>20</v>
      </c>
      <c r="B25" s="13">
        <v>176409.63008999999</v>
      </c>
      <c r="C25" s="13">
        <v>135653.78370999999</v>
      </c>
      <c r="D25" s="14">
        <f t="shared" si="0"/>
        <v>-23.102960059044023</v>
      </c>
      <c r="E25" s="14">
        <f t="shared" si="3"/>
        <v>1.0535856581373555</v>
      </c>
      <c r="F25" s="13">
        <v>1721400.08818</v>
      </c>
      <c r="G25" s="13">
        <v>1675505.2156400001</v>
      </c>
      <c r="H25" s="14">
        <f t="shared" si="1"/>
        <v>-2.6661362953991468</v>
      </c>
      <c r="I25" s="14">
        <f t="shared" si="4"/>
        <v>1.16139174846253</v>
      </c>
      <c r="J25" s="13">
        <v>1884333.1799999997</v>
      </c>
      <c r="K25" s="13">
        <v>1896299.7650000001</v>
      </c>
      <c r="L25" s="14">
        <f t="shared" si="2"/>
        <v>0.63505674723619898</v>
      </c>
      <c r="M25" s="14">
        <f t="shared" si="5"/>
        <v>1.2044443624871146</v>
      </c>
    </row>
    <row r="26" spans="1:13" ht="14.25" x14ac:dyDescent="0.2">
      <c r="A26" s="12" t="s">
        <v>21</v>
      </c>
      <c r="B26" s="13">
        <v>229928.22326</v>
      </c>
      <c r="C26" s="13">
        <v>224936.92441000001</v>
      </c>
      <c r="D26" s="14">
        <f t="shared" si="0"/>
        <v>-2.1708073846836506</v>
      </c>
      <c r="E26" s="14">
        <f t="shared" si="3"/>
        <v>1.7470232754475852</v>
      </c>
      <c r="F26" s="13">
        <v>1992833.5496700001</v>
      </c>
      <c r="G26" s="13">
        <v>2140185.73599</v>
      </c>
      <c r="H26" s="14">
        <f t="shared" si="1"/>
        <v>7.3941040557250952</v>
      </c>
      <c r="I26" s="14">
        <f t="shared" si="4"/>
        <v>1.483489296693451</v>
      </c>
      <c r="J26" s="13">
        <v>2181007.5559999999</v>
      </c>
      <c r="K26" s="13">
        <v>2342728.5439999998</v>
      </c>
      <c r="L26" s="14">
        <f t="shared" si="2"/>
        <v>7.4149668833150937</v>
      </c>
      <c r="M26" s="14">
        <f t="shared" si="5"/>
        <v>1.4879958536821554</v>
      </c>
    </row>
    <row r="27" spans="1:13" ht="15.75" x14ac:dyDescent="0.25">
      <c r="A27" s="10" t="s">
        <v>22</v>
      </c>
      <c r="B27" s="65">
        <v>1566437.3217</v>
      </c>
      <c r="C27" s="65">
        <v>1538981.2076099999</v>
      </c>
      <c r="D27" s="63">
        <f t="shared" si="0"/>
        <v>-1.752774510007389</v>
      </c>
      <c r="E27" s="63">
        <f t="shared" si="3"/>
        <v>11.952844101622176</v>
      </c>
      <c r="F27" s="65">
        <v>15832527.704919999</v>
      </c>
      <c r="G27" s="65">
        <v>16435992.31271</v>
      </c>
      <c r="H27" s="63">
        <f t="shared" si="1"/>
        <v>3.8115493560922213</v>
      </c>
      <c r="I27" s="63">
        <f t="shared" si="4"/>
        <v>11.39275823888355</v>
      </c>
      <c r="J27" s="65">
        <v>17238455.386</v>
      </c>
      <c r="K27" s="65">
        <v>18034609.120999999</v>
      </c>
      <c r="L27" s="63">
        <f t="shared" si="2"/>
        <v>4.6184748991292217</v>
      </c>
      <c r="M27" s="63">
        <f t="shared" si="5"/>
        <v>11.454772966998256</v>
      </c>
    </row>
    <row r="28" spans="1:13" ht="14.25" x14ac:dyDescent="0.2">
      <c r="A28" s="12" t="s">
        <v>23</v>
      </c>
      <c r="B28" s="13">
        <v>1566437.3217</v>
      </c>
      <c r="C28" s="13">
        <v>1538981.2076099999</v>
      </c>
      <c r="D28" s="14">
        <f t="shared" si="0"/>
        <v>-1.752774510007389</v>
      </c>
      <c r="E28" s="14">
        <f t="shared" si="3"/>
        <v>11.952844101622176</v>
      </c>
      <c r="F28" s="13">
        <v>15832527.704919999</v>
      </c>
      <c r="G28" s="13">
        <v>16435992.31271</v>
      </c>
      <c r="H28" s="14">
        <f t="shared" si="1"/>
        <v>3.8115493560922213</v>
      </c>
      <c r="I28" s="14">
        <f t="shared" si="4"/>
        <v>11.39275823888355</v>
      </c>
      <c r="J28" s="13">
        <v>17238455.386</v>
      </c>
      <c r="K28" s="13">
        <v>18034609.120999999</v>
      </c>
      <c r="L28" s="14">
        <f t="shared" si="2"/>
        <v>4.6184748991292217</v>
      </c>
      <c r="M28" s="14">
        <f t="shared" si="5"/>
        <v>11.454772966998256</v>
      </c>
    </row>
    <row r="29" spans="1:13" ht="15.75" x14ac:dyDescent="0.25">
      <c r="A29" s="10" t="s">
        <v>24</v>
      </c>
      <c r="B29" s="65">
        <v>8274453.0546000004</v>
      </c>
      <c r="C29" s="65">
        <v>7650831.5732399998</v>
      </c>
      <c r="D29" s="63">
        <f t="shared" si="0"/>
        <v>-7.5367094023611862</v>
      </c>
      <c r="E29" s="63">
        <f t="shared" si="3"/>
        <v>59.421906252334821</v>
      </c>
      <c r="F29" s="65">
        <v>81367394.560709998</v>
      </c>
      <c r="G29" s="65">
        <v>85298345.282010004</v>
      </c>
      <c r="H29" s="63">
        <f t="shared" si="1"/>
        <v>4.8311129323024318</v>
      </c>
      <c r="I29" s="63">
        <f t="shared" si="4"/>
        <v>59.1253273599593</v>
      </c>
      <c r="J29" s="65">
        <v>88595692.902999997</v>
      </c>
      <c r="K29" s="65">
        <v>92993161.427000001</v>
      </c>
      <c r="L29" s="63">
        <f t="shared" si="2"/>
        <v>4.9635240494305091</v>
      </c>
      <c r="M29" s="63">
        <f t="shared" si="5"/>
        <v>59.065075626692561</v>
      </c>
    </row>
    <row r="30" spans="1:13" ht="14.25" x14ac:dyDescent="0.2">
      <c r="A30" s="12" t="s">
        <v>25</v>
      </c>
      <c r="B30" s="13">
        <v>1657168.44896</v>
      </c>
      <c r="C30" s="13">
        <v>1509039.17074</v>
      </c>
      <c r="D30" s="14">
        <f t="shared" si="0"/>
        <v>-8.9386977113257515</v>
      </c>
      <c r="E30" s="14">
        <f t="shared" si="3"/>
        <v>11.720292529827528</v>
      </c>
      <c r="F30" s="13">
        <v>15938332.4835</v>
      </c>
      <c r="G30" s="13">
        <v>17381129.64615</v>
      </c>
      <c r="H30" s="14">
        <f t="shared" si="1"/>
        <v>9.0523720981705065</v>
      </c>
      <c r="I30" s="14">
        <f t="shared" si="4"/>
        <v>12.04788881679811</v>
      </c>
      <c r="J30" s="13">
        <v>17306405.356000002</v>
      </c>
      <c r="K30" s="13">
        <v>18802762.5</v>
      </c>
      <c r="L30" s="14">
        <f t="shared" si="2"/>
        <v>8.6462619661293303</v>
      </c>
      <c r="M30" s="14">
        <f t="shared" si="5"/>
        <v>11.942669460969491</v>
      </c>
    </row>
    <row r="31" spans="1:13" ht="14.25" x14ac:dyDescent="0.2">
      <c r="A31" s="12" t="s">
        <v>26</v>
      </c>
      <c r="B31" s="13">
        <v>2075493.8098500001</v>
      </c>
      <c r="C31" s="13">
        <v>1845222.3817400001</v>
      </c>
      <c r="D31" s="14">
        <f t="shared" si="0"/>
        <v>-11.094777879710572</v>
      </c>
      <c r="E31" s="14">
        <f t="shared" si="3"/>
        <v>14.331335140871587</v>
      </c>
      <c r="F31" s="13">
        <v>19538856.755759999</v>
      </c>
      <c r="G31" s="13">
        <v>20486257.797389999</v>
      </c>
      <c r="H31" s="14">
        <f t="shared" si="1"/>
        <v>4.848804889010248</v>
      </c>
      <c r="I31" s="14">
        <f t="shared" si="4"/>
        <v>14.200236764811716</v>
      </c>
      <c r="J31" s="13">
        <v>21175780.871999998</v>
      </c>
      <c r="K31" s="13">
        <v>22250571.07</v>
      </c>
      <c r="L31" s="14">
        <f t="shared" si="2"/>
        <v>5.0755634679860169</v>
      </c>
      <c r="M31" s="14">
        <f t="shared" si="5"/>
        <v>14.132562468244773</v>
      </c>
    </row>
    <row r="32" spans="1:13" ht="14.25" x14ac:dyDescent="0.2">
      <c r="A32" s="12" t="s">
        <v>27</v>
      </c>
      <c r="B32" s="13">
        <v>58766.616829999999</v>
      </c>
      <c r="C32" s="13">
        <v>63882.215190000003</v>
      </c>
      <c r="D32" s="14">
        <f t="shared" si="0"/>
        <v>8.7049393617441027</v>
      </c>
      <c r="E32" s="14">
        <f t="shared" si="3"/>
        <v>0.49615560947502541</v>
      </c>
      <c r="F32" s="13">
        <v>1067918.1967</v>
      </c>
      <c r="G32" s="13">
        <v>1116815.70261</v>
      </c>
      <c r="H32" s="14">
        <f t="shared" si="1"/>
        <v>4.5787688664824175</v>
      </c>
      <c r="I32" s="14">
        <f t="shared" si="4"/>
        <v>0.77413100804296386</v>
      </c>
      <c r="J32" s="13">
        <v>1167497.2620000001</v>
      </c>
      <c r="K32" s="13">
        <v>1212488.192</v>
      </c>
      <c r="L32" s="14">
        <f t="shared" si="2"/>
        <v>3.8536218854104631</v>
      </c>
      <c r="M32" s="14">
        <f t="shared" si="5"/>
        <v>0.77011799209741194</v>
      </c>
    </row>
    <row r="33" spans="1:13" ht="14.25" x14ac:dyDescent="0.2">
      <c r="A33" s="12" t="s">
        <v>187</v>
      </c>
      <c r="B33" s="13">
        <v>1128313.1447099999</v>
      </c>
      <c r="C33" s="13">
        <v>1007009.79789</v>
      </c>
      <c r="D33" s="14">
        <f t="shared" si="0"/>
        <v>-10.750858251427831</v>
      </c>
      <c r="E33" s="14">
        <f t="shared" si="3"/>
        <v>7.8211683570053587</v>
      </c>
      <c r="F33" s="13">
        <v>10580473.18331</v>
      </c>
      <c r="G33" s="13">
        <v>10982706.271880001</v>
      </c>
      <c r="H33" s="14">
        <f t="shared" si="1"/>
        <v>3.8016550073062594</v>
      </c>
      <c r="I33" s="14">
        <f t="shared" si="4"/>
        <v>7.6127631957725299</v>
      </c>
      <c r="J33" s="13">
        <v>11579225.448999997</v>
      </c>
      <c r="K33" s="13">
        <v>12096162.977</v>
      </c>
      <c r="L33" s="14">
        <f t="shared" si="2"/>
        <v>4.4643532529599934</v>
      </c>
      <c r="M33" s="14">
        <f t="shared" si="5"/>
        <v>7.6829389394418888</v>
      </c>
    </row>
    <row r="34" spans="1:13" ht="14.25" x14ac:dyDescent="0.2">
      <c r="A34" s="12" t="s">
        <v>28</v>
      </c>
      <c r="B34" s="13">
        <v>533237.61242999998</v>
      </c>
      <c r="C34" s="13">
        <v>473276.57497999998</v>
      </c>
      <c r="D34" s="14">
        <f t="shared" si="0"/>
        <v>-11.244712685730004</v>
      </c>
      <c r="E34" s="14">
        <f t="shared" si="3"/>
        <v>3.675809093517667</v>
      </c>
      <c r="F34" s="13">
        <v>5224168.2871000003</v>
      </c>
      <c r="G34" s="13">
        <v>5495198.7384000001</v>
      </c>
      <c r="H34" s="14">
        <f t="shared" si="1"/>
        <v>5.1880114959017165</v>
      </c>
      <c r="I34" s="14">
        <f t="shared" si="4"/>
        <v>3.809047212366734</v>
      </c>
      <c r="J34" s="13">
        <v>5678409.2479999987</v>
      </c>
      <c r="K34" s="13">
        <v>6065552.1239999998</v>
      </c>
      <c r="L34" s="14">
        <f t="shared" si="2"/>
        <v>6.8178051121686458</v>
      </c>
      <c r="M34" s="14">
        <f t="shared" si="5"/>
        <v>3.8525660319973425</v>
      </c>
    </row>
    <row r="35" spans="1:13" ht="14.25" x14ac:dyDescent="0.2">
      <c r="A35" s="12" t="s">
        <v>29</v>
      </c>
      <c r="B35" s="13">
        <v>651406.50337000005</v>
      </c>
      <c r="C35" s="13">
        <v>568115.09890999994</v>
      </c>
      <c r="D35" s="14">
        <f t="shared" si="0"/>
        <v>-12.786394368048001</v>
      </c>
      <c r="E35" s="14">
        <f t="shared" si="3"/>
        <v>4.4123938456626863</v>
      </c>
      <c r="F35" s="13">
        <v>6257355.8314100001</v>
      </c>
      <c r="G35" s="13">
        <v>6520392.6560899997</v>
      </c>
      <c r="H35" s="14">
        <f t="shared" si="1"/>
        <v>4.2036417900295158</v>
      </c>
      <c r="I35" s="14">
        <f t="shared" si="4"/>
        <v>4.5196697430906037</v>
      </c>
      <c r="J35" s="13">
        <v>6800037.5820000004</v>
      </c>
      <c r="K35" s="13">
        <v>7092753.9620000003</v>
      </c>
      <c r="L35" s="14">
        <f t="shared" si="2"/>
        <v>4.3046288563879864</v>
      </c>
      <c r="M35" s="14">
        <f t="shared" si="5"/>
        <v>4.5049984615902989</v>
      </c>
    </row>
    <row r="36" spans="1:13" ht="14.25" x14ac:dyDescent="0.2">
      <c r="A36" s="12" t="s">
        <v>30</v>
      </c>
      <c r="B36" s="13">
        <v>1131232.41294</v>
      </c>
      <c r="C36" s="13">
        <v>906468.40706999996</v>
      </c>
      <c r="D36" s="14">
        <f t="shared" si="0"/>
        <v>-19.86895029694675</v>
      </c>
      <c r="E36" s="14">
        <f t="shared" si="3"/>
        <v>7.0402910049693164</v>
      </c>
      <c r="F36" s="13">
        <v>12631562.40958</v>
      </c>
      <c r="G36" s="13">
        <v>12049105.243650001</v>
      </c>
      <c r="H36" s="14">
        <f t="shared" si="1"/>
        <v>-4.6111252673561065</v>
      </c>
      <c r="I36" s="14">
        <f t="shared" si="4"/>
        <v>8.3519473862016405</v>
      </c>
      <c r="J36" s="13">
        <v>13872401.811000001</v>
      </c>
      <c r="K36" s="13">
        <v>13236232.708000001</v>
      </c>
      <c r="L36" s="14">
        <f t="shared" si="2"/>
        <v>-4.585861278149796</v>
      </c>
      <c r="M36" s="14">
        <f t="shared" si="5"/>
        <v>8.4070599806872597</v>
      </c>
    </row>
    <row r="37" spans="1:13" ht="14.25" x14ac:dyDescent="0.2">
      <c r="A37" s="15" t="s">
        <v>188</v>
      </c>
      <c r="B37" s="13">
        <v>263623.50336999999</v>
      </c>
      <c r="C37" s="13">
        <v>251006.06703999999</v>
      </c>
      <c r="D37" s="14">
        <f t="shared" si="0"/>
        <v>-4.7861575954747906</v>
      </c>
      <c r="E37" s="14">
        <f t="shared" si="3"/>
        <v>1.9494951420165409</v>
      </c>
      <c r="F37" s="13">
        <v>2904709.8404100002</v>
      </c>
      <c r="G37" s="13">
        <v>2903844.6832900001</v>
      </c>
      <c r="H37" s="14">
        <f t="shared" si="1"/>
        <v>-2.9784631427350702E-2</v>
      </c>
      <c r="I37" s="14">
        <f t="shared" si="4"/>
        <v>2.0128264731790679</v>
      </c>
      <c r="J37" s="13">
        <v>3142568.3130000001</v>
      </c>
      <c r="K37" s="13">
        <v>3151678.912</v>
      </c>
      <c r="L37" s="14">
        <f t="shared" si="2"/>
        <v>0.28990933824132681</v>
      </c>
      <c r="M37" s="14">
        <f t="shared" si="5"/>
        <v>2.0018047610357232</v>
      </c>
    </row>
    <row r="38" spans="1:13" ht="14.25" x14ac:dyDescent="0.2">
      <c r="A38" s="12" t="s">
        <v>31</v>
      </c>
      <c r="B38" s="13">
        <v>239853.07552000001</v>
      </c>
      <c r="C38" s="13">
        <v>520775.83860999998</v>
      </c>
      <c r="D38" s="14">
        <f t="shared" si="0"/>
        <v>117.12285217980263</v>
      </c>
      <c r="E38" s="14">
        <f t="shared" si="3"/>
        <v>4.0447228205364301</v>
      </c>
      <c r="F38" s="13">
        <v>2064314.02459</v>
      </c>
      <c r="G38" s="13">
        <v>2721034.11154</v>
      </c>
      <c r="H38" s="14">
        <f t="shared" si="1"/>
        <v>31.812993523620186</v>
      </c>
      <c r="I38" s="14">
        <f t="shared" si="4"/>
        <v>1.8861096551230472</v>
      </c>
      <c r="J38" s="13">
        <v>2228523.1060000001</v>
      </c>
      <c r="K38" s="13">
        <v>2910224.4479999999</v>
      </c>
      <c r="L38" s="14">
        <f t="shared" si="2"/>
        <v>30.589826067524729</v>
      </c>
      <c r="M38" s="14">
        <f t="shared" si="5"/>
        <v>1.8484437400991687</v>
      </c>
    </row>
    <row r="39" spans="1:13" ht="14.25" x14ac:dyDescent="0.2">
      <c r="A39" s="12" t="s">
        <v>189</v>
      </c>
      <c r="B39" s="13">
        <v>109259.06548999999</v>
      </c>
      <c r="C39" s="13">
        <v>147785.28448</v>
      </c>
      <c r="D39" s="14">
        <f>(C39-B39)/B39*100</f>
        <v>35.261347712630894</v>
      </c>
      <c r="E39" s="14">
        <f t="shared" si="3"/>
        <v>1.1478076906777723</v>
      </c>
      <c r="F39" s="13">
        <v>1225393.1099700001</v>
      </c>
      <c r="G39" s="13">
        <v>1472730.95952</v>
      </c>
      <c r="H39" s="14">
        <f t="shared" si="1"/>
        <v>20.184367574586346</v>
      </c>
      <c r="I39" s="14">
        <f t="shared" si="4"/>
        <v>1.0208369201873817</v>
      </c>
      <c r="J39" s="13">
        <v>1397675.2070000002</v>
      </c>
      <c r="K39" s="13">
        <v>1636139.96</v>
      </c>
      <c r="L39" s="14">
        <f t="shared" si="2"/>
        <v>17.061528444211703</v>
      </c>
      <c r="M39" s="14">
        <f t="shared" si="5"/>
        <v>1.0392025498468027</v>
      </c>
    </row>
    <row r="40" spans="1:13" ht="14.25" x14ac:dyDescent="0.2">
      <c r="A40" s="12" t="s">
        <v>32</v>
      </c>
      <c r="B40" s="13">
        <v>419098.25958999997</v>
      </c>
      <c r="C40" s="13">
        <v>351583.13302000001</v>
      </c>
      <c r="D40" s="14">
        <f>(C40-B40)/B40*100</f>
        <v>-16.10961750021329</v>
      </c>
      <c r="E40" s="14">
        <f t="shared" si="3"/>
        <v>2.7306495732161697</v>
      </c>
      <c r="F40" s="13">
        <v>3838131.8103999998</v>
      </c>
      <c r="G40" s="13">
        <v>4067161.4348900001</v>
      </c>
      <c r="H40" s="14">
        <f t="shared" si="1"/>
        <v>5.9672162344557789</v>
      </c>
      <c r="I40" s="14">
        <f t="shared" si="4"/>
        <v>2.8191901081859587</v>
      </c>
      <c r="J40" s="13">
        <v>4143179.3439999996</v>
      </c>
      <c r="K40" s="13">
        <v>4428156.6349999998</v>
      </c>
      <c r="L40" s="14">
        <f t="shared" si="2"/>
        <v>6.878227258317791</v>
      </c>
      <c r="M40" s="14">
        <f t="shared" si="5"/>
        <v>2.8125660265721022</v>
      </c>
    </row>
    <row r="41" spans="1:13" ht="14.25" x14ac:dyDescent="0.2">
      <c r="A41" s="12" t="s">
        <v>33</v>
      </c>
      <c r="B41" s="13">
        <v>7000.6015399999997</v>
      </c>
      <c r="C41" s="13">
        <v>6667.6035700000002</v>
      </c>
      <c r="D41" s="14">
        <f t="shared" si="0"/>
        <v>-4.7567050930883212</v>
      </c>
      <c r="E41" s="14">
        <f t="shared" si="3"/>
        <v>5.1785444558739402E-2</v>
      </c>
      <c r="F41" s="13">
        <v>96178.627980000005</v>
      </c>
      <c r="G41" s="13">
        <v>101968.03660000001</v>
      </c>
      <c r="H41" s="14">
        <f t="shared" si="1"/>
        <v>6.0194335702146722</v>
      </c>
      <c r="I41" s="14">
        <f t="shared" si="4"/>
        <v>7.0680076199542002E-2</v>
      </c>
      <c r="J41" s="13">
        <v>103989.35399999998</v>
      </c>
      <c r="K41" s="13">
        <v>110433.942</v>
      </c>
      <c r="L41" s="14">
        <f t="shared" si="2"/>
        <v>6.1973536252566959</v>
      </c>
      <c r="M41" s="14">
        <f t="shared" si="5"/>
        <v>7.0142675395590201E-2</v>
      </c>
    </row>
    <row r="42" spans="1:13" ht="15.75" x14ac:dyDescent="0.25">
      <c r="A42" s="66" t="s">
        <v>34</v>
      </c>
      <c r="B42" s="65">
        <v>439724.03421999997</v>
      </c>
      <c r="C42" s="65">
        <v>393151.32822999998</v>
      </c>
      <c r="D42" s="63">
        <f t="shared" si="0"/>
        <v>-10.591348747314326</v>
      </c>
      <c r="E42" s="63">
        <f t="shared" si="3"/>
        <v>3.0534983217740135</v>
      </c>
      <c r="F42" s="65">
        <v>4614721.1832400002</v>
      </c>
      <c r="G42" s="65">
        <v>4280857.3754799999</v>
      </c>
      <c r="H42" s="63">
        <f t="shared" si="1"/>
        <v>-7.234755784868331</v>
      </c>
      <c r="I42" s="63">
        <f t="shared" si="4"/>
        <v>2.9673154018373809</v>
      </c>
      <c r="J42" s="65">
        <v>5011946.3909999998</v>
      </c>
      <c r="K42" s="65">
        <v>4700987.9629999995</v>
      </c>
      <c r="L42" s="63">
        <f t="shared" si="2"/>
        <v>-6.2043446545715515</v>
      </c>
      <c r="M42" s="63">
        <f t="shared" si="5"/>
        <v>2.9858562209731292</v>
      </c>
    </row>
    <row r="43" spans="1:13" ht="14.25" x14ac:dyDescent="0.2">
      <c r="A43" s="12" t="s">
        <v>35</v>
      </c>
      <c r="B43" s="13">
        <v>439724.03421999997</v>
      </c>
      <c r="C43" s="13">
        <v>393151.32822999998</v>
      </c>
      <c r="D43" s="14">
        <f t="shared" si="0"/>
        <v>-10.591348747314326</v>
      </c>
      <c r="E43" s="14">
        <f t="shared" si="3"/>
        <v>3.0534983217740135</v>
      </c>
      <c r="F43" s="13">
        <v>4614721.1832400002</v>
      </c>
      <c r="G43" s="13">
        <v>4280857.3754799999</v>
      </c>
      <c r="H43" s="14">
        <f t="shared" si="1"/>
        <v>-7.234755784868331</v>
      </c>
      <c r="I43" s="14">
        <f t="shared" si="4"/>
        <v>2.9673154018373809</v>
      </c>
      <c r="J43" s="13">
        <v>5011946.3909999998</v>
      </c>
      <c r="K43" s="13">
        <v>4700987.9629999995</v>
      </c>
      <c r="L43" s="14">
        <f t="shared" si="2"/>
        <v>-6.2043446545715515</v>
      </c>
      <c r="M43" s="14">
        <f t="shared" si="5"/>
        <v>2.9858562209731292</v>
      </c>
    </row>
    <row r="44" spans="1:13" ht="15.75" x14ac:dyDescent="0.25">
      <c r="A44" s="10" t="s">
        <v>36</v>
      </c>
      <c r="B44" s="9">
        <v>13751683.3452</v>
      </c>
      <c r="C44" s="9">
        <v>12875439.473030001</v>
      </c>
      <c r="D44" s="11">
        <f t="shared" si="0"/>
        <v>-6.37190262583999</v>
      </c>
      <c r="E44" s="11">
        <f t="shared" si="3"/>
        <v>100</v>
      </c>
      <c r="F44" s="16">
        <v>132395606.97441</v>
      </c>
      <c r="G44" s="16">
        <v>138238939.03413001</v>
      </c>
      <c r="H44" s="17">
        <f t="shared" si="1"/>
        <v>4.4135392353686136</v>
      </c>
      <c r="I44" s="17">
        <f t="shared" si="4"/>
        <v>95.821583610605188</v>
      </c>
      <c r="J44" s="16">
        <v>144234768.98200002</v>
      </c>
      <c r="K44" s="16">
        <v>151237810.24900001</v>
      </c>
      <c r="L44" s="17">
        <f t="shared" si="2"/>
        <v>4.8553072996386497</v>
      </c>
      <c r="M44" s="17">
        <f t="shared" si="5"/>
        <v>96.059458167629955</v>
      </c>
    </row>
    <row r="45" spans="1:13" ht="15.75" x14ac:dyDescent="0.25">
      <c r="A45" s="67" t="s">
        <v>37</v>
      </c>
      <c r="B45" s="68"/>
      <c r="C45" s="68"/>
      <c r="D45" s="69"/>
      <c r="E45" s="69"/>
      <c r="F45" s="70">
        <f>(F46-F44)</f>
        <v>5782696.8265900016</v>
      </c>
      <c r="G45" s="70">
        <f>(G46-G44)</f>
        <v>6028076.6268700063</v>
      </c>
      <c r="H45" s="71">
        <f t="shared" si="1"/>
        <v>4.2433454085246032</v>
      </c>
      <c r="I45" s="71">
        <f t="shared" si="4"/>
        <v>4.1784163893948127</v>
      </c>
      <c r="J45" s="70">
        <f>(J46-J44)</f>
        <v>6549010.9919999838</v>
      </c>
      <c r="K45" s="70">
        <f>(K46-K44)</f>
        <v>6204062.871999979</v>
      </c>
      <c r="L45" s="71">
        <f t="shared" si="2"/>
        <v>-5.2671788216782645</v>
      </c>
      <c r="M45" s="71">
        <f t="shared" si="5"/>
        <v>3.9405418323700481</v>
      </c>
    </row>
    <row r="46" spans="1:13" s="19" customFormat="1" ht="22.5" customHeight="1" x14ac:dyDescent="0.3">
      <c r="A46" s="18" t="s">
        <v>38</v>
      </c>
      <c r="B46" s="72">
        <v>13751683.3452</v>
      </c>
      <c r="C46" s="72">
        <v>12875439.473030001</v>
      </c>
      <c r="D46" s="73">
        <f>(C46-B46)/B46*100</f>
        <v>-6.37190262583999</v>
      </c>
      <c r="E46" s="73">
        <f t="shared" si="3"/>
        <v>100</v>
      </c>
      <c r="F46" s="74">
        <v>138178303.801</v>
      </c>
      <c r="G46" s="74">
        <v>144267015.66100001</v>
      </c>
      <c r="H46" s="75">
        <f>(G46-F46)/F46*100</f>
        <v>4.4064167040064284</v>
      </c>
      <c r="I46" s="75">
        <f t="shared" si="4"/>
        <v>100</v>
      </c>
      <c r="J46" s="74">
        <v>150783779.97400001</v>
      </c>
      <c r="K46" s="74">
        <v>157441873.12099999</v>
      </c>
      <c r="L46" s="75">
        <f>(K46-J46)/J46*100</f>
        <v>4.4156560792865482</v>
      </c>
      <c r="M46" s="75">
        <f t="shared" si="5"/>
        <v>100</v>
      </c>
    </row>
    <row r="47" spans="1:13" ht="20.25" hidden="1" customHeight="1" x14ac:dyDescent="0.2"/>
    <row r="49" spans="1:7" x14ac:dyDescent="0.2">
      <c r="A49" s="1" t="s">
        <v>185</v>
      </c>
    </row>
    <row r="50" spans="1:7" x14ac:dyDescent="0.2">
      <c r="A50" s="1" t="s">
        <v>212</v>
      </c>
      <c r="G50" s="20"/>
    </row>
    <row r="60" spans="1:7" x14ac:dyDescent="0.2">
      <c r="C60" s="139"/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62" sqref="I62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9" sqref="I9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9" t="s">
        <v>82</v>
      </c>
    </row>
    <row r="14" spans="3:3" ht="12.75" customHeight="1" x14ac:dyDescent="0.2"/>
    <row r="16" spans="3:3" ht="12.75" customHeight="1" x14ac:dyDescent="0.2"/>
    <row r="21" spans="3:3" ht="15" x14ac:dyDescent="0.25">
      <c r="C21" s="39" t="s">
        <v>83</v>
      </c>
    </row>
    <row r="34" ht="12.75" customHeight="1" x14ac:dyDescent="0.2"/>
    <row r="50" spans="2:2" ht="12.75" customHeight="1" x14ac:dyDescent="0.2"/>
    <row r="51" spans="2:2" x14ac:dyDescent="0.2">
      <c r="B51" s="3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topLeftCell="A25" workbookViewId="0">
      <selection activeCell="G68" sqref="G68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9" t="s">
        <v>17</v>
      </c>
    </row>
    <row r="2" spans="2:2" ht="15" x14ac:dyDescent="0.25">
      <c r="B2" s="39" t="s">
        <v>84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62" sqref="I62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9" t="s">
        <v>85</v>
      </c>
    </row>
    <row r="10" spans="2:2" ht="12.75" customHeight="1" x14ac:dyDescent="0.2"/>
    <row r="13" spans="2:2" ht="12.75" customHeight="1" x14ac:dyDescent="0.2"/>
    <row r="18" spans="2:2" ht="15" x14ac:dyDescent="0.25">
      <c r="B18" s="39" t="s">
        <v>86</v>
      </c>
    </row>
    <row r="19" spans="2:2" ht="15" x14ac:dyDescent="0.25">
      <c r="B19" s="39"/>
    </row>
    <row r="20" spans="2:2" ht="15" x14ac:dyDescent="0.25">
      <c r="B20" s="39"/>
    </row>
    <row r="21" spans="2:2" ht="15" x14ac:dyDescent="0.25">
      <c r="B21" s="3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78"/>
  <sheetViews>
    <sheetView showGridLines="0" zoomScale="90" zoomScaleNormal="90" workbookViewId="0">
      <selection activeCell="J77" sqref="J77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60" bestFit="1" customWidth="1"/>
    <col min="5" max="5" width="12.28515625" style="61" bestFit="1" customWidth="1"/>
    <col min="6" max="6" width="11" style="61" bestFit="1" customWidth="1"/>
    <col min="7" max="7" width="12.28515625" style="61" bestFit="1" customWidth="1"/>
    <col min="8" max="8" width="11.42578125" style="61" bestFit="1" customWidth="1"/>
    <col min="9" max="9" width="12.28515625" style="61" bestFit="1" customWidth="1"/>
    <col min="10" max="10" width="12.7109375" style="61" bestFit="1" customWidth="1"/>
    <col min="11" max="11" width="12.28515625" style="61" bestFit="1" customWidth="1"/>
    <col min="12" max="12" width="11" style="61" customWidth="1"/>
    <col min="13" max="13" width="12.28515625" style="61" bestFit="1" customWidth="1"/>
    <col min="14" max="14" width="11" style="61" bestFit="1" customWidth="1"/>
    <col min="15" max="15" width="13.5703125" style="60" bestFit="1" customWidth="1"/>
  </cols>
  <sheetData>
    <row r="1" spans="1:15" ht="16.5" thickBot="1" x14ac:dyDescent="0.3">
      <c r="B1" s="40" t="s">
        <v>87</v>
      </c>
      <c r="C1" s="41" t="s">
        <v>61</v>
      </c>
      <c r="D1" s="41" t="s">
        <v>62</v>
      </c>
      <c r="E1" s="41" t="s">
        <v>63</v>
      </c>
      <c r="F1" s="41" t="s">
        <v>64</v>
      </c>
      <c r="G1" s="41" t="s">
        <v>65</v>
      </c>
      <c r="H1" s="41" t="s">
        <v>66</v>
      </c>
      <c r="I1" s="41" t="s">
        <v>1</v>
      </c>
      <c r="J1" s="41" t="s">
        <v>88</v>
      </c>
      <c r="K1" s="41" t="s">
        <v>67</v>
      </c>
      <c r="L1" s="41" t="s">
        <v>68</v>
      </c>
      <c r="M1" s="41" t="s">
        <v>69</v>
      </c>
      <c r="N1" s="41" t="s">
        <v>70</v>
      </c>
      <c r="O1" s="42" t="s">
        <v>59</v>
      </c>
    </row>
    <row r="2" spans="1:15" s="86" customFormat="1" ht="15.75" thickTop="1" x14ac:dyDescent="0.25">
      <c r="A2" s="43">
        <v>2014</v>
      </c>
      <c r="B2" s="44" t="s">
        <v>3</v>
      </c>
      <c r="C2" s="45">
        <v>1927049.3019999999</v>
      </c>
      <c r="D2" s="45">
        <v>1795620.419</v>
      </c>
      <c r="E2" s="45">
        <v>1887739.5120000001</v>
      </c>
      <c r="F2" s="45">
        <v>1849608.6170000001</v>
      </c>
      <c r="G2" s="45">
        <v>1809101.4939999999</v>
      </c>
      <c r="H2" s="45">
        <v>1669828.8670000001</v>
      </c>
      <c r="I2" s="45">
        <v>1532276.0789999999</v>
      </c>
      <c r="J2" s="45">
        <v>1607511.767</v>
      </c>
      <c r="K2" s="45">
        <v>1904626.125</v>
      </c>
      <c r="L2" s="45">
        <v>2010270.6839999999</v>
      </c>
      <c r="M2" s="45">
        <v>2198386.199</v>
      </c>
      <c r="N2" s="45"/>
      <c r="O2" s="46">
        <f t="shared" ref="O2:O33" si="0">SUM(C2:N2)</f>
        <v>20192019.065000001</v>
      </c>
    </row>
    <row r="3" spans="1:15" ht="15" x14ac:dyDescent="0.25">
      <c r="A3" s="47">
        <v>2013</v>
      </c>
      <c r="B3" s="44" t="s">
        <v>3</v>
      </c>
      <c r="C3" s="52">
        <v>1699667.9369999999</v>
      </c>
      <c r="D3" s="52">
        <v>1613307.2549999999</v>
      </c>
      <c r="E3" s="52">
        <v>1721276.5919999999</v>
      </c>
      <c r="F3" s="52">
        <v>1687304.6569999999</v>
      </c>
      <c r="G3" s="52">
        <v>1769600.5919999999</v>
      </c>
      <c r="H3" s="52">
        <v>1649716.747</v>
      </c>
      <c r="I3" s="52">
        <v>1686787.97</v>
      </c>
      <c r="J3" s="52">
        <v>1408589.7720000001</v>
      </c>
      <c r="K3" s="52">
        <v>1831276.5290000001</v>
      </c>
      <c r="L3" s="52">
        <v>1821904.6569999999</v>
      </c>
      <c r="M3" s="52">
        <v>2251387.4730000002</v>
      </c>
      <c r="N3" s="52">
        <v>2200343.3459999999</v>
      </c>
      <c r="O3" s="50">
        <f t="shared" si="0"/>
        <v>21341163.527000003</v>
      </c>
    </row>
    <row r="4" spans="1:15" s="86" customFormat="1" ht="15" x14ac:dyDescent="0.25">
      <c r="A4" s="43">
        <v>2014</v>
      </c>
      <c r="B4" s="48" t="s">
        <v>89</v>
      </c>
      <c r="C4" s="49">
        <v>614049.99</v>
      </c>
      <c r="D4" s="49">
        <v>556283.59699999995</v>
      </c>
      <c r="E4" s="49">
        <v>598289.29399999999</v>
      </c>
      <c r="F4" s="49">
        <v>610736.32999999996</v>
      </c>
      <c r="G4" s="49">
        <v>543229.40800000005</v>
      </c>
      <c r="H4" s="49">
        <v>495849.45400000003</v>
      </c>
      <c r="I4" s="49">
        <v>445391.72600000002</v>
      </c>
      <c r="J4" s="49">
        <v>484034.64</v>
      </c>
      <c r="K4" s="49">
        <v>552618.42599999998</v>
      </c>
      <c r="L4" s="49">
        <v>564286.00300000003</v>
      </c>
      <c r="M4" s="49">
        <v>602359.70200000005</v>
      </c>
      <c r="N4" s="49"/>
      <c r="O4" s="50">
        <f t="shared" si="0"/>
        <v>6067128.5699999984</v>
      </c>
    </row>
    <row r="5" spans="1:15" ht="15" x14ac:dyDescent="0.25">
      <c r="A5" s="47">
        <v>2013</v>
      </c>
      <c r="B5" s="48" t="s">
        <v>89</v>
      </c>
      <c r="C5" s="49">
        <v>500356.07299999997</v>
      </c>
      <c r="D5" s="49">
        <v>471153.27600000001</v>
      </c>
      <c r="E5" s="49">
        <v>532314.25</v>
      </c>
      <c r="F5" s="49">
        <v>519233.696</v>
      </c>
      <c r="G5" s="49">
        <v>586423.34199999995</v>
      </c>
      <c r="H5" s="49">
        <v>541613.93799999997</v>
      </c>
      <c r="I5" s="49">
        <v>550415.77099999995</v>
      </c>
      <c r="J5" s="49">
        <v>452060.28600000002</v>
      </c>
      <c r="K5" s="49">
        <v>552548.78899999999</v>
      </c>
      <c r="L5" s="49">
        <v>533746.576</v>
      </c>
      <c r="M5" s="49">
        <v>672663.61699999997</v>
      </c>
      <c r="N5" s="49">
        <v>672112.71100000001</v>
      </c>
      <c r="O5" s="50">
        <f t="shared" si="0"/>
        <v>6584642.3250000002</v>
      </c>
    </row>
    <row r="6" spans="1:15" s="86" customFormat="1" ht="15" x14ac:dyDescent="0.25">
      <c r="A6" s="43">
        <v>2014</v>
      </c>
      <c r="B6" s="48" t="s">
        <v>140</v>
      </c>
      <c r="C6" s="49">
        <v>219372.68599999999</v>
      </c>
      <c r="D6" s="49">
        <v>200366.00200000001</v>
      </c>
      <c r="E6" s="49">
        <v>192356.90100000001</v>
      </c>
      <c r="F6" s="49">
        <v>177392.704</v>
      </c>
      <c r="G6" s="49">
        <v>188147.98199999999</v>
      </c>
      <c r="H6" s="49">
        <v>167835.084</v>
      </c>
      <c r="I6" s="49">
        <v>94589.399000000005</v>
      </c>
      <c r="J6" s="49">
        <v>104390.125</v>
      </c>
      <c r="K6" s="49">
        <v>162302.54800000001</v>
      </c>
      <c r="L6" s="49">
        <v>212610.715</v>
      </c>
      <c r="M6" s="49">
        <v>339188.56599999999</v>
      </c>
      <c r="N6" s="49"/>
      <c r="O6" s="50">
        <f t="shared" si="0"/>
        <v>2058552.7119999998</v>
      </c>
    </row>
    <row r="7" spans="1:15" ht="15" x14ac:dyDescent="0.25">
      <c r="A7" s="47">
        <v>2013</v>
      </c>
      <c r="B7" s="48" t="s">
        <v>140</v>
      </c>
      <c r="C7" s="49">
        <v>223131.927</v>
      </c>
      <c r="D7" s="49">
        <v>181369.864</v>
      </c>
      <c r="E7" s="49">
        <v>172416.70600000001</v>
      </c>
      <c r="F7" s="49">
        <v>160129.84099999999</v>
      </c>
      <c r="G7" s="49">
        <v>181562.63200000001</v>
      </c>
      <c r="H7" s="49">
        <v>178000.41899999999</v>
      </c>
      <c r="I7" s="49">
        <v>115847.71400000001</v>
      </c>
      <c r="J7" s="49">
        <v>95304.603000000003</v>
      </c>
      <c r="K7" s="49">
        <v>126573.58199999999</v>
      </c>
      <c r="L7" s="49">
        <v>217579.89199999999</v>
      </c>
      <c r="M7" s="49">
        <v>335719.49400000001</v>
      </c>
      <c r="N7" s="49">
        <v>363333.53200000001</v>
      </c>
      <c r="O7" s="50">
        <f t="shared" si="0"/>
        <v>2350970.2059999998</v>
      </c>
    </row>
    <row r="8" spans="1:15" s="86" customFormat="1" ht="15" x14ac:dyDescent="0.25">
      <c r="A8" s="43">
        <v>2014</v>
      </c>
      <c r="B8" s="48" t="s">
        <v>90</v>
      </c>
      <c r="C8" s="49">
        <v>111498.515</v>
      </c>
      <c r="D8" s="49">
        <v>112348.27499999999</v>
      </c>
      <c r="E8" s="49">
        <v>119768.88499999999</v>
      </c>
      <c r="F8" s="49">
        <v>121026.583</v>
      </c>
      <c r="G8" s="49">
        <v>109328.06200000001</v>
      </c>
      <c r="H8" s="49">
        <v>108400.29300000001</v>
      </c>
      <c r="I8" s="49">
        <v>106919.79300000001</v>
      </c>
      <c r="J8" s="49">
        <v>119437.183</v>
      </c>
      <c r="K8" s="49">
        <v>134559.05900000001</v>
      </c>
      <c r="L8" s="49">
        <v>125817.52800000001</v>
      </c>
      <c r="M8" s="49">
        <v>130040.492</v>
      </c>
      <c r="N8" s="49"/>
      <c r="O8" s="50">
        <f t="shared" si="0"/>
        <v>1299144.6680000001</v>
      </c>
    </row>
    <row r="9" spans="1:15" ht="15" x14ac:dyDescent="0.25">
      <c r="A9" s="47">
        <v>2013</v>
      </c>
      <c r="B9" s="48" t="s">
        <v>90</v>
      </c>
      <c r="C9" s="49">
        <v>94905.948000000004</v>
      </c>
      <c r="D9" s="49">
        <v>94116.08</v>
      </c>
      <c r="E9" s="49">
        <v>95501.997000000003</v>
      </c>
      <c r="F9" s="49">
        <v>100788.325</v>
      </c>
      <c r="G9" s="49">
        <v>112864.61</v>
      </c>
      <c r="H9" s="49">
        <v>100335.58100000001</v>
      </c>
      <c r="I9" s="49">
        <v>109284.27</v>
      </c>
      <c r="J9" s="49">
        <v>107879.761</v>
      </c>
      <c r="K9" s="49">
        <v>126891.68799999999</v>
      </c>
      <c r="L9" s="49">
        <v>122192.47500000001</v>
      </c>
      <c r="M9" s="49">
        <v>145394.356</v>
      </c>
      <c r="N9" s="49">
        <v>119836.91099999999</v>
      </c>
      <c r="O9" s="50">
        <f t="shared" si="0"/>
        <v>1329992.0019999999</v>
      </c>
    </row>
    <row r="10" spans="1:15" s="86" customFormat="1" ht="15" x14ac:dyDescent="0.25">
      <c r="A10" s="43">
        <v>2014</v>
      </c>
      <c r="B10" s="48" t="s">
        <v>91</v>
      </c>
      <c r="C10" s="49">
        <v>116017.897</v>
      </c>
      <c r="D10" s="49">
        <v>111650.12</v>
      </c>
      <c r="E10" s="49">
        <v>105105.683</v>
      </c>
      <c r="F10" s="49">
        <v>110911.075</v>
      </c>
      <c r="G10" s="49">
        <v>108931.17</v>
      </c>
      <c r="H10" s="49">
        <v>102209.751</v>
      </c>
      <c r="I10" s="49">
        <v>88391.263999999996</v>
      </c>
      <c r="J10" s="49">
        <v>94078.27</v>
      </c>
      <c r="K10" s="49">
        <v>132839.611</v>
      </c>
      <c r="L10" s="49">
        <v>194581.00399999999</v>
      </c>
      <c r="M10" s="49">
        <v>160737.307</v>
      </c>
      <c r="N10" s="49"/>
      <c r="O10" s="50">
        <f t="shared" si="0"/>
        <v>1325453.1520000002</v>
      </c>
    </row>
    <row r="11" spans="1:15" ht="15" x14ac:dyDescent="0.25">
      <c r="A11" s="47">
        <v>2013</v>
      </c>
      <c r="B11" s="48" t="s">
        <v>91</v>
      </c>
      <c r="C11" s="49">
        <v>106856.598</v>
      </c>
      <c r="D11" s="49">
        <v>108712.61599999999</v>
      </c>
      <c r="E11" s="49">
        <v>113139.69100000001</v>
      </c>
      <c r="F11" s="49">
        <v>104112.96400000001</v>
      </c>
      <c r="G11" s="49">
        <v>112100.792</v>
      </c>
      <c r="H11" s="49">
        <v>96319.293000000005</v>
      </c>
      <c r="I11" s="49">
        <v>96080.379000000001</v>
      </c>
      <c r="J11" s="49">
        <v>94981.24</v>
      </c>
      <c r="K11" s="49">
        <v>156917.41099999999</v>
      </c>
      <c r="L11" s="49">
        <v>152872.73199999999</v>
      </c>
      <c r="M11" s="49">
        <v>165845.66699999999</v>
      </c>
      <c r="N11" s="49">
        <v>130314.31299999999</v>
      </c>
      <c r="O11" s="50">
        <f t="shared" si="0"/>
        <v>1438253.6959999998</v>
      </c>
    </row>
    <row r="12" spans="1:15" s="86" customFormat="1" ht="15" x14ac:dyDescent="0.25">
      <c r="A12" s="43">
        <v>2014</v>
      </c>
      <c r="B12" s="48" t="s">
        <v>92</v>
      </c>
      <c r="C12" s="49">
        <v>153795.595</v>
      </c>
      <c r="D12" s="49">
        <v>182753.25</v>
      </c>
      <c r="E12" s="49">
        <v>154123.44399999999</v>
      </c>
      <c r="F12" s="49">
        <v>149029.52600000001</v>
      </c>
      <c r="G12" s="49">
        <v>142027.42600000001</v>
      </c>
      <c r="H12" s="49">
        <v>138269.478</v>
      </c>
      <c r="I12" s="49">
        <v>158157.63699999999</v>
      </c>
      <c r="J12" s="49">
        <v>143474.76999999999</v>
      </c>
      <c r="K12" s="49">
        <v>218065.67199999999</v>
      </c>
      <c r="L12" s="49">
        <v>267755.56699999998</v>
      </c>
      <c r="M12" s="49">
        <v>293776.36599999998</v>
      </c>
      <c r="N12" s="49"/>
      <c r="O12" s="50">
        <f t="shared" si="0"/>
        <v>2001228.7309999999</v>
      </c>
    </row>
    <row r="13" spans="1:15" ht="15" x14ac:dyDescent="0.25">
      <c r="A13" s="47">
        <v>2013</v>
      </c>
      <c r="B13" s="48" t="s">
        <v>92</v>
      </c>
      <c r="C13" s="49">
        <v>178057.44399999999</v>
      </c>
      <c r="D13" s="49">
        <v>133840.92199999999</v>
      </c>
      <c r="E13" s="49">
        <v>135662.81400000001</v>
      </c>
      <c r="F13" s="49">
        <v>133846.01300000001</v>
      </c>
      <c r="G13" s="49">
        <v>105052.59600000001</v>
      </c>
      <c r="H13" s="49">
        <v>106164.20699999999</v>
      </c>
      <c r="I13" s="49">
        <v>133857.603</v>
      </c>
      <c r="J13" s="49">
        <v>86744.865000000005</v>
      </c>
      <c r="K13" s="49">
        <v>205906.03</v>
      </c>
      <c r="L13" s="49">
        <v>181405.01800000001</v>
      </c>
      <c r="M13" s="49">
        <v>203194.666</v>
      </c>
      <c r="N13" s="49">
        <v>166244.94399999999</v>
      </c>
      <c r="O13" s="50">
        <f t="shared" si="0"/>
        <v>1769977.1219999997</v>
      </c>
    </row>
    <row r="14" spans="1:15" s="86" customFormat="1" ht="15" x14ac:dyDescent="0.25">
      <c r="A14" s="43">
        <v>2014</v>
      </c>
      <c r="B14" s="48" t="s">
        <v>93</v>
      </c>
      <c r="C14" s="49">
        <v>24433.781999999999</v>
      </c>
      <c r="D14" s="49">
        <v>23262.338</v>
      </c>
      <c r="E14" s="49">
        <v>22845.744999999999</v>
      </c>
      <c r="F14" s="49">
        <v>19989.73</v>
      </c>
      <c r="G14" s="49">
        <v>19755.835999999999</v>
      </c>
      <c r="H14" s="49">
        <v>19273.120999999999</v>
      </c>
      <c r="I14" s="49">
        <v>14721.921</v>
      </c>
      <c r="J14" s="49">
        <v>13367.266</v>
      </c>
      <c r="K14" s="49">
        <v>15411.823</v>
      </c>
      <c r="L14" s="49">
        <v>14895.794</v>
      </c>
      <c r="M14" s="49">
        <v>15949.550999999999</v>
      </c>
      <c r="N14" s="49"/>
      <c r="O14" s="50">
        <f t="shared" si="0"/>
        <v>203906.90699999998</v>
      </c>
    </row>
    <row r="15" spans="1:15" ht="15" x14ac:dyDescent="0.25">
      <c r="A15" s="47">
        <v>2013</v>
      </c>
      <c r="B15" s="48" t="s">
        <v>93</v>
      </c>
      <c r="C15" s="49">
        <v>44842.038</v>
      </c>
      <c r="D15" s="49">
        <v>52403.663</v>
      </c>
      <c r="E15" s="49">
        <v>62002.927000000003</v>
      </c>
      <c r="F15" s="49">
        <v>38388.413</v>
      </c>
      <c r="G15" s="49">
        <v>38035.659</v>
      </c>
      <c r="H15" s="49">
        <v>36239.686999999998</v>
      </c>
      <c r="I15" s="49">
        <v>32745.501</v>
      </c>
      <c r="J15" s="49">
        <v>28125.712</v>
      </c>
      <c r="K15" s="49">
        <v>30890.239000000001</v>
      </c>
      <c r="L15" s="49">
        <v>23072.368999999999</v>
      </c>
      <c r="M15" s="49">
        <v>25941.348000000002</v>
      </c>
      <c r="N15" s="49">
        <v>26880.234</v>
      </c>
      <c r="O15" s="50">
        <f t="shared" si="0"/>
        <v>439567.79</v>
      </c>
    </row>
    <row r="16" spans="1:15" ht="15" x14ac:dyDescent="0.25">
      <c r="A16" s="43">
        <v>2014</v>
      </c>
      <c r="B16" s="48" t="s">
        <v>94</v>
      </c>
      <c r="C16" s="49">
        <v>109576.344</v>
      </c>
      <c r="D16" s="49">
        <v>69920.358999999997</v>
      </c>
      <c r="E16" s="49">
        <v>121384.389</v>
      </c>
      <c r="F16" s="49">
        <v>48540.42</v>
      </c>
      <c r="G16" s="49">
        <v>86381.493000000002</v>
      </c>
      <c r="H16" s="49">
        <v>91684.592999999993</v>
      </c>
      <c r="I16" s="49">
        <v>68872.547999999995</v>
      </c>
      <c r="J16" s="49">
        <v>111508.17</v>
      </c>
      <c r="K16" s="49">
        <v>101496.20699999999</v>
      </c>
      <c r="L16" s="49">
        <v>95956.638000000006</v>
      </c>
      <c r="M16" s="49">
        <v>75721.907000000007</v>
      </c>
      <c r="N16" s="49"/>
      <c r="O16" s="50">
        <f t="shared" si="0"/>
        <v>981043.06800000009</v>
      </c>
    </row>
    <row r="17" spans="1:15" ht="15" x14ac:dyDescent="0.25">
      <c r="A17" s="47">
        <v>2013</v>
      </c>
      <c r="B17" s="48" t="s">
        <v>94</v>
      </c>
      <c r="C17" s="49">
        <v>66631.066999999995</v>
      </c>
      <c r="D17" s="49">
        <v>101106.59600000001</v>
      </c>
      <c r="E17" s="49">
        <v>93632.384000000005</v>
      </c>
      <c r="F17" s="49">
        <v>104726.342</v>
      </c>
      <c r="G17" s="49">
        <v>80015.084000000003</v>
      </c>
      <c r="H17" s="49">
        <v>75654.788</v>
      </c>
      <c r="I17" s="49">
        <v>90331.686000000002</v>
      </c>
      <c r="J17" s="49">
        <v>49399.682999999997</v>
      </c>
      <c r="K17" s="49">
        <v>52908.788999999997</v>
      </c>
      <c r="L17" s="49">
        <v>50115.951999999997</v>
      </c>
      <c r="M17" s="49">
        <v>51936.654000000002</v>
      </c>
      <c r="N17" s="49">
        <v>89628.297999999995</v>
      </c>
      <c r="O17" s="50">
        <f t="shared" si="0"/>
        <v>906087.32299999997</v>
      </c>
    </row>
    <row r="18" spans="1:15" ht="15" x14ac:dyDescent="0.25">
      <c r="A18" s="43">
        <v>2014</v>
      </c>
      <c r="B18" s="48" t="s">
        <v>144</v>
      </c>
      <c r="C18" s="49">
        <v>7358.7259999999997</v>
      </c>
      <c r="D18" s="49">
        <v>9166.9879999999994</v>
      </c>
      <c r="E18" s="49">
        <v>10167.101000000001</v>
      </c>
      <c r="F18" s="49">
        <v>13321.003000000001</v>
      </c>
      <c r="G18" s="49">
        <v>8226.5259999999998</v>
      </c>
      <c r="H18" s="49">
        <v>3831.8580000000002</v>
      </c>
      <c r="I18" s="49">
        <v>3651.3760000000002</v>
      </c>
      <c r="J18" s="49">
        <v>5275.7179999999998</v>
      </c>
      <c r="K18" s="49">
        <v>5832.9380000000001</v>
      </c>
      <c r="L18" s="49">
        <v>4353.9620000000004</v>
      </c>
      <c r="M18" s="49">
        <v>4965.0749999999998</v>
      </c>
      <c r="N18" s="49"/>
      <c r="O18" s="50">
        <f t="shared" si="0"/>
        <v>76151.270999999993</v>
      </c>
    </row>
    <row r="19" spans="1:15" ht="15" x14ac:dyDescent="0.25">
      <c r="A19" s="47">
        <v>2013</v>
      </c>
      <c r="B19" s="48" t="s">
        <v>144</v>
      </c>
      <c r="C19" s="49">
        <v>5248.2349999999997</v>
      </c>
      <c r="D19" s="49">
        <v>8969.8040000000001</v>
      </c>
      <c r="E19" s="49">
        <v>9241.5139999999992</v>
      </c>
      <c r="F19" s="49">
        <v>10435.252</v>
      </c>
      <c r="G19" s="49">
        <v>7212.4260000000004</v>
      </c>
      <c r="H19" s="49">
        <v>3794.241</v>
      </c>
      <c r="I19" s="49">
        <v>3556.596</v>
      </c>
      <c r="J19" s="49">
        <v>5171.8289999999997</v>
      </c>
      <c r="K19" s="49">
        <v>5359.9139999999998</v>
      </c>
      <c r="L19" s="49">
        <v>4636.9650000000001</v>
      </c>
      <c r="M19" s="49">
        <v>6415.26</v>
      </c>
      <c r="N19" s="49">
        <v>6939.5990000000002</v>
      </c>
      <c r="O19" s="50">
        <f t="shared" si="0"/>
        <v>76981.634999999995</v>
      </c>
    </row>
    <row r="20" spans="1:15" ht="15" x14ac:dyDescent="0.25">
      <c r="A20" s="43">
        <v>2014</v>
      </c>
      <c r="B20" s="48" t="s">
        <v>95</v>
      </c>
      <c r="C20" s="49">
        <v>209570.804</v>
      </c>
      <c r="D20" s="49">
        <v>185768.19699999999</v>
      </c>
      <c r="E20" s="49">
        <v>193830.549</v>
      </c>
      <c r="F20" s="49">
        <v>203960.33499999999</v>
      </c>
      <c r="G20" s="49">
        <v>186505.359</v>
      </c>
      <c r="H20" s="49">
        <v>158144.36199999999</v>
      </c>
      <c r="I20" s="49">
        <v>177127.20199999999</v>
      </c>
      <c r="J20" s="49">
        <v>185967.114</v>
      </c>
      <c r="K20" s="49">
        <v>192513.223</v>
      </c>
      <c r="L20" s="49">
        <v>181054.962</v>
      </c>
      <c r="M20" s="49">
        <v>195692.005</v>
      </c>
      <c r="N20" s="49"/>
      <c r="O20" s="50">
        <f t="shared" si="0"/>
        <v>2070134.1120000002</v>
      </c>
    </row>
    <row r="21" spans="1:15" ht="15" x14ac:dyDescent="0.25">
      <c r="A21" s="47">
        <v>2013</v>
      </c>
      <c r="B21" s="48" t="s">
        <v>95</v>
      </c>
      <c r="C21" s="49">
        <v>171195.693</v>
      </c>
      <c r="D21" s="49">
        <v>148748.24900000001</v>
      </c>
      <c r="E21" s="49">
        <v>145990.75099999999</v>
      </c>
      <c r="F21" s="49">
        <v>154505.486</v>
      </c>
      <c r="G21" s="49">
        <v>164850.53</v>
      </c>
      <c r="H21" s="49">
        <v>157449.19200000001</v>
      </c>
      <c r="I21" s="49">
        <v>164865.72700000001</v>
      </c>
      <c r="J21" s="49">
        <v>158340.29500000001</v>
      </c>
      <c r="K21" s="49">
        <v>171162.84</v>
      </c>
      <c r="L21" s="49">
        <v>172493.79199999999</v>
      </c>
      <c r="M21" s="49">
        <v>193388.829</v>
      </c>
      <c r="N21" s="49">
        <v>185162.50700000001</v>
      </c>
      <c r="O21" s="50">
        <f t="shared" si="0"/>
        <v>1988153.8909999998</v>
      </c>
    </row>
    <row r="22" spans="1:15" ht="15" x14ac:dyDescent="0.25">
      <c r="A22" s="43">
        <v>2014</v>
      </c>
      <c r="B22" s="48" t="s">
        <v>96</v>
      </c>
      <c r="C22" s="49">
        <v>361374.962</v>
      </c>
      <c r="D22" s="51">
        <v>344101.29200000002</v>
      </c>
      <c r="E22" s="49">
        <v>369867.522</v>
      </c>
      <c r="F22" s="49">
        <v>394700.91100000002</v>
      </c>
      <c r="G22" s="49">
        <v>416568.23200000002</v>
      </c>
      <c r="H22" s="49">
        <v>384330.87099999998</v>
      </c>
      <c r="I22" s="49">
        <v>374453.21299999999</v>
      </c>
      <c r="J22" s="49">
        <v>345978.511</v>
      </c>
      <c r="K22" s="49">
        <v>388986.61700000003</v>
      </c>
      <c r="L22" s="49">
        <v>348958.511</v>
      </c>
      <c r="M22" s="49">
        <v>379955.22700000001</v>
      </c>
      <c r="N22" s="49"/>
      <c r="O22" s="50">
        <f t="shared" si="0"/>
        <v>4109275.8689999999</v>
      </c>
    </row>
    <row r="23" spans="1:15" ht="15" x14ac:dyDescent="0.25">
      <c r="A23" s="47">
        <v>2013</v>
      </c>
      <c r="B23" s="48" t="s">
        <v>96</v>
      </c>
      <c r="C23" s="49">
        <v>308442.913</v>
      </c>
      <c r="D23" s="51">
        <v>312886.18400000001</v>
      </c>
      <c r="E23" s="49">
        <v>361373.55900000001</v>
      </c>
      <c r="F23" s="49">
        <v>361138.326</v>
      </c>
      <c r="G23" s="49">
        <v>381482.92</v>
      </c>
      <c r="H23" s="49">
        <v>354145.40100000001</v>
      </c>
      <c r="I23" s="49">
        <v>389802.72200000001</v>
      </c>
      <c r="J23" s="49">
        <v>330581.49900000001</v>
      </c>
      <c r="K23" s="49">
        <v>402117.24800000002</v>
      </c>
      <c r="L23" s="49">
        <v>363788.886</v>
      </c>
      <c r="M23" s="49">
        <v>450887.58199999999</v>
      </c>
      <c r="N23" s="49">
        <v>439890.29599999997</v>
      </c>
      <c r="O23" s="50">
        <f t="shared" si="0"/>
        <v>4456537.5359999994</v>
      </c>
    </row>
    <row r="24" spans="1:15" ht="15" x14ac:dyDescent="0.25">
      <c r="A24" s="43">
        <v>2014</v>
      </c>
      <c r="B24" s="44" t="s">
        <v>17</v>
      </c>
      <c r="C24" s="52">
        <v>9649523.9279999994</v>
      </c>
      <c r="D24" s="52">
        <v>9936911.8420000002</v>
      </c>
      <c r="E24" s="52">
        <v>10722746.283</v>
      </c>
      <c r="F24" s="52">
        <v>10850333.442</v>
      </c>
      <c r="G24" s="52">
        <v>11098730.585999999</v>
      </c>
      <c r="H24" s="52">
        <v>10437549.498</v>
      </c>
      <c r="I24" s="52">
        <v>10549430.763</v>
      </c>
      <c r="J24" s="52">
        <v>9046513.5280000009</v>
      </c>
      <c r="K24" s="52">
        <v>10969586.443</v>
      </c>
      <c r="L24" s="52">
        <v>10220834.336999999</v>
      </c>
      <c r="M24" s="52">
        <v>10283901.946</v>
      </c>
      <c r="N24" s="52"/>
      <c r="O24" s="50">
        <f t="shared" si="0"/>
        <v>113766062.59599999</v>
      </c>
    </row>
    <row r="25" spans="1:15" ht="15" x14ac:dyDescent="0.25">
      <c r="A25" s="47">
        <v>2013</v>
      </c>
      <c r="B25" s="44" t="s">
        <v>17</v>
      </c>
      <c r="C25" s="52">
        <v>8872224.4470000006</v>
      </c>
      <c r="D25" s="52">
        <v>9579901.9370000008</v>
      </c>
      <c r="E25" s="52">
        <v>10385140.266000001</v>
      </c>
      <c r="F25" s="52">
        <v>9708564.7459999993</v>
      </c>
      <c r="G25" s="52">
        <v>10398926.977</v>
      </c>
      <c r="H25" s="52">
        <v>9681915.9020000007</v>
      </c>
      <c r="I25" s="52">
        <v>10421301.653000001</v>
      </c>
      <c r="J25" s="52">
        <v>8712913.5329999998</v>
      </c>
      <c r="K25" s="52">
        <v>10212670.532</v>
      </c>
      <c r="L25" s="52">
        <v>9606638.1669999994</v>
      </c>
      <c r="M25" s="52">
        <v>11061002.299000001</v>
      </c>
      <c r="N25" s="52">
        <v>10380872.876</v>
      </c>
      <c r="O25" s="50">
        <f t="shared" si="0"/>
        <v>119022073.33499999</v>
      </c>
    </row>
    <row r="26" spans="1:15" ht="15" x14ac:dyDescent="0.25">
      <c r="A26" s="43">
        <v>2014</v>
      </c>
      <c r="B26" s="48" t="s">
        <v>97</v>
      </c>
      <c r="C26" s="49">
        <v>767901.96200000006</v>
      </c>
      <c r="D26" s="49">
        <v>715679.56499999994</v>
      </c>
      <c r="E26" s="49">
        <v>770352.71499999997</v>
      </c>
      <c r="F26" s="49">
        <v>790560.52500000002</v>
      </c>
      <c r="G26" s="49">
        <v>768659.42099999997</v>
      </c>
      <c r="H26" s="49">
        <v>706576.49199999997</v>
      </c>
      <c r="I26" s="49">
        <v>702658.56099999999</v>
      </c>
      <c r="J26" s="49">
        <v>681882.14</v>
      </c>
      <c r="K26" s="49">
        <v>820427.11300000001</v>
      </c>
      <c r="L26" s="49">
        <v>757837.09699999995</v>
      </c>
      <c r="M26" s="49">
        <v>733498.45700000005</v>
      </c>
      <c r="N26" s="49"/>
      <c r="O26" s="50">
        <f t="shared" si="0"/>
        <v>8216034.0479999995</v>
      </c>
    </row>
    <row r="27" spans="1:15" ht="15" x14ac:dyDescent="0.25">
      <c r="A27" s="47">
        <v>2013</v>
      </c>
      <c r="B27" s="48" t="s">
        <v>97</v>
      </c>
      <c r="C27" s="49">
        <v>682155.86699999997</v>
      </c>
      <c r="D27" s="49">
        <v>649400.50800000003</v>
      </c>
      <c r="E27" s="49">
        <v>733924.66500000004</v>
      </c>
      <c r="F27" s="49">
        <v>700825.505</v>
      </c>
      <c r="G27" s="49">
        <v>748576.304</v>
      </c>
      <c r="H27" s="49">
        <v>644671.53200000001</v>
      </c>
      <c r="I27" s="49">
        <v>675793.60199999996</v>
      </c>
      <c r="J27" s="49">
        <v>615565.68900000001</v>
      </c>
      <c r="K27" s="49">
        <v>753895.30099999998</v>
      </c>
      <c r="L27" s="49">
        <v>707925.071</v>
      </c>
      <c r="M27" s="49">
        <v>813458.54500000004</v>
      </c>
      <c r="N27" s="49">
        <v>661700.87</v>
      </c>
      <c r="O27" s="50">
        <f t="shared" si="0"/>
        <v>8387893.4589999998</v>
      </c>
    </row>
    <row r="28" spans="1:15" ht="15" x14ac:dyDescent="0.25">
      <c r="A28" s="43">
        <v>2014</v>
      </c>
      <c r="B28" s="48" t="s">
        <v>98</v>
      </c>
      <c r="C28" s="49">
        <v>123768.856</v>
      </c>
      <c r="D28" s="49">
        <v>144819.58900000001</v>
      </c>
      <c r="E28" s="49">
        <v>143825.70300000001</v>
      </c>
      <c r="F28" s="49">
        <v>154749.486</v>
      </c>
      <c r="G28" s="49">
        <v>166273.72399999999</v>
      </c>
      <c r="H28" s="49">
        <v>149451.07999999999</v>
      </c>
      <c r="I28" s="49">
        <v>168900.65100000001</v>
      </c>
      <c r="J28" s="49">
        <v>160464.96400000001</v>
      </c>
      <c r="K28" s="49">
        <v>183200.307</v>
      </c>
      <c r="L28" s="49">
        <v>144397.073</v>
      </c>
      <c r="M28" s="49">
        <v>135653.78400000001</v>
      </c>
      <c r="N28" s="49"/>
      <c r="O28" s="50">
        <f t="shared" si="0"/>
        <v>1675505.2169999999</v>
      </c>
    </row>
    <row r="29" spans="1:15" ht="15" x14ac:dyDescent="0.25">
      <c r="A29" s="47">
        <v>2013</v>
      </c>
      <c r="B29" s="48" t="s">
        <v>98</v>
      </c>
      <c r="C29" s="49">
        <v>115029.788</v>
      </c>
      <c r="D29" s="49">
        <v>129821.13099999999</v>
      </c>
      <c r="E29" s="49">
        <v>153555.92800000001</v>
      </c>
      <c r="F29" s="49">
        <v>145412.842</v>
      </c>
      <c r="G29" s="49">
        <v>155575.82199999999</v>
      </c>
      <c r="H29" s="49">
        <v>146133.84599999999</v>
      </c>
      <c r="I29" s="49">
        <v>183365.38500000001</v>
      </c>
      <c r="J29" s="49">
        <v>178226.11300000001</v>
      </c>
      <c r="K29" s="49">
        <v>175967.321</v>
      </c>
      <c r="L29" s="49">
        <v>161907.5</v>
      </c>
      <c r="M29" s="49">
        <v>176429.77900000001</v>
      </c>
      <c r="N29" s="49">
        <v>220812.81700000001</v>
      </c>
      <c r="O29" s="50">
        <f t="shared" si="0"/>
        <v>1942238.2720000001</v>
      </c>
    </row>
    <row r="30" spans="1:15" s="86" customFormat="1" ht="15" x14ac:dyDescent="0.25">
      <c r="A30" s="43">
        <v>2014</v>
      </c>
      <c r="B30" s="48" t="s">
        <v>99</v>
      </c>
      <c r="C30" s="49">
        <v>178356.88</v>
      </c>
      <c r="D30" s="49">
        <v>177087.66699999999</v>
      </c>
      <c r="E30" s="49">
        <v>190935.24799999999</v>
      </c>
      <c r="F30" s="49">
        <v>203815.34700000001</v>
      </c>
      <c r="G30" s="49">
        <v>194613.76500000001</v>
      </c>
      <c r="H30" s="49">
        <v>200167.51699999999</v>
      </c>
      <c r="I30" s="49">
        <v>181244.261</v>
      </c>
      <c r="J30" s="49">
        <v>159444.416</v>
      </c>
      <c r="K30" s="49">
        <v>221901.09599999999</v>
      </c>
      <c r="L30" s="49">
        <v>207682.61499999999</v>
      </c>
      <c r="M30" s="49">
        <v>224936.924</v>
      </c>
      <c r="N30" s="49"/>
      <c r="O30" s="50">
        <f t="shared" si="0"/>
        <v>2140185.736</v>
      </c>
    </row>
    <row r="31" spans="1:15" ht="15" x14ac:dyDescent="0.25">
      <c r="A31" s="47">
        <v>2013</v>
      </c>
      <c r="B31" s="48" t="s">
        <v>99</v>
      </c>
      <c r="C31" s="49">
        <v>165972.05499999999</v>
      </c>
      <c r="D31" s="49">
        <v>161550.14600000001</v>
      </c>
      <c r="E31" s="49">
        <v>169936.27600000001</v>
      </c>
      <c r="F31" s="49">
        <v>190079.05799999999</v>
      </c>
      <c r="G31" s="49">
        <v>192843.37700000001</v>
      </c>
      <c r="H31" s="49">
        <v>183761.035</v>
      </c>
      <c r="I31" s="49">
        <v>178911.50899999999</v>
      </c>
      <c r="J31" s="49">
        <v>144298.25700000001</v>
      </c>
      <c r="K31" s="49">
        <v>182023.92499999999</v>
      </c>
      <c r="L31" s="49">
        <v>193554.00099999999</v>
      </c>
      <c r="M31" s="49">
        <v>229928.223</v>
      </c>
      <c r="N31" s="49">
        <v>202542.54399999999</v>
      </c>
      <c r="O31" s="50">
        <f t="shared" si="0"/>
        <v>2195400.406</v>
      </c>
    </row>
    <row r="32" spans="1:15" ht="15" x14ac:dyDescent="0.25">
      <c r="A32" s="43">
        <v>2014</v>
      </c>
      <c r="B32" s="48" t="s">
        <v>143</v>
      </c>
      <c r="C32" s="49">
        <v>1394232.9469999999</v>
      </c>
      <c r="D32" s="49">
        <v>1444414.4739999999</v>
      </c>
      <c r="E32" s="49">
        <v>1460149.298</v>
      </c>
      <c r="F32" s="51">
        <v>1481278.6340000001</v>
      </c>
      <c r="G32" s="51">
        <v>1586367.6029999999</v>
      </c>
      <c r="H32" s="51">
        <v>1519125.8840000001</v>
      </c>
      <c r="I32" s="51">
        <v>1570627.5330000001</v>
      </c>
      <c r="J32" s="51">
        <v>1427991.3060000001</v>
      </c>
      <c r="K32" s="51">
        <v>1504750.709</v>
      </c>
      <c r="L32" s="51">
        <v>1508072.7180000001</v>
      </c>
      <c r="M32" s="51">
        <v>1538981.2080000001</v>
      </c>
      <c r="N32" s="51"/>
      <c r="O32" s="50">
        <f t="shared" si="0"/>
        <v>16435992.314000001</v>
      </c>
    </row>
    <row r="33" spans="1:15" ht="15" x14ac:dyDescent="0.25">
      <c r="A33" s="47">
        <v>2013</v>
      </c>
      <c r="B33" s="48" t="s">
        <v>143</v>
      </c>
      <c r="C33" s="49">
        <v>1315959.693</v>
      </c>
      <c r="D33" s="49">
        <v>1429457.66</v>
      </c>
      <c r="E33" s="49">
        <v>1452101.21</v>
      </c>
      <c r="F33" s="51">
        <v>1420968.311</v>
      </c>
      <c r="G33" s="51">
        <v>1568761.0930000001</v>
      </c>
      <c r="H33" s="51">
        <v>1328721.923</v>
      </c>
      <c r="I33" s="51">
        <v>1529671.388</v>
      </c>
      <c r="J33" s="51">
        <v>1424471.588</v>
      </c>
      <c r="K33" s="51">
        <v>1401853.679</v>
      </c>
      <c r="L33" s="51">
        <v>1394136.4650000001</v>
      </c>
      <c r="M33" s="51">
        <v>1566545.0060000001</v>
      </c>
      <c r="N33" s="51">
        <v>1598637.7169999999</v>
      </c>
      <c r="O33" s="50">
        <f t="shared" si="0"/>
        <v>17431285.732999999</v>
      </c>
    </row>
    <row r="34" spans="1:15" ht="15" x14ac:dyDescent="0.25">
      <c r="A34" s="43">
        <v>2014</v>
      </c>
      <c r="B34" s="48" t="s">
        <v>100</v>
      </c>
      <c r="C34" s="49">
        <v>1586677.852</v>
      </c>
      <c r="D34" s="49">
        <v>1485386.0290000001</v>
      </c>
      <c r="E34" s="49">
        <v>1599262.2290000001</v>
      </c>
      <c r="F34" s="49">
        <v>1543822.0079999999</v>
      </c>
      <c r="G34" s="49">
        <v>1612673.9269999999</v>
      </c>
      <c r="H34" s="49">
        <v>1596894.5009999999</v>
      </c>
      <c r="I34" s="49">
        <v>1721640.3689999999</v>
      </c>
      <c r="J34" s="49">
        <v>1554868.284</v>
      </c>
      <c r="K34" s="49">
        <v>1667770.094</v>
      </c>
      <c r="L34" s="49">
        <v>1503095.183</v>
      </c>
      <c r="M34" s="49">
        <v>1509039.1710000001</v>
      </c>
      <c r="N34" s="49"/>
      <c r="O34" s="50">
        <f t="shared" ref="O34:O66" si="1">SUM(C34:N34)</f>
        <v>17381129.647</v>
      </c>
    </row>
    <row r="35" spans="1:15" ht="15" x14ac:dyDescent="0.25">
      <c r="A35" s="47">
        <v>2013</v>
      </c>
      <c r="B35" s="48" t="s">
        <v>100</v>
      </c>
      <c r="C35" s="49">
        <v>1392631.8389999999</v>
      </c>
      <c r="D35" s="49">
        <v>1389471.2830000001</v>
      </c>
      <c r="E35" s="49">
        <v>1509882.693</v>
      </c>
      <c r="F35" s="49">
        <v>1316507.372</v>
      </c>
      <c r="G35" s="49">
        <v>1364077.875</v>
      </c>
      <c r="H35" s="49">
        <v>1442883.8759999999</v>
      </c>
      <c r="I35" s="49">
        <v>1619796.1470000001</v>
      </c>
      <c r="J35" s="49">
        <v>1397333.618</v>
      </c>
      <c r="K35" s="49">
        <v>1514552.2579999999</v>
      </c>
      <c r="L35" s="49">
        <v>1334120.2</v>
      </c>
      <c r="M35" s="49">
        <v>1657209.2579999999</v>
      </c>
      <c r="N35" s="49">
        <v>1421635.6329999999</v>
      </c>
      <c r="O35" s="50">
        <f t="shared" si="1"/>
        <v>17360102.051999997</v>
      </c>
    </row>
    <row r="36" spans="1:15" ht="15" x14ac:dyDescent="0.25">
      <c r="A36" s="43">
        <v>2014</v>
      </c>
      <c r="B36" s="48" t="s">
        <v>101</v>
      </c>
      <c r="C36" s="49">
        <v>1585971.405</v>
      </c>
      <c r="D36" s="49">
        <v>1831564.5179999999</v>
      </c>
      <c r="E36" s="49">
        <v>2126496.6830000002</v>
      </c>
      <c r="F36" s="49">
        <v>2089962.94</v>
      </c>
      <c r="G36" s="49">
        <v>2048845.3759999999</v>
      </c>
      <c r="H36" s="49">
        <v>2029809.44</v>
      </c>
      <c r="I36" s="49">
        <v>1988953.095</v>
      </c>
      <c r="J36" s="49">
        <v>1267145.341</v>
      </c>
      <c r="K36" s="49">
        <v>1959136.3689999999</v>
      </c>
      <c r="L36" s="49">
        <v>1713150.2490000001</v>
      </c>
      <c r="M36" s="49">
        <v>1845222.382</v>
      </c>
      <c r="N36" s="49"/>
      <c r="O36" s="50">
        <f t="shared" si="1"/>
        <v>20486257.798</v>
      </c>
    </row>
    <row r="37" spans="1:15" ht="15" x14ac:dyDescent="0.25">
      <c r="A37" s="47">
        <v>2013</v>
      </c>
      <c r="B37" s="48" t="s">
        <v>101</v>
      </c>
      <c r="C37" s="49">
        <v>1485459.331</v>
      </c>
      <c r="D37" s="49">
        <v>1783951.888</v>
      </c>
      <c r="E37" s="49">
        <v>1863298.6769999999</v>
      </c>
      <c r="F37" s="49">
        <v>1766370.9979999999</v>
      </c>
      <c r="G37" s="49">
        <v>1843125.4669999999</v>
      </c>
      <c r="H37" s="49">
        <v>1800469.2890000001</v>
      </c>
      <c r="I37" s="49">
        <v>1952618.523</v>
      </c>
      <c r="J37" s="49">
        <v>1263006.966</v>
      </c>
      <c r="K37" s="49">
        <v>1955643.449</v>
      </c>
      <c r="L37" s="49">
        <v>1749427.5109999999</v>
      </c>
      <c r="M37" s="49">
        <v>2075518.764</v>
      </c>
      <c r="N37" s="49">
        <v>1764236.7609999999</v>
      </c>
      <c r="O37" s="50">
        <f t="shared" si="1"/>
        <v>21303127.623999998</v>
      </c>
    </row>
    <row r="38" spans="1:15" ht="15" x14ac:dyDescent="0.25">
      <c r="A38" s="43">
        <v>2014</v>
      </c>
      <c r="B38" s="48" t="s">
        <v>102</v>
      </c>
      <c r="C38" s="49">
        <v>54471.324000000001</v>
      </c>
      <c r="D38" s="49">
        <v>89236.716</v>
      </c>
      <c r="E38" s="49">
        <v>97135.554999999993</v>
      </c>
      <c r="F38" s="49">
        <v>76354.088000000003</v>
      </c>
      <c r="G38" s="49">
        <v>131933.46799999999</v>
      </c>
      <c r="H38" s="49">
        <v>113595.982</v>
      </c>
      <c r="I38" s="49">
        <v>122443.44500000001</v>
      </c>
      <c r="J38" s="49">
        <v>109595.076</v>
      </c>
      <c r="K38" s="49">
        <v>82221.244999999995</v>
      </c>
      <c r="L38" s="49">
        <v>175946.58900000001</v>
      </c>
      <c r="M38" s="49">
        <v>63882.214999999997</v>
      </c>
      <c r="N38" s="49"/>
      <c r="O38" s="50">
        <f t="shared" si="1"/>
        <v>1116815.703</v>
      </c>
    </row>
    <row r="39" spans="1:15" ht="15" x14ac:dyDescent="0.25">
      <c r="A39" s="47">
        <v>2013</v>
      </c>
      <c r="B39" s="48" t="s">
        <v>102</v>
      </c>
      <c r="C39" s="49">
        <v>48952.629000000001</v>
      </c>
      <c r="D39" s="49">
        <v>162402.31299999999</v>
      </c>
      <c r="E39" s="49">
        <v>92520.589000000007</v>
      </c>
      <c r="F39" s="49">
        <v>29250.645</v>
      </c>
      <c r="G39" s="49">
        <v>90162.293000000005</v>
      </c>
      <c r="H39" s="49">
        <v>137339.94200000001</v>
      </c>
      <c r="I39" s="49">
        <v>132087.47899999999</v>
      </c>
      <c r="J39" s="49">
        <v>139231.01</v>
      </c>
      <c r="K39" s="49">
        <v>129271.49400000001</v>
      </c>
      <c r="L39" s="49">
        <v>47933.184999999998</v>
      </c>
      <c r="M39" s="49">
        <v>58766.616999999998</v>
      </c>
      <c r="N39" s="49">
        <v>95673.191999999995</v>
      </c>
      <c r="O39" s="50">
        <f t="shared" si="1"/>
        <v>1163591.388</v>
      </c>
    </row>
    <row r="40" spans="1:15" ht="15" x14ac:dyDescent="0.25">
      <c r="A40" s="43">
        <v>2014</v>
      </c>
      <c r="B40" s="48" t="s">
        <v>142</v>
      </c>
      <c r="C40" s="49">
        <v>902952.549</v>
      </c>
      <c r="D40" s="49">
        <v>921008.48300000001</v>
      </c>
      <c r="E40" s="49">
        <v>1056528.7930000001</v>
      </c>
      <c r="F40" s="49">
        <v>1079057.335</v>
      </c>
      <c r="G40" s="49">
        <v>1064518.966</v>
      </c>
      <c r="H40" s="49">
        <v>970393.74600000004</v>
      </c>
      <c r="I40" s="49">
        <v>982763.22</v>
      </c>
      <c r="J40" s="49">
        <v>852667.58299999998</v>
      </c>
      <c r="K40" s="49">
        <v>1092577.8640000001</v>
      </c>
      <c r="L40" s="49">
        <v>1053227.9350000001</v>
      </c>
      <c r="M40" s="49">
        <v>1007009.798</v>
      </c>
      <c r="N40" s="49"/>
      <c r="O40" s="50">
        <f t="shared" si="1"/>
        <v>10982706.272000002</v>
      </c>
    </row>
    <row r="41" spans="1:15" ht="15" x14ac:dyDescent="0.25">
      <c r="A41" s="47">
        <v>2013</v>
      </c>
      <c r="B41" s="48" t="s">
        <v>142</v>
      </c>
      <c r="C41" s="49">
        <v>830030.37800000003</v>
      </c>
      <c r="D41" s="49">
        <v>838421.57200000004</v>
      </c>
      <c r="E41" s="49">
        <v>909479.83</v>
      </c>
      <c r="F41" s="49">
        <v>916370.57299999997</v>
      </c>
      <c r="G41" s="49">
        <v>1026528.406</v>
      </c>
      <c r="H41" s="49">
        <v>920031.07299999997</v>
      </c>
      <c r="I41" s="49">
        <v>1038657.503</v>
      </c>
      <c r="J41" s="49">
        <v>884232.304</v>
      </c>
      <c r="K41" s="49">
        <v>1034166.5870000001</v>
      </c>
      <c r="L41" s="49">
        <v>1054293.102</v>
      </c>
      <c r="M41" s="49">
        <v>1128425.091</v>
      </c>
      <c r="N41" s="49">
        <v>1113474.4169999999</v>
      </c>
      <c r="O41" s="50">
        <f t="shared" si="1"/>
        <v>11694110.835999997</v>
      </c>
    </row>
    <row r="42" spans="1:15" ht="15" x14ac:dyDescent="0.25">
      <c r="A42" s="43">
        <v>2014</v>
      </c>
      <c r="B42" s="48" t="s">
        <v>103</v>
      </c>
      <c r="C42" s="49">
        <v>477330.158</v>
      </c>
      <c r="D42" s="49">
        <v>471698.6</v>
      </c>
      <c r="E42" s="49">
        <v>503717.45199999999</v>
      </c>
      <c r="F42" s="49">
        <v>525178.23</v>
      </c>
      <c r="G42" s="49">
        <v>544306.69299999997</v>
      </c>
      <c r="H42" s="49">
        <v>500279.076</v>
      </c>
      <c r="I42" s="49">
        <v>514952.42200000002</v>
      </c>
      <c r="J42" s="49">
        <v>456906.48499999999</v>
      </c>
      <c r="K42" s="49">
        <v>531465.48300000001</v>
      </c>
      <c r="L42" s="49">
        <v>496087.56300000002</v>
      </c>
      <c r="M42" s="49">
        <v>473276.57500000001</v>
      </c>
      <c r="N42" s="49"/>
      <c r="O42" s="50">
        <f t="shared" si="1"/>
        <v>5495198.7369999997</v>
      </c>
    </row>
    <row r="43" spans="1:15" ht="15" x14ac:dyDescent="0.25">
      <c r="A43" s="47">
        <v>2013</v>
      </c>
      <c r="B43" s="48" t="s">
        <v>103</v>
      </c>
      <c r="C43" s="49">
        <v>430048.80300000001</v>
      </c>
      <c r="D43" s="49">
        <v>435630.61499999999</v>
      </c>
      <c r="E43" s="49">
        <v>512147.93400000001</v>
      </c>
      <c r="F43" s="49">
        <v>501844.57699999999</v>
      </c>
      <c r="G43" s="49">
        <v>518926.19799999997</v>
      </c>
      <c r="H43" s="49">
        <v>465383.56099999999</v>
      </c>
      <c r="I43" s="49">
        <v>509307.17300000001</v>
      </c>
      <c r="J43" s="49">
        <v>386713.90399999998</v>
      </c>
      <c r="K43" s="49">
        <v>480637.946</v>
      </c>
      <c r="L43" s="49">
        <v>450455.80099999998</v>
      </c>
      <c r="M43" s="49">
        <v>533237.61199999996</v>
      </c>
      <c r="N43" s="49">
        <v>570357.50800000003</v>
      </c>
      <c r="O43" s="50">
        <f t="shared" si="1"/>
        <v>5794691.6320000002</v>
      </c>
    </row>
    <row r="44" spans="1:15" ht="15" x14ac:dyDescent="0.25">
      <c r="A44" s="43">
        <v>2014</v>
      </c>
      <c r="B44" s="48" t="s">
        <v>104</v>
      </c>
      <c r="C44" s="49">
        <v>591732.36199999996</v>
      </c>
      <c r="D44" s="49">
        <v>567771.30299999996</v>
      </c>
      <c r="E44" s="49">
        <v>599491.46299999999</v>
      </c>
      <c r="F44" s="49">
        <v>648813.57999999996</v>
      </c>
      <c r="G44" s="49">
        <v>650771.33200000005</v>
      </c>
      <c r="H44" s="49">
        <v>592664.48300000001</v>
      </c>
      <c r="I44" s="49">
        <v>585874.799</v>
      </c>
      <c r="J44" s="49">
        <v>541373.08700000006</v>
      </c>
      <c r="K44" s="49">
        <v>610451.09299999999</v>
      </c>
      <c r="L44" s="49">
        <v>563334.05599999998</v>
      </c>
      <c r="M44" s="49">
        <v>568115.09900000005</v>
      </c>
      <c r="N44" s="49"/>
      <c r="O44" s="50">
        <f t="shared" si="1"/>
        <v>6520392.6570000006</v>
      </c>
    </row>
    <row r="45" spans="1:15" ht="15" x14ac:dyDescent="0.25">
      <c r="A45" s="47">
        <v>2013</v>
      </c>
      <c r="B45" s="48" t="s">
        <v>104</v>
      </c>
      <c r="C45" s="49">
        <v>519503.43900000001</v>
      </c>
      <c r="D45" s="49">
        <v>545252.58400000003</v>
      </c>
      <c r="E45" s="49">
        <v>593049.04099999997</v>
      </c>
      <c r="F45" s="49">
        <v>558709.39500000002</v>
      </c>
      <c r="G45" s="49">
        <v>617223.01699999999</v>
      </c>
      <c r="H45" s="49">
        <v>553130.973</v>
      </c>
      <c r="I45" s="49">
        <v>584798.78399999999</v>
      </c>
      <c r="J45" s="49">
        <v>506318.26400000002</v>
      </c>
      <c r="K45" s="49">
        <v>593124.01699999999</v>
      </c>
      <c r="L45" s="49">
        <v>534887.56400000001</v>
      </c>
      <c r="M45" s="49">
        <v>651406.50300000003</v>
      </c>
      <c r="N45" s="49">
        <v>572435.89899999998</v>
      </c>
      <c r="O45" s="50">
        <f t="shared" si="1"/>
        <v>6829839.4800000004</v>
      </c>
    </row>
    <row r="46" spans="1:15" ht="15" x14ac:dyDescent="0.25">
      <c r="A46" s="43">
        <v>2014</v>
      </c>
      <c r="B46" s="48" t="s">
        <v>105</v>
      </c>
      <c r="C46" s="49">
        <v>1105473.246</v>
      </c>
      <c r="D46" s="49">
        <v>1189107.7779999999</v>
      </c>
      <c r="E46" s="49">
        <v>1173025.966</v>
      </c>
      <c r="F46" s="49">
        <v>1200660.71</v>
      </c>
      <c r="G46" s="49">
        <v>1272871.9839999999</v>
      </c>
      <c r="H46" s="49">
        <v>1064937.338</v>
      </c>
      <c r="I46" s="49">
        <v>1048756.5900000001</v>
      </c>
      <c r="J46" s="49">
        <v>957190.21499999997</v>
      </c>
      <c r="K46" s="49">
        <v>1087489.7439999999</v>
      </c>
      <c r="L46" s="49">
        <v>1043123.265</v>
      </c>
      <c r="M46" s="49">
        <v>906468.40700000001</v>
      </c>
      <c r="N46" s="49"/>
      <c r="O46" s="50">
        <f t="shared" si="1"/>
        <v>12049105.242999999</v>
      </c>
    </row>
    <row r="47" spans="1:15" ht="15" x14ac:dyDescent="0.25">
      <c r="A47" s="47">
        <v>2013</v>
      </c>
      <c r="B47" s="48" t="s">
        <v>105</v>
      </c>
      <c r="C47" s="49">
        <v>1144613.557</v>
      </c>
      <c r="D47" s="49">
        <v>1224777.6399999999</v>
      </c>
      <c r="E47" s="49">
        <v>1449849.35</v>
      </c>
      <c r="F47" s="49">
        <v>1224394.159</v>
      </c>
      <c r="G47" s="49">
        <v>1262960.4040000001</v>
      </c>
      <c r="H47" s="49">
        <v>1111722.7590000001</v>
      </c>
      <c r="I47" s="49">
        <v>1092640.2779999999</v>
      </c>
      <c r="J47" s="49">
        <v>927133.15700000001</v>
      </c>
      <c r="K47" s="49">
        <v>1018041.534</v>
      </c>
      <c r="L47" s="49">
        <v>1044197.044</v>
      </c>
      <c r="M47" s="49">
        <v>1131232.4129999999</v>
      </c>
      <c r="N47" s="49">
        <v>1189403.2120000001</v>
      </c>
      <c r="O47" s="50">
        <f t="shared" si="1"/>
        <v>13820965.506999999</v>
      </c>
    </row>
    <row r="48" spans="1:15" ht="15" x14ac:dyDescent="0.25">
      <c r="A48" s="43">
        <v>2014</v>
      </c>
      <c r="B48" s="48" t="s">
        <v>141</v>
      </c>
      <c r="C48" s="49">
        <v>243550.06299999999</v>
      </c>
      <c r="D48" s="49">
        <v>245731.55100000001</v>
      </c>
      <c r="E48" s="49">
        <v>271966.62300000002</v>
      </c>
      <c r="F48" s="49">
        <v>308165.53100000002</v>
      </c>
      <c r="G48" s="49">
        <v>289466.348</v>
      </c>
      <c r="H48" s="49">
        <v>278040.24699999997</v>
      </c>
      <c r="I48" s="49">
        <v>265028.18300000002</v>
      </c>
      <c r="J48" s="49">
        <v>245436.02100000001</v>
      </c>
      <c r="K48" s="49">
        <v>259695.36499999999</v>
      </c>
      <c r="L48" s="49">
        <v>245758.68299999999</v>
      </c>
      <c r="M48" s="49">
        <v>251006.06700000001</v>
      </c>
      <c r="N48" s="49"/>
      <c r="O48" s="50">
        <f t="shared" si="1"/>
        <v>2903844.682</v>
      </c>
    </row>
    <row r="49" spans="1:15" ht="15" x14ac:dyDescent="0.25">
      <c r="A49" s="47">
        <v>2013</v>
      </c>
      <c r="B49" s="48" t="s">
        <v>141</v>
      </c>
      <c r="C49" s="49">
        <v>232432.56899999999</v>
      </c>
      <c r="D49" s="49">
        <v>236027.054</v>
      </c>
      <c r="E49" s="49">
        <v>286631.21799999999</v>
      </c>
      <c r="F49" s="49">
        <v>290672.978</v>
      </c>
      <c r="G49" s="49">
        <v>298359.03000000003</v>
      </c>
      <c r="H49" s="49">
        <v>263835.68599999999</v>
      </c>
      <c r="I49" s="49">
        <v>277557.41899999999</v>
      </c>
      <c r="J49" s="49">
        <v>250243.50399999999</v>
      </c>
      <c r="K49" s="49">
        <v>264058.522</v>
      </c>
      <c r="L49" s="49">
        <v>241268.35699999999</v>
      </c>
      <c r="M49" s="49">
        <v>263633.48499999999</v>
      </c>
      <c r="N49" s="49">
        <v>247833.91200000001</v>
      </c>
      <c r="O49" s="50">
        <f t="shared" si="1"/>
        <v>3152553.7339999997</v>
      </c>
    </row>
    <row r="50" spans="1:15" ht="15" x14ac:dyDescent="0.25">
      <c r="A50" s="43">
        <v>2014</v>
      </c>
      <c r="B50" s="48" t="s">
        <v>106</v>
      </c>
      <c r="C50" s="49">
        <v>194226.76699999999</v>
      </c>
      <c r="D50" s="49">
        <v>181390.087</v>
      </c>
      <c r="E50" s="49">
        <v>212107.81299999999</v>
      </c>
      <c r="F50" s="49">
        <v>208426.58300000001</v>
      </c>
      <c r="G50" s="49">
        <v>202940.72399999999</v>
      </c>
      <c r="H50" s="49">
        <v>147780.76800000001</v>
      </c>
      <c r="I50" s="49">
        <v>123114.329</v>
      </c>
      <c r="J50" s="49">
        <v>196497.997</v>
      </c>
      <c r="K50" s="49">
        <v>403565.01</v>
      </c>
      <c r="L50" s="49">
        <v>330208.19500000001</v>
      </c>
      <c r="M50" s="49">
        <v>520775.83899999998</v>
      </c>
      <c r="N50" s="49"/>
      <c r="O50" s="50">
        <f t="shared" si="1"/>
        <v>2721034.1119999997</v>
      </c>
    </row>
    <row r="51" spans="1:15" ht="15" x14ac:dyDescent="0.25">
      <c r="A51" s="47">
        <v>2013</v>
      </c>
      <c r="B51" s="48" t="s">
        <v>106</v>
      </c>
      <c r="C51" s="49">
        <v>154170.08499999999</v>
      </c>
      <c r="D51" s="49">
        <v>192587.215</v>
      </c>
      <c r="E51" s="49">
        <v>191244.978</v>
      </c>
      <c r="F51" s="49">
        <v>165840.55600000001</v>
      </c>
      <c r="G51" s="49">
        <v>192942.12100000001</v>
      </c>
      <c r="H51" s="49">
        <v>168991.027</v>
      </c>
      <c r="I51" s="49">
        <v>173444.18</v>
      </c>
      <c r="J51" s="49">
        <v>187327.40599999999</v>
      </c>
      <c r="K51" s="49">
        <v>204095.255</v>
      </c>
      <c r="L51" s="49">
        <v>193811.10399999999</v>
      </c>
      <c r="M51" s="49">
        <v>239853.076</v>
      </c>
      <c r="N51" s="49">
        <v>189189.448</v>
      </c>
      <c r="O51" s="50">
        <f t="shared" si="1"/>
        <v>2253496.4509999999</v>
      </c>
    </row>
    <row r="52" spans="1:15" ht="15" x14ac:dyDescent="0.25">
      <c r="A52" s="43">
        <v>2014</v>
      </c>
      <c r="B52" s="48" t="s">
        <v>107</v>
      </c>
      <c r="C52" s="49">
        <v>106122.356</v>
      </c>
      <c r="D52" s="49">
        <v>107443.261</v>
      </c>
      <c r="E52" s="49">
        <v>107438.48699999999</v>
      </c>
      <c r="F52" s="49">
        <v>133668.08900000001</v>
      </c>
      <c r="G52" s="49">
        <v>142827.799</v>
      </c>
      <c r="H52" s="49">
        <v>180261.736</v>
      </c>
      <c r="I52" s="49">
        <v>174457.046</v>
      </c>
      <c r="J52" s="49">
        <v>98979.869000000006</v>
      </c>
      <c r="K52" s="49">
        <v>154855.01300000001</v>
      </c>
      <c r="L52" s="49">
        <v>118892.019</v>
      </c>
      <c r="M52" s="49">
        <v>147785.28400000001</v>
      </c>
      <c r="N52" s="49"/>
      <c r="O52" s="50">
        <f t="shared" si="1"/>
        <v>1472730.959</v>
      </c>
    </row>
    <row r="53" spans="1:15" ht="15" x14ac:dyDescent="0.25">
      <c r="A53" s="47">
        <v>2013</v>
      </c>
      <c r="B53" s="48" t="s">
        <v>107</v>
      </c>
      <c r="C53" s="49">
        <v>72558.025999999998</v>
      </c>
      <c r="D53" s="49">
        <v>90844.455000000002</v>
      </c>
      <c r="E53" s="49">
        <v>106723.235</v>
      </c>
      <c r="F53" s="49">
        <v>113262.235</v>
      </c>
      <c r="G53" s="49">
        <v>126939.52800000001</v>
      </c>
      <c r="H53" s="49">
        <v>171486.93799999999</v>
      </c>
      <c r="I53" s="49">
        <v>99144.585000000006</v>
      </c>
      <c r="J53" s="49">
        <v>90827.187000000005</v>
      </c>
      <c r="K53" s="49">
        <v>114505.41800000001</v>
      </c>
      <c r="L53" s="49">
        <v>129968.928</v>
      </c>
      <c r="M53" s="49">
        <v>109259.065</v>
      </c>
      <c r="N53" s="49">
        <v>163409.96</v>
      </c>
      <c r="O53" s="50">
        <f t="shared" si="1"/>
        <v>1388929.56</v>
      </c>
    </row>
    <row r="54" spans="1:15" ht="15" x14ac:dyDescent="0.25">
      <c r="A54" s="43">
        <v>2014</v>
      </c>
      <c r="B54" s="48" t="s">
        <v>123</v>
      </c>
      <c r="C54" s="49">
        <v>329794.63900000002</v>
      </c>
      <c r="D54" s="49">
        <v>355785.22399999999</v>
      </c>
      <c r="E54" s="49">
        <v>399128.70799999998</v>
      </c>
      <c r="F54" s="49">
        <v>393789.63400000002</v>
      </c>
      <c r="G54" s="49">
        <v>411021.45899999997</v>
      </c>
      <c r="H54" s="49">
        <v>376096.24300000002</v>
      </c>
      <c r="I54" s="49">
        <v>389898.46</v>
      </c>
      <c r="J54" s="49">
        <v>328267.08</v>
      </c>
      <c r="K54" s="49">
        <v>381087.97200000001</v>
      </c>
      <c r="L54" s="49">
        <v>350708.88400000002</v>
      </c>
      <c r="M54" s="49">
        <v>351583.13299999997</v>
      </c>
      <c r="N54" s="49"/>
      <c r="O54" s="50">
        <f t="shared" si="1"/>
        <v>4067161.4360000002</v>
      </c>
    </row>
    <row r="55" spans="1:15" ht="15" x14ac:dyDescent="0.25">
      <c r="A55" s="47">
        <v>2013</v>
      </c>
      <c r="B55" s="48" t="s">
        <v>123</v>
      </c>
      <c r="C55" s="49">
        <v>275661.76899999997</v>
      </c>
      <c r="D55" s="49">
        <v>301532.522</v>
      </c>
      <c r="E55" s="49">
        <v>348675.75300000003</v>
      </c>
      <c r="F55" s="49">
        <v>357872.46</v>
      </c>
      <c r="G55" s="49">
        <v>379190.42099999997</v>
      </c>
      <c r="H55" s="49">
        <v>335219.63699999999</v>
      </c>
      <c r="I55" s="49">
        <v>364870.49099999998</v>
      </c>
      <c r="J55" s="49">
        <v>311599.05900000001</v>
      </c>
      <c r="K55" s="49">
        <v>382215.22100000002</v>
      </c>
      <c r="L55" s="49">
        <v>362202.20699999999</v>
      </c>
      <c r="M55" s="49">
        <v>419098.26</v>
      </c>
      <c r="N55" s="49">
        <v>361065.04800000001</v>
      </c>
      <c r="O55" s="50">
        <f t="shared" si="1"/>
        <v>4199202.8480000002</v>
      </c>
    </row>
    <row r="56" spans="1:15" ht="15" x14ac:dyDescent="0.25">
      <c r="A56" s="43">
        <v>2014</v>
      </c>
      <c r="B56" s="48" t="s">
        <v>108</v>
      </c>
      <c r="C56" s="49">
        <v>6960.5619999999999</v>
      </c>
      <c r="D56" s="49">
        <v>8786.9979999999996</v>
      </c>
      <c r="E56" s="49">
        <v>11183.547</v>
      </c>
      <c r="F56" s="49">
        <v>12030.722</v>
      </c>
      <c r="G56" s="49">
        <v>10637.995999999999</v>
      </c>
      <c r="H56" s="49">
        <v>11474.965</v>
      </c>
      <c r="I56" s="49">
        <v>8117.799</v>
      </c>
      <c r="J56" s="49">
        <v>7803.665</v>
      </c>
      <c r="K56" s="49">
        <v>8991.9670000000006</v>
      </c>
      <c r="L56" s="49">
        <v>9312.2109999999993</v>
      </c>
      <c r="M56" s="49">
        <v>6667.6040000000003</v>
      </c>
      <c r="N56" s="49"/>
      <c r="O56" s="50">
        <f t="shared" si="1"/>
        <v>101968.03599999999</v>
      </c>
    </row>
    <row r="57" spans="1:15" ht="15" x14ac:dyDescent="0.25">
      <c r="A57" s="47">
        <v>2013</v>
      </c>
      <c r="B57" s="48" t="s">
        <v>108</v>
      </c>
      <c r="C57" s="49">
        <v>7044.6189999999997</v>
      </c>
      <c r="D57" s="49">
        <v>8773.3520000000008</v>
      </c>
      <c r="E57" s="49">
        <v>12118.888999999999</v>
      </c>
      <c r="F57" s="49">
        <v>10183.082</v>
      </c>
      <c r="G57" s="49">
        <v>12735.623</v>
      </c>
      <c r="H57" s="49">
        <v>8132.8059999999996</v>
      </c>
      <c r="I57" s="49">
        <v>8637.2070000000003</v>
      </c>
      <c r="J57" s="49">
        <v>6385.5060000000003</v>
      </c>
      <c r="K57" s="49">
        <v>8618.6049999999996</v>
      </c>
      <c r="L57" s="49">
        <v>6550.1279999999997</v>
      </c>
      <c r="M57" s="49">
        <v>7000.6019999999999</v>
      </c>
      <c r="N57" s="49">
        <v>8463.9419999999991</v>
      </c>
      <c r="O57" s="50">
        <f t="shared" si="1"/>
        <v>104644.36099999998</v>
      </c>
    </row>
    <row r="58" spans="1:15" ht="15" x14ac:dyDescent="0.25">
      <c r="A58" s="43">
        <v>2014</v>
      </c>
      <c r="B58" s="44" t="s">
        <v>34</v>
      </c>
      <c r="C58" s="52">
        <v>400482.17599999998</v>
      </c>
      <c r="D58" s="52">
        <v>327055.84600000002</v>
      </c>
      <c r="E58" s="52">
        <v>363215.163</v>
      </c>
      <c r="F58" s="52">
        <v>412248.36300000001</v>
      </c>
      <c r="G58" s="52">
        <v>465296.60600000003</v>
      </c>
      <c r="H58" s="52">
        <v>404100.02100000001</v>
      </c>
      <c r="I58" s="52">
        <v>404569.36900000001</v>
      </c>
      <c r="J58" s="52">
        <v>381295.27600000001</v>
      </c>
      <c r="K58" s="52">
        <v>387378.38299999997</v>
      </c>
      <c r="L58" s="52">
        <v>342064.84299999999</v>
      </c>
      <c r="M58" s="52">
        <v>393151.32799999998</v>
      </c>
      <c r="N58" s="52"/>
      <c r="O58" s="50">
        <f t="shared" si="1"/>
        <v>4280857.3739999998</v>
      </c>
    </row>
    <row r="59" spans="1:15" ht="15" x14ac:dyDescent="0.25">
      <c r="A59" s="47">
        <v>2013</v>
      </c>
      <c r="B59" s="44" t="s">
        <v>34</v>
      </c>
      <c r="C59" s="52">
        <v>394546.73300000001</v>
      </c>
      <c r="D59" s="52">
        <v>398684.74200000003</v>
      </c>
      <c r="E59" s="52">
        <v>369661.43300000002</v>
      </c>
      <c r="F59" s="52">
        <v>401154.97700000001</v>
      </c>
      <c r="G59" s="52">
        <v>507825.64299999998</v>
      </c>
      <c r="H59" s="52">
        <v>431230.647</v>
      </c>
      <c r="I59" s="52">
        <v>445448.03200000001</v>
      </c>
      <c r="J59" s="52">
        <v>400043.06199999998</v>
      </c>
      <c r="K59" s="52">
        <v>441657.783</v>
      </c>
      <c r="L59" s="52">
        <v>384744.09899999999</v>
      </c>
      <c r="M59" s="52">
        <v>439724.03399999999</v>
      </c>
      <c r="N59" s="52">
        <v>420131.96299999999</v>
      </c>
      <c r="O59" s="50">
        <f t="shared" si="1"/>
        <v>5034853.148</v>
      </c>
    </row>
    <row r="60" spans="1:15" ht="15" x14ac:dyDescent="0.25">
      <c r="A60" s="43">
        <v>2014</v>
      </c>
      <c r="B60" s="48" t="s">
        <v>109</v>
      </c>
      <c r="C60" s="49">
        <v>400482.17599999998</v>
      </c>
      <c r="D60" s="49">
        <v>327055.84600000002</v>
      </c>
      <c r="E60" s="49">
        <v>363215.163</v>
      </c>
      <c r="F60" s="49">
        <v>412248.36300000001</v>
      </c>
      <c r="G60" s="49">
        <v>465296.60600000003</v>
      </c>
      <c r="H60" s="49">
        <v>404100.02100000001</v>
      </c>
      <c r="I60" s="49">
        <v>404569.36900000001</v>
      </c>
      <c r="J60" s="49">
        <v>381295.27600000001</v>
      </c>
      <c r="K60" s="49">
        <v>387378.38299999997</v>
      </c>
      <c r="L60" s="49">
        <v>342064.84299999999</v>
      </c>
      <c r="M60" s="49">
        <v>393151.32799999998</v>
      </c>
      <c r="N60" s="49"/>
      <c r="O60" s="50">
        <f t="shared" si="1"/>
        <v>4280857.3739999998</v>
      </c>
    </row>
    <row r="61" spans="1:15" ht="15" x14ac:dyDescent="0.25">
      <c r="A61" s="47">
        <v>2013</v>
      </c>
      <c r="B61" s="48" t="s">
        <v>109</v>
      </c>
      <c r="C61" s="49">
        <v>394546.73300000001</v>
      </c>
      <c r="D61" s="49">
        <v>398684.74200000003</v>
      </c>
      <c r="E61" s="49">
        <v>369661.43300000002</v>
      </c>
      <c r="F61" s="49">
        <v>401154.97700000001</v>
      </c>
      <c r="G61" s="49">
        <v>507825.64299999998</v>
      </c>
      <c r="H61" s="49">
        <v>431230.647</v>
      </c>
      <c r="I61" s="49">
        <v>445448.03200000001</v>
      </c>
      <c r="J61" s="49">
        <v>400043.06199999998</v>
      </c>
      <c r="K61" s="49">
        <v>441657.783</v>
      </c>
      <c r="L61" s="49">
        <v>384744.09899999999</v>
      </c>
      <c r="M61" s="49">
        <v>439724.03399999999</v>
      </c>
      <c r="N61" s="49">
        <v>420131.96299999999</v>
      </c>
      <c r="O61" s="50">
        <f t="shared" si="1"/>
        <v>5034853.148</v>
      </c>
    </row>
    <row r="62" spans="1:15" ht="15.75" thickBot="1" x14ac:dyDescent="0.3">
      <c r="A62" s="47"/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50"/>
    </row>
    <row r="63" spans="1:15" s="56" customFormat="1" ht="15" customHeight="1" thickBot="1" x14ac:dyDescent="0.25">
      <c r="A63" s="47">
        <v>2002</v>
      </c>
      <c r="B63" s="53" t="s">
        <v>44</v>
      </c>
      <c r="C63" s="54">
        <v>2607319.6610000003</v>
      </c>
      <c r="D63" s="54">
        <v>2383772.9540000013</v>
      </c>
      <c r="E63" s="54">
        <v>2918943.5210000011</v>
      </c>
      <c r="F63" s="54">
        <v>2742857.9220000007</v>
      </c>
      <c r="G63" s="54">
        <v>3000325.2429999989</v>
      </c>
      <c r="H63" s="54">
        <v>2770693.8810000005</v>
      </c>
      <c r="I63" s="54">
        <v>3103851.8620000011</v>
      </c>
      <c r="J63" s="54">
        <v>2975888.9740000009</v>
      </c>
      <c r="K63" s="54">
        <v>3218206.861000001</v>
      </c>
      <c r="L63" s="54">
        <v>3501128.02</v>
      </c>
      <c r="M63" s="54">
        <v>3593604.8959999993</v>
      </c>
      <c r="N63" s="54">
        <v>3242495.2339999988</v>
      </c>
      <c r="O63" s="55">
        <f t="shared" si="1"/>
        <v>36059089.028999999</v>
      </c>
    </row>
    <row r="64" spans="1:15" s="56" customFormat="1" ht="15" customHeight="1" thickBot="1" x14ac:dyDescent="0.25">
      <c r="A64" s="47">
        <v>2003</v>
      </c>
      <c r="B64" s="53" t="s">
        <v>44</v>
      </c>
      <c r="C64" s="54">
        <v>3533705.5820000004</v>
      </c>
      <c r="D64" s="54">
        <v>2923460.39</v>
      </c>
      <c r="E64" s="54">
        <v>3908255.9910000004</v>
      </c>
      <c r="F64" s="54">
        <v>3662183.4490000019</v>
      </c>
      <c r="G64" s="54">
        <v>3860471.3</v>
      </c>
      <c r="H64" s="54">
        <v>3796113.5220000003</v>
      </c>
      <c r="I64" s="54">
        <v>4236114.2640000004</v>
      </c>
      <c r="J64" s="54">
        <v>3828726.17</v>
      </c>
      <c r="K64" s="54">
        <v>4114677.5230000005</v>
      </c>
      <c r="L64" s="54">
        <v>4824388.2590000024</v>
      </c>
      <c r="M64" s="54">
        <v>3969697.458000001</v>
      </c>
      <c r="N64" s="54">
        <v>4595042.3939999985</v>
      </c>
      <c r="O64" s="55">
        <f t="shared" si="1"/>
        <v>47252836.302000016</v>
      </c>
    </row>
    <row r="65" spans="1:15" s="56" customFormat="1" ht="15" customHeight="1" thickBot="1" x14ac:dyDescent="0.25">
      <c r="A65" s="47">
        <v>2004</v>
      </c>
      <c r="B65" s="53" t="s">
        <v>44</v>
      </c>
      <c r="C65" s="54">
        <v>4619660.84</v>
      </c>
      <c r="D65" s="54">
        <v>3664503.0430000005</v>
      </c>
      <c r="E65" s="54">
        <v>5218042.1769999983</v>
      </c>
      <c r="F65" s="54">
        <v>5072462.9939999972</v>
      </c>
      <c r="G65" s="54">
        <v>5170061.6049999986</v>
      </c>
      <c r="H65" s="54">
        <v>5284383.2859999994</v>
      </c>
      <c r="I65" s="54">
        <v>5632138.7980000004</v>
      </c>
      <c r="J65" s="54">
        <v>4707491.2839999991</v>
      </c>
      <c r="K65" s="54">
        <v>5656283.5209999988</v>
      </c>
      <c r="L65" s="54">
        <v>5867342.1210000003</v>
      </c>
      <c r="M65" s="54">
        <v>5733908.9759999998</v>
      </c>
      <c r="N65" s="54">
        <v>6540874.1749999989</v>
      </c>
      <c r="O65" s="55">
        <f t="shared" si="1"/>
        <v>63167152.819999993</v>
      </c>
    </row>
    <row r="66" spans="1:15" s="56" customFormat="1" ht="15" customHeight="1" thickBot="1" x14ac:dyDescent="0.25">
      <c r="A66" s="47">
        <v>2005</v>
      </c>
      <c r="B66" s="53" t="s">
        <v>44</v>
      </c>
      <c r="C66" s="54">
        <v>4997279.7240000004</v>
      </c>
      <c r="D66" s="54">
        <v>5651741.2519999975</v>
      </c>
      <c r="E66" s="54">
        <v>6591859.2179999994</v>
      </c>
      <c r="F66" s="54">
        <v>6128131.8779999986</v>
      </c>
      <c r="G66" s="54">
        <v>5977226.2170000002</v>
      </c>
      <c r="H66" s="54">
        <v>6038534.3669999996</v>
      </c>
      <c r="I66" s="54">
        <v>5763466.3530000011</v>
      </c>
      <c r="J66" s="54">
        <v>5552867.2119999984</v>
      </c>
      <c r="K66" s="54">
        <v>6814268.9409999987</v>
      </c>
      <c r="L66" s="54">
        <v>6772178.5690000001</v>
      </c>
      <c r="M66" s="54">
        <v>5942575.7820000006</v>
      </c>
      <c r="N66" s="54">
        <v>7246278.6300000018</v>
      </c>
      <c r="O66" s="55">
        <f t="shared" si="1"/>
        <v>73476408.142999992</v>
      </c>
    </row>
    <row r="67" spans="1:15" s="56" customFormat="1" ht="15" customHeight="1" thickBot="1" x14ac:dyDescent="0.25">
      <c r="A67" s="47">
        <v>2006</v>
      </c>
      <c r="B67" s="53" t="s">
        <v>44</v>
      </c>
      <c r="C67" s="54">
        <v>5133048.8809999982</v>
      </c>
      <c r="D67" s="54">
        <v>6058251.2790000001</v>
      </c>
      <c r="E67" s="54">
        <v>7411101.6589999972</v>
      </c>
      <c r="F67" s="54">
        <v>6456090.2610000009</v>
      </c>
      <c r="G67" s="54">
        <v>7041543.2469999986</v>
      </c>
      <c r="H67" s="54">
        <v>7815434.6219999995</v>
      </c>
      <c r="I67" s="54">
        <v>7067411.4789999994</v>
      </c>
      <c r="J67" s="54">
        <v>6811202.4100000011</v>
      </c>
      <c r="K67" s="54">
        <v>7606551.0949999997</v>
      </c>
      <c r="L67" s="54">
        <v>6888812.5490000006</v>
      </c>
      <c r="M67" s="54">
        <v>8641474.5560000036</v>
      </c>
      <c r="N67" s="54">
        <v>8603753.4799999986</v>
      </c>
      <c r="O67" s="55">
        <f t="shared" ref="O67:O75" si="2">SUM(C67:N67)</f>
        <v>85534675.518000007</v>
      </c>
    </row>
    <row r="68" spans="1:15" s="56" customFormat="1" ht="15" customHeight="1" thickBot="1" x14ac:dyDescent="0.25">
      <c r="A68" s="47">
        <v>2007</v>
      </c>
      <c r="B68" s="53" t="s">
        <v>44</v>
      </c>
      <c r="C68" s="54">
        <v>6564559.7930000005</v>
      </c>
      <c r="D68" s="54">
        <v>7656951.608</v>
      </c>
      <c r="E68" s="54">
        <v>8957851.6210000049</v>
      </c>
      <c r="F68" s="54">
        <v>8313312.004999998</v>
      </c>
      <c r="G68" s="54">
        <v>9147620.0420000013</v>
      </c>
      <c r="H68" s="54">
        <v>8980247.4370000008</v>
      </c>
      <c r="I68" s="54">
        <v>8937741.5910000019</v>
      </c>
      <c r="J68" s="54">
        <v>8736689.092000002</v>
      </c>
      <c r="K68" s="54">
        <v>9038743.8959999997</v>
      </c>
      <c r="L68" s="54">
        <v>9895216.6219999995</v>
      </c>
      <c r="M68" s="54">
        <v>11318798.219999997</v>
      </c>
      <c r="N68" s="54">
        <v>9724017.9770000037</v>
      </c>
      <c r="O68" s="55">
        <f t="shared" si="2"/>
        <v>107271749.904</v>
      </c>
    </row>
    <row r="69" spans="1:15" s="56" customFormat="1" ht="15" customHeight="1" thickBot="1" x14ac:dyDescent="0.25">
      <c r="A69" s="47">
        <v>2008</v>
      </c>
      <c r="B69" s="53" t="s">
        <v>44</v>
      </c>
      <c r="C69" s="54">
        <v>10632207.040999999</v>
      </c>
      <c r="D69" s="54">
        <v>11077899.120000005</v>
      </c>
      <c r="E69" s="54">
        <v>11428587.234000001</v>
      </c>
      <c r="F69" s="54">
        <v>11363963.502999999</v>
      </c>
      <c r="G69" s="54">
        <v>12477968.699999999</v>
      </c>
      <c r="H69" s="54">
        <v>11770634.384000003</v>
      </c>
      <c r="I69" s="54">
        <v>12595426.862999996</v>
      </c>
      <c r="J69" s="54">
        <v>11046830.085999999</v>
      </c>
      <c r="K69" s="54">
        <v>12793148.033999996</v>
      </c>
      <c r="L69" s="54">
        <v>9722708.7899999991</v>
      </c>
      <c r="M69" s="54">
        <v>9395872.8970000036</v>
      </c>
      <c r="N69" s="54">
        <v>7721948.9740000013</v>
      </c>
      <c r="O69" s="55">
        <f t="shared" si="2"/>
        <v>132027195.626</v>
      </c>
    </row>
    <row r="70" spans="1:15" s="56" customFormat="1" ht="15" customHeight="1" thickBot="1" x14ac:dyDescent="0.25">
      <c r="A70" s="47">
        <v>2009</v>
      </c>
      <c r="B70" s="53" t="s">
        <v>44</v>
      </c>
      <c r="C70" s="54">
        <v>7884493.5240000021</v>
      </c>
      <c r="D70" s="54">
        <v>8435115.8340000007</v>
      </c>
      <c r="E70" s="54">
        <v>8155485.0810000002</v>
      </c>
      <c r="F70" s="54">
        <v>7561696.282999998</v>
      </c>
      <c r="G70" s="54">
        <v>7346407.5280000027</v>
      </c>
      <c r="H70" s="54">
        <v>8329692.782999998</v>
      </c>
      <c r="I70" s="54">
        <v>9055733.6709999945</v>
      </c>
      <c r="J70" s="54">
        <v>7839908.8419999983</v>
      </c>
      <c r="K70" s="54">
        <v>8480708.3870000001</v>
      </c>
      <c r="L70" s="54">
        <v>10095768.030000005</v>
      </c>
      <c r="M70" s="54">
        <v>8903010.773</v>
      </c>
      <c r="N70" s="54">
        <v>10054591.867000001</v>
      </c>
      <c r="O70" s="55">
        <f t="shared" si="2"/>
        <v>102142612.603</v>
      </c>
    </row>
    <row r="71" spans="1:15" s="56" customFormat="1" ht="15" customHeight="1" thickBot="1" x14ac:dyDescent="0.25">
      <c r="A71" s="47">
        <v>2010</v>
      </c>
      <c r="B71" s="53" t="s">
        <v>44</v>
      </c>
      <c r="C71" s="54">
        <v>7828748.0580000002</v>
      </c>
      <c r="D71" s="54">
        <v>8263237.8140000002</v>
      </c>
      <c r="E71" s="54">
        <v>9886488.1710000001</v>
      </c>
      <c r="F71" s="54">
        <v>9396006.6539999992</v>
      </c>
      <c r="G71" s="54">
        <v>9799958.1170000006</v>
      </c>
      <c r="H71" s="54">
        <v>9542907.6439999994</v>
      </c>
      <c r="I71" s="54">
        <v>9564682.5449999999</v>
      </c>
      <c r="J71" s="54">
        <v>8523451.9729999993</v>
      </c>
      <c r="K71" s="54">
        <v>8909230.5209999997</v>
      </c>
      <c r="L71" s="54">
        <v>10963586.27</v>
      </c>
      <c r="M71" s="54">
        <v>9382369.7180000003</v>
      </c>
      <c r="N71" s="54">
        <v>11822551.698999999</v>
      </c>
      <c r="O71" s="55">
        <f t="shared" si="2"/>
        <v>113883219.18399999</v>
      </c>
    </row>
    <row r="72" spans="1:15" s="56" customFormat="1" ht="15" customHeight="1" thickBot="1" x14ac:dyDescent="0.25">
      <c r="A72" s="47">
        <v>2011</v>
      </c>
      <c r="B72" s="53" t="s">
        <v>44</v>
      </c>
      <c r="C72" s="54">
        <v>9551084.6390000004</v>
      </c>
      <c r="D72" s="54">
        <v>10059126.307</v>
      </c>
      <c r="E72" s="54">
        <v>11811085.16</v>
      </c>
      <c r="F72" s="54">
        <v>11873269.447000001</v>
      </c>
      <c r="G72" s="54">
        <v>10943364.372</v>
      </c>
      <c r="H72" s="54">
        <v>11349953.558</v>
      </c>
      <c r="I72" s="54">
        <v>11860004.271</v>
      </c>
      <c r="J72" s="54">
        <v>11245124.657</v>
      </c>
      <c r="K72" s="54">
        <v>10750626.098999999</v>
      </c>
      <c r="L72" s="54">
        <v>11907219.297</v>
      </c>
      <c r="M72" s="54">
        <v>11078524.743000001</v>
      </c>
      <c r="N72" s="54">
        <v>12477486.279999999</v>
      </c>
      <c r="O72" s="55">
        <f t="shared" si="2"/>
        <v>134906868.83000001</v>
      </c>
    </row>
    <row r="73" spans="1:15" ht="13.5" thickBot="1" x14ac:dyDescent="0.25">
      <c r="A73" s="47">
        <v>2012</v>
      </c>
      <c r="B73" s="53" t="s">
        <v>44</v>
      </c>
      <c r="C73" s="54">
        <v>10348187.165999999</v>
      </c>
      <c r="D73" s="54">
        <v>11748000.124</v>
      </c>
      <c r="E73" s="54">
        <v>13208572.977</v>
      </c>
      <c r="F73" s="54">
        <v>12630226.718</v>
      </c>
      <c r="G73" s="54">
        <v>13131530.960999999</v>
      </c>
      <c r="H73" s="54">
        <v>13231198.687999999</v>
      </c>
      <c r="I73" s="54">
        <v>12830675.307</v>
      </c>
      <c r="J73" s="54">
        <v>12831394.572000001</v>
      </c>
      <c r="K73" s="54">
        <v>12952651.721999999</v>
      </c>
      <c r="L73" s="54">
        <v>13190769.654999999</v>
      </c>
      <c r="M73" s="54">
        <v>13753052.493000001</v>
      </c>
      <c r="N73" s="54">
        <v>12605476.173</v>
      </c>
      <c r="O73" s="55">
        <f t="shared" si="2"/>
        <v>152461736.55599999</v>
      </c>
    </row>
    <row r="74" spans="1:15" ht="13.5" thickBot="1" x14ac:dyDescent="0.25">
      <c r="A74" s="47">
        <v>2013</v>
      </c>
      <c r="B74" s="57" t="s">
        <v>44</v>
      </c>
      <c r="C74" s="54">
        <v>11481521.079</v>
      </c>
      <c r="D74" s="54">
        <v>12385690.909</v>
      </c>
      <c r="E74" s="54">
        <v>13122058.141000001</v>
      </c>
      <c r="F74" s="54">
        <v>12468202.903000001</v>
      </c>
      <c r="G74" s="54">
        <v>13277209.017000001</v>
      </c>
      <c r="H74" s="54">
        <v>12399973.961999999</v>
      </c>
      <c r="I74" s="54">
        <v>13059519.685000001</v>
      </c>
      <c r="J74" s="54">
        <v>11118300.903000001</v>
      </c>
      <c r="K74" s="54">
        <v>13060371.039000001</v>
      </c>
      <c r="L74" s="54">
        <v>12053704.638</v>
      </c>
      <c r="M74" s="54">
        <v>13751751.525</v>
      </c>
      <c r="N74" s="54">
        <v>13174857.460000001</v>
      </c>
      <c r="O74" s="54">
        <f t="shared" si="2"/>
        <v>151353161.26100001</v>
      </c>
    </row>
    <row r="75" spans="1:15" ht="13.5" thickBot="1" x14ac:dyDescent="0.25">
      <c r="A75" s="47">
        <v>2014</v>
      </c>
      <c r="B75" s="57" t="s">
        <v>44</v>
      </c>
      <c r="C75" s="54">
        <v>12401126.372</v>
      </c>
      <c r="D75" s="54">
        <v>13054237.573999999</v>
      </c>
      <c r="E75" s="54">
        <v>14682111.937999999</v>
      </c>
      <c r="F75" s="54">
        <v>13373696.901000001</v>
      </c>
      <c r="G75" s="54">
        <v>13699720.448999999</v>
      </c>
      <c r="H75" s="54">
        <v>12886421.345000001</v>
      </c>
      <c r="I75" s="54">
        <v>13352604.788000001</v>
      </c>
      <c r="J75" s="54">
        <v>11403029.987</v>
      </c>
      <c r="K75" s="54">
        <v>13605415.526000001</v>
      </c>
      <c r="L75" s="54">
        <v>12933211.780999999</v>
      </c>
      <c r="M75" s="54">
        <v>12875439</v>
      </c>
      <c r="N75" s="54"/>
      <c r="O75" s="58">
        <f t="shared" si="2"/>
        <v>144267015.66100001</v>
      </c>
    </row>
    <row r="76" spans="1:15" x14ac:dyDescent="0.2">
      <c r="B76" s="59" t="s">
        <v>110</v>
      </c>
    </row>
    <row r="78" spans="1:15" x14ac:dyDescent="0.2">
      <c r="C78" s="62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1"/>
  <sheetViews>
    <sheetView showGridLines="0" topLeftCell="A64" workbookViewId="0">
      <selection activeCell="E83" sqref="E83"/>
    </sheetView>
  </sheetViews>
  <sheetFormatPr defaultColWidth="9.140625" defaultRowHeight="12.75" x14ac:dyDescent="0.2"/>
  <cols>
    <col min="1" max="1" width="29.140625" customWidth="1"/>
    <col min="2" max="3" width="16" style="83" bestFit="1" customWidth="1"/>
    <col min="4" max="4" width="9.28515625" bestFit="1" customWidth="1"/>
  </cols>
  <sheetData>
    <row r="2" spans="1:4" ht="24.6" customHeight="1" x14ac:dyDescent="0.3">
      <c r="A2" s="146" t="s">
        <v>111</v>
      </c>
      <c r="B2" s="146"/>
      <c r="C2" s="146"/>
      <c r="D2" s="146"/>
    </row>
    <row r="3" spans="1:4" ht="15.75" x14ac:dyDescent="0.25">
      <c r="A3" s="145" t="s">
        <v>112</v>
      </c>
      <c r="B3" s="145"/>
      <c r="C3" s="145"/>
      <c r="D3" s="145"/>
    </row>
    <row r="5" spans="1:4" x14ac:dyDescent="0.2">
      <c r="A5" s="76" t="s">
        <v>113</v>
      </c>
      <c r="B5" s="77" t="s">
        <v>213</v>
      </c>
      <c r="C5" s="77" t="s">
        <v>214</v>
      </c>
      <c r="D5" s="78" t="s">
        <v>114</v>
      </c>
    </row>
    <row r="6" spans="1:4" x14ac:dyDescent="0.2">
      <c r="A6" s="79" t="s">
        <v>221</v>
      </c>
      <c r="B6" s="80">
        <v>2688</v>
      </c>
      <c r="C6" s="80">
        <v>13188</v>
      </c>
      <c r="D6" s="81">
        <v>3.90625</v>
      </c>
    </row>
    <row r="7" spans="1:4" x14ac:dyDescent="0.2">
      <c r="A7" s="79" t="s">
        <v>222</v>
      </c>
      <c r="B7" s="80">
        <v>29498</v>
      </c>
      <c r="C7" s="80">
        <v>87646</v>
      </c>
      <c r="D7" s="81">
        <v>1.9712522882907315</v>
      </c>
    </row>
    <row r="8" spans="1:4" x14ac:dyDescent="0.2">
      <c r="A8" s="79" t="s">
        <v>223</v>
      </c>
      <c r="B8" s="80">
        <v>18718</v>
      </c>
      <c r="C8" s="80">
        <v>53012</v>
      </c>
      <c r="D8" s="81">
        <v>1.8321401859172988</v>
      </c>
    </row>
    <row r="9" spans="1:4" x14ac:dyDescent="0.2">
      <c r="A9" s="79" t="s">
        <v>224</v>
      </c>
      <c r="B9" s="80">
        <v>17485</v>
      </c>
      <c r="C9" s="80">
        <v>46031</v>
      </c>
      <c r="D9" s="81">
        <v>1.6325993708893338</v>
      </c>
    </row>
    <row r="10" spans="1:4" x14ac:dyDescent="0.2">
      <c r="A10" s="79" t="s">
        <v>160</v>
      </c>
      <c r="B10" s="80">
        <v>235269</v>
      </c>
      <c r="C10" s="80">
        <v>558328</v>
      </c>
      <c r="D10" s="81">
        <v>1.3731473334778488</v>
      </c>
    </row>
    <row r="11" spans="1:4" x14ac:dyDescent="0.2">
      <c r="A11" s="79" t="s">
        <v>202</v>
      </c>
      <c r="B11" s="80">
        <v>22017</v>
      </c>
      <c r="C11" s="80">
        <v>43727</v>
      </c>
      <c r="D11" s="81">
        <v>0.98605622927737657</v>
      </c>
    </row>
    <row r="12" spans="1:4" x14ac:dyDescent="0.2">
      <c r="A12" s="79" t="s">
        <v>225</v>
      </c>
      <c r="B12" s="80">
        <v>44422</v>
      </c>
      <c r="C12" s="80">
        <v>86719</v>
      </c>
      <c r="D12" s="81">
        <v>0.95216334248795642</v>
      </c>
    </row>
    <row r="13" spans="1:4" x14ac:dyDescent="0.2">
      <c r="A13" s="79" t="s">
        <v>226</v>
      </c>
      <c r="B13" s="80">
        <v>49981</v>
      </c>
      <c r="C13" s="80">
        <v>95114</v>
      </c>
      <c r="D13" s="81">
        <v>0.90300314119365355</v>
      </c>
    </row>
    <row r="14" spans="1:4" x14ac:dyDescent="0.2">
      <c r="A14" s="79" t="s">
        <v>227</v>
      </c>
      <c r="B14" s="80">
        <v>5978</v>
      </c>
      <c r="C14" s="80">
        <v>10040</v>
      </c>
      <c r="D14" s="81">
        <v>0.67949146871863497</v>
      </c>
    </row>
    <row r="15" spans="1:4" x14ac:dyDescent="0.2">
      <c r="A15" s="79" t="s">
        <v>228</v>
      </c>
      <c r="B15" s="80">
        <v>36406</v>
      </c>
      <c r="C15" s="80">
        <v>55258</v>
      </c>
      <c r="D15" s="81">
        <v>0.51782673185738615</v>
      </c>
    </row>
    <row r="16" spans="1:4" x14ac:dyDescent="0.2">
      <c r="A16" s="82" t="s">
        <v>115</v>
      </c>
      <c r="D16" s="137"/>
    </row>
    <row r="17" spans="1:4" x14ac:dyDescent="0.2">
      <c r="A17" s="84"/>
    </row>
    <row r="18" spans="1:4" ht="19.5" x14ac:dyDescent="0.3">
      <c r="A18" s="146" t="s">
        <v>116</v>
      </c>
      <c r="B18" s="146"/>
      <c r="C18" s="146"/>
      <c r="D18" s="146"/>
    </row>
    <row r="19" spans="1:4" ht="15.75" x14ac:dyDescent="0.25">
      <c r="A19" s="145" t="s">
        <v>117</v>
      </c>
      <c r="B19" s="145"/>
      <c r="C19" s="145"/>
      <c r="D19" s="145"/>
    </row>
    <row r="20" spans="1:4" x14ac:dyDescent="0.2">
      <c r="A20" s="37"/>
    </row>
    <row r="21" spans="1:4" x14ac:dyDescent="0.2">
      <c r="A21" s="76" t="s">
        <v>113</v>
      </c>
      <c r="B21" s="77" t="s">
        <v>213</v>
      </c>
      <c r="C21" s="77" t="s">
        <v>214</v>
      </c>
      <c r="D21" s="78" t="s">
        <v>114</v>
      </c>
    </row>
    <row r="22" spans="1:4" x14ac:dyDescent="0.2">
      <c r="A22" s="79" t="s">
        <v>71</v>
      </c>
      <c r="B22" s="80">
        <v>1314403</v>
      </c>
      <c r="C22" s="80">
        <v>1223576</v>
      </c>
      <c r="D22" s="81">
        <v>-6.9101333457090408E-2</v>
      </c>
    </row>
    <row r="23" spans="1:4" x14ac:dyDescent="0.2">
      <c r="A23" s="79" t="s">
        <v>72</v>
      </c>
      <c r="B23" s="80">
        <v>1201966</v>
      </c>
      <c r="C23" s="80">
        <v>930113</v>
      </c>
      <c r="D23" s="81">
        <v>-0.22617361888772228</v>
      </c>
    </row>
    <row r="24" spans="1:4" x14ac:dyDescent="0.2">
      <c r="A24" s="79" t="s">
        <v>73</v>
      </c>
      <c r="B24" s="80">
        <v>867743</v>
      </c>
      <c r="C24" s="80">
        <v>829531</v>
      </c>
      <c r="D24" s="81">
        <v>-4.4036079807039642E-2</v>
      </c>
    </row>
    <row r="25" spans="1:4" x14ac:dyDescent="0.2">
      <c r="A25" s="79" t="s">
        <v>75</v>
      </c>
      <c r="B25" s="80">
        <v>620807</v>
      </c>
      <c r="C25" s="80">
        <v>629857</v>
      </c>
      <c r="D25" s="81">
        <v>1.4577799541564447E-2</v>
      </c>
    </row>
    <row r="26" spans="1:4" x14ac:dyDescent="0.2">
      <c r="A26" s="79" t="s">
        <v>160</v>
      </c>
      <c r="B26" s="80">
        <v>235269</v>
      </c>
      <c r="C26" s="80">
        <v>558328</v>
      </c>
      <c r="D26" s="81">
        <v>1.3731473334778488</v>
      </c>
    </row>
    <row r="27" spans="1:4" x14ac:dyDescent="0.2">
      <c r="A27" s="79" t="s">
        <v>77</v>
      </c>
      <c r="B27" s="80">
        <v>419469</v>
      </c>
      <c r="C27" s="80">
        <v>544857</v>
      </c>
      <c r="D27" s="81">
        <v>0.29892077841270748</v>
      </c>
    </row>
    <row r="28" spans="1:4" x14ac:dyDescent="0.2">
      <c r="A28" s="79" t="s">
        <v>74</v>
      </c>
      <c r="B28" s="80">
        <v>658520</v>
      </c>
      <c r="C28" s="80">
        <v>512585</v>
      </c>
      <c r="D28" s="81">
        <v>-0.22161058130352912</v>
      </c>
    </row>
    <row r="29" spans="1:4" x14ac:dyDescent="0.2">
      <c r="A29" s="79" t="s">
        <v>76</v>
      </c>
      <c r="B29" s="80">
        <v>589678</v>
      </c>
      <c r="C29" s="80">
        <v>483956</v>
      </c>
      <c r="D29" s="81">
        <v>-0.17928767903839044</v>
      </c>
    </row>
    <row r="30" spans="1:4" x14ac:dyDescent="0.2">
      <c r="A30" s="79" t="s">
        <v>78</v>
      </c>
      <c r="B30" s="80">
        <v>428679</v>
      </c>
      <c r="C30" s="80">
        <v>405879</v>
      </c>
      <c r="D30" s="81">
        <v>-5.3186650150812149E-2</v>
      </c>
    </row>
    <row r="31" spans="1:4" x14ac:dyDescent="0.2">
      <c r="A31" s="79" t="s">
        <v>158</v>
      </c>
      <c r="B31" s="80">
        <v>272329</v>
      </c>
      <c r="C31" s="80">
        <v>309246</v>
      </c>
      <c r="D31" s="81">
        <v>0.13556029655306634</v>
      </c>
    </row>
    <row r="32" spans="1:4" x14ac:dyDescent="0.2">
      <c r="A32" s="84"/>
      <c r="B32" s="140"/>
    </row>
    <row r="33" spans="1:4" ht="19.5" x14ac:dyDescent="0.3">
      <c r="A33" s="147" t="s">
        <v>118</v>
      </c>
      <c r="B33" s="147"/>
      <c r="C33" s="146"/>
      <c r="D33" s="146"/>
    </row>
    <row r="34" spans="1:4" ht="15.75" x14ac:dyDescent="0.25">
      <c r="A34" s="145" t="s">
        <v>119</v>
      </c>
      <c r="B34" s="145"/>
      <c r="C34" s="145"/>
      <c r="D34" s="145"/>
    </row>
    <row r="36" spans="1:4" x14ac:dyDescent="0.2">
      <c r="A36" s="76" t="s">
        <v>120</v>
      </c>
      <c r="B36" s="77" t="s">
        <v>213</v>
      </c>
      <c r="C36" s="77" t="s">
        <v>214</v>
      </c>
      <c r="D36" s="78" t="s">
        <v>114</v>
      </c>
    </row>
    <row r="37" spans="1:4" x14ac:dyDescent="0.2">
      <c r="A37" s="79" t="s">
        <v>101</v>
      </c>
      <c r="B37" s="80">
        <v>2075493.8098500001</v>
      </c>
      <c r="C37" s="80">
        <v>1845222.3817400001</v>
      </c>
      <c r="D37" s="81">
        <v>-0.11094777879710571</v>
      </c>
    </row>
    <row r="38" spans="1:4" x14ac:dyDescent="0.2">
      <c r="A38" s="79" t="s">
        <v>137</v>
      </c>
      <c r="B38" s="80">
        <v>1566437.3217</v>
      </c>
      <c r="C38" s="80">
        <v>1538981.2076099999</v>
      </c>
      <c r="D38" s="81">
        <v>-1.7527745100073891E-2</v>
      </c>
    </row>
    <row r="39" spans="1:4" x14ac:dyDescent="0.2">
      <c r="A39" s="79" t="s">
        <v>191</v>
      </c>
      <c r="B39" s="80">
        <v>1657168.44896</v>
      </c>
      <c r="C39" s="80">
        <v>1509039.17074</v>
      </c>
      <c r="D39" s="81">
        <v>-8.9386977113257521E-2</v>
      </c>
    </row>
    <row r="40" spans="1:4" x14ac:dyDescent="0.2">
      <c r="A40" s="79" t="s">
        <v>193</v>
      </c>
      <c r="B40" s="80">
        <v>1128313.1447099999</v>
      </c>
      <c r="C40" s="80">
        <v>1007009.79789</v>
      </c>
      <c r="D40" s="81">
        <v>-0.10750858251427831</v>
      </c>
    </row>
    <row r="41" spans="1:4" x14ac:dyDescent="0.2">
      <c r="A41" s="79" t="s">
        <v>105</v>
      </c>
      <c r="B41" s="80">
        <v>1131232.41294</v>
      </c>
      <c r="C41" s="80">
        <v>906468.40706999996</v>
      </c>
      <c r="D41" s="81">
        <v>-0.1986895029694675</v>
      </c>
    </row>
    <row r="42" spans="1:4" x14ac:dyDescent="0.2">
      <c r="A42" s="79" t="s">
        <v>97</v>
      </c>
      <c r="B42" s="80">
        <v>813455.89853999997</v>
      </c>
      <c r="C42" s="80">
        <v>733498.45723000006</v>
      </c>
      <c r="D42" s="81">
        <v>-9.8293517145193049E-2</v>
      </c>
    </row>
    <row r="43" spans="1:4" x14ac:dyDescent="0.2">
      <c r="A43" s="79" t="s">
        <v>138</v>
      </c>
      <c r="B43" s="80">
        <v>672663.61717999994</v>
      </c>
      <c r="C43" s="80">
        <v>602359.70249000005</v>
      </c>
      <c r="D43" s="81">
        <v>-0.10451570873527276</v>
      </c>
    </row>
    <row r="44" spans="1:4" x14ac:dyDescent="0.2">
      <c r="A44" s="79" t="s">
        <v>139</v>
      </c>
      <c r="B44" s="80">
        <v>651406.50337000005</v>
      </c>
      <c r="C44" s="80">
        <v>568115.09890999994</v>
      </c>
      <c r="D44" s="81">
        <v>-0.12786394368048001</v>
      </c>
    </row>
    <row r="45" spans="1:4" x14ac:dyDescent="0.2">
      <c r="A45" s="79" t="s">
        <v>106</v>
      </c>
      <c r="B45" s="80">
        <v>239853.07552000001</v>
      </c>
      <c r="C45" s="80">
        <v>520775.83860999998</v>
      </c>
      <c r="D45" s="81">
        <v>1.1712285217980263</v>
      </c>
    </row>
    <row r="46" spans="1:4" x14ac:dyDescent="0.2">
      <c r="A46" s="79" t="s">
        <v>103</v>
      </c>
      <c r="B46" s="80">
        <v>533237.61242999998</v>
      </c>
      <c r="C46" s="80">
        <v>473276.57497999998</v>
      </c>
      <c r="D46" s="81">
        <v>-0.11244712685730004</v>
      </c>
    </row>
    <row r="48" spans="1:4" ht="19.5" x14ac:dyDescent="0.3">
      <c r="A48" s="146" t="s">
        <v>121</v>
      </c>
      <c r="B48" s="146"/>
      <c r="C48" s="146"/>
      <c r="D48" s="146"/>
    </row>
    <row r="49" spans="1:4" ht="15.75" x14ac:dyDescent="0.25">
      <c r="A49" s="145" t="s">
        <v>122</v>
      </c>
      <c r="B49" s="145"/>
      <c r="C49" s="145"/>
      <c r="D49" s="145"/>
    </row>
    <row r="51" spans="1:4" x14ac:dyDescent="0.2">
      <c r="A51" s="76" t="s">
        <v>120</v>
      </c>
      <c r="B51" s="77" t="s">
        <v>213</v>
      </c>
      <c r="C51" s="77" t="s">
        <v>214</v>
      </c>
      <c r="D51" s="78" t="s">
        <v>114</v>
      </c>
    </row>
    <row r="52" spans="1:4" x14ac:dyDescent="0.2">
      <c r="A52" s="79" t="s">
        <v>106</v>
      </c>
      <c r="B52" s="80">
        <v>239853.07552000001</v>
      </c>
      <c r="C52" s="80">
        <v>520775.83860999998</v>
      </c>
      <c r="D52" s="81">
        <v>1.1712285217980263</v>
      </c>
    </row>
    <row r="53" spans="1:4" x14ac:dyDescent="0.2">
      <c r="A53" s="79" t="s">
        <v>200</v>
      </c>
      <c r="B53" s="80">
        <v>51936.654110000003</v>
      </c>
      <c r="C53" s="80">
        <v>75721.907399999996</v>
      </c>
      <c r="D53" s="81">
        <v>0.45796660754510032</v>
      </c>
    </row>
    <row r="54" spans="1:4" x14ac:dyDescent="0.2">
      <c r="A54" s="79" t="s">
        <v>203</v>
      </c>
      <c r="B54" s="80">
        <v>203082.39430000001</v>
      </c>
      <c r="C54" s="80">
        <v>293776.36586999998</v>
      </c>
      <c r="D54" s="81">
        <v>0.44658707064495129</v>
      </c>
    </row>
    <row r="55" spans="1:4" x14ac:dyDescent="0.2">
      <c r="A55" s="79" t="s">
        <v>107</v>
      </c>
      <c r="B55" s="80">
        <v>109259.06548999999</v>
      </c>
      <c r="C55" s="80">
        <v>147785.28448</v>
      </c>
      <c r="D55" s="81">
        <v>0.35261347712630897</v>
      </c>
    </row>
    <row r="56" spans="1:4" x14ac:dyDescent="0.2">
      <c r="A56" s="79" t="s">
        <v>102</v>
      </c>
      <c r="B56" s="80">
        <v>58766.616829999999</v>
      </c>
      <c r="C56" s="80">
        <v>63882.215190000003</v>
      </c>
      <c r="D56" s="81">
        <v>8.7049393617441018E-2</v>
      </c>
    </row>
    <row r="57" spans="1:4" x14ac:dyDescent="0.2">
      <c r="A57" s="79" t="s">
        <v>95</v>
      </c>
      <c r="B57" s="80">
        <v>193388.82863</v>
      </c>
      <c r="C57" s="80">
        <v>195692.00534999999</v>
      </c>
      <c r="D57" s="81">
        <v>1.1909564457864974E-2</v>
      </c>
    </row>
    <row r="58" spans="1:4" x14ac:dyDescent="0.2">
      <c r="A58" s="79" t="s">
        <v>229</v>
      </c>
      <c r="B58" s="80">
        <v>335719.49416</v>
      </c>
      <c r="C58" s="80">
        <v>339188.56611000001</v>
      </c>
      <c r="D58" s="81">
        <v>1.0333245493175601E-2</v>
      </c>
    </row>
    <row r="59" spans="1:4" x14ac:dyDescent="0.2">
      <c r="A59" s="79" t="s">
        <v>137</v>
      </c>
      <c r="B59" s="80">
        <v>1566437.3217</v>
      </c>
      <c r="C59" s="80">
        <v>1538981.2076099999</v>
      </c>
      <c r="D59" s="81">
        <v>-1.7527745100073891E-2</v>
      </c>
    </row>
    <row r="60" spans="1:4" x14ac:dyDescent="0.2">
      <c r="A60" s="79" t="s">
        <v>198</v>
      </c>
      <c r="B60" s="80">
        <v>229928.22326</v>
      </c>
      <c r="C60" s="80">
        <v>224936.92441000001</v>
      </c>
      <c r="D60" s="81">
        <v>-2.1708073846836509E-2</v>
      </c>
    </row>
    <row r="61" spans="1:4" x14ac:dyDescent="0.2">
      <c r="A61" s="79" t="s">
        <v>204</v>
      </c>
      <c r="B61" s="80">
        <v>165845.66681</v>
      </c>
      <c r="C61" s="80">
        <v>160737.3069</v>
      </c>
      <c r="D61" s="81">
        <v>-3.0801889541391264E-2</v>
      </c>
    </row>
    <row r="63" spans="1:4" ht="19.5" x14ac:dyDescent="0.3">
      <c r="A63" s="146" t="s">
        <v>124</v>
      </c>
      <c r="B63" s="146"/>
      <c r="C63" s="146"/>
      <c r="D63" s="146"/>
    </row>
    <row r="64" spans="1:4" ht="15.75" x14ac:dyDescent="0.25">
      <c r="A64" s="145" t="s">
        <v>125</v>
      </c>
      <c r="B64" s="145"/>
      <c r="C64" s="145"/>
      <c r="D64" s="145"/>
    </row>
    <row r="66" spans="1:4" x14ac:dyDescent="0.2">
      <c r="A66" s="76" t="s">
        <v>126</v>
      </c>
      <c r="B66" s="77" t="s">
        <v>213</v>
      </c>
      <c r="C66" s="77" t="s">
        <v>214</v>
      </c>
      <c r="D66" s="78" t="s">
        <v>114</v>
      </c>
    </row>
    <row r="67" spans="1:4" x14ac:dyDescent="0.2">
      <c r="A67" s="79" t="s">
        <v>127</v>
      </c>
      <c r="B67" s="80">
        <v>6026054</v>
      </c>
      <c r="C67" s="80">
        <v>5787939</v>
      </c>
      <c r="D67" s="81">
        <v>-3.9514249291493241E-2</v>
      </c>
    </row>
    <row r="68" spans="1:4" x14ac:dyDescent="0.2">
      <c r="A68" s="79" t="s">
        <v>129</v>
      </c>
      <c r="B68" s="80">
        <v>1112037</v>
      </c>
      <c r="C68" s="80">
        <v>1123293</v>
      </c>
      <c r="D68" s="81">
        <v>1.0121965366260295E-2</v>
      </c>
    </row>
    <row r="69" spans="1:4" x14ac:dyDescent="0.2">
      <c r="A69" s="79" t="s">
        <v>128</v>
      </c>
      <c r="B69" s="80">
        <v>1157746</v>
      </c>
      <c r="C69" s="80">
        <v>1055766</v>
      </c>
      <c r="D69" s="81">
        <v>-8.8084951276013915E-2</v>
      </c>
    </row>
    <row r="70" spans="1:4" x14ac:dyDescent="0.2">
      <c r="A70" s="79" t="s">
        <v>130</v>
      </c>
      <c r="B70" s="80">
        <v>835732</v>
      </c>
      <c r="C70" s="80">
        <v>676169</v>
      </c>
      <c r="D70" s="81">
        <v>-0.19092603849080805</v>
      </c>
    </row>
    <row r="71" spans="1:4" x14ac:dyDescent="0.2">
      <c r="A71" s="79" t="s">
        <v>131</v>
      </c>
      <c r="B71" s="80">
        <v>659403</v>
      </c>
      <c r="C71" s="80">
        <v>628231</v>
      </c>
      <c r="D71" s="81">
        <v>-4.7273063665163789E-2</v>
      </c>
    </row>
    <row r="72" spans="1:4" x14ac:dyDescent="0.2">
      <c r="A72" s="79" t="s">
        <v>132</v>
      </c>
      <c r="B72" s="80">
        <v>619365</v>
      </c>
      <c r="C72" s="80">
        <v>608902</v>
      </c>
      <c r="D72" s="81">
        <v>-1.6893108264109207E-2</v>
      </c>
    </row>
    <row r="73" spans="1:4" x14ac:dyDescent="0.2">
      <c r="A73" s="79" t="s">
        <v>133</v>
      </c>
      <c r="B73" s="80">
        <v>394937</v>
      </c>
      <c r="C73" s="80">
        <v>394597</v>
      </c>
      <c r="D73" s="81">
        <v>-8.6089680126197343E-4</v>
      </c>
    </row>
    <row r="74" spans="1:4" x14ac:dyDescent="0.2">
      <c r="A74" s="79" t="s">
        <v>134</v>
      </c>
      <c r="B74" s="80">
        <v>319998</v>
      </c>
      <c r="C74" s="80">
        <v>256952</v>
      </c>
      <c r="D74" s="81">
        <v>-0.19701998137488358</v>
      </c>
    </row>
    <row r="75" spans="1:4" x14ac:dyDescent="0.2">
      <c r="A75" s="79" t="s">
        <v>205</v>
      </c>
      <c r="B75" s="80">
        <v>203762</v>
      </c>
      <c r="C75" s="80">
        <v>201179</v>
      </c>
      <c r="D75" s="81">
        <v>-1.2676554018904409E-2</v>
      </c>
    </row>
    <row r="76" spans="1:4" x14ac:dyDescent="0.2">
      <c r="A76" s="79" t="s">
        <v>230</v>
      </c>
      <c r="B76" s="80">
        <v>206686</v>
      </c>
      <c r="C76" s="80">
        <v>200632</v>
      </c>
      <c r="D76" s="81">
        <v>-2.9290808279225491E-2</v>
      </c>
    </row>
    <row r="78" spans="1:4" ht="19.5" x14ac:dyDescent="0.3">
      <c r="A78" s="146" t="s">
        <v>135</v>
      </c>
      <c r="B78" s="146"/>
      <c r="C78" s="146"/>
      <c r="D78" s="146"/>
    </row>
    <row r="79" spans="1:4" ht="15.75" x14ac:dyDescent="0.25">
      <c r="A79" s="145" t="s">
        <v>136</v>
      </c>
      <c r="B79" s="145"/>
      <c r="C79" s="145"/>
      <c r="D79" s="145"/>
    </row>
    <row r="81" spans="1:4" x14ac:dyDescent="0.2">
      <c r="A81" s="76" t="s">
        <v>126</v>
      </c>
      <c r="B81" s="77" t="s">
        <v>213</v>
      </c>
      <c r="C81" s="77" t="s">
        <v>214</v>
      </c>
      <c r="D81" s="78" t="s">
        <v>114</v>
      </c>
    </row>
    <row r="82" spans="1:4" x14ac:dyDescent="0.2">
      <c r="A82" s="79" t="s">
        <v>208</v>
      </c>
      <c r="B82" s="80">
        <v>20</v>
      </c>
      <c r="C82" s="80">
        <v>181</v>
      </c>
      <c r="D82" s="85">
        <f>(C82-B82)/B82</f>
        <v>8.0500000000000007</v>
      </c>
    </row>
    <row r="83" spans="1:4" x14ac:dyDescent="0.2">
      <c r="A83" s="79" t="s">
        <v>195</v>
      </c>
      <c r="B83" s="80">
        <v>36</v>
      </c>
      <c r="C83" s="80">
        <v>231</v>
      </c>
      <c r="D83" s="85">
        <f t="shared" ref="D83:D91" si="0">(C83-B83)/B83</f>
        <v>5.416666666666667</v>
      </c>
    </row>
    <row r="84" spans="1:4" x14ac:dyDescent="0.2">
      <c r="A84" s="79" t="s">
        <v>206</v>
      </c>
      <c r="B84" s="80">
        <v>64</v>
      </c>
      <c r="C84" s="80">
        <v>245</v>
      </c>
      <c r="D84" s="85">
        <f t="shared" si="0"/>
        <v>2.828125</v>
      </c>
    </row>
    <row r="85" spans="1:4" x14ac:dyDescent="0.2">
      <c r="A85" s="79" t="s">
        <v>194</v>
      </c>
      <c r="B85" s="80">
        <v>10092</v>
      </c>
      <c r="C85" s="80">
        <v>33308</v>
      </c>
      <c r="D85" s="85">
        <f t="shared" si="0"/>
        <v>2.3004359889021009</v>
      </c>
    </row>
    <row r="86" spans="1:4" x14ac:dyDescent="0.2">
      <c r="A86" s="79" t="s">
        <v>231</v>
      </c>
      <c r="B86" s="80">
        <v>1600</v>
      </c>
      <c r="C86" s="80">
        <v>3702</v>
      </c>
      <c r="D86" s="85">
        <f t="shared" si="0"/>
        <v>1.31375</v>
      </c>
    </row>
    <row r="87" spans="1:4" x14ac:dyDescent="0.2">
      <c r="A87" s="79" t="s">
        <v>207</v>
      </c>
      <c r="B87" s="80">
        <v>20528</v>
      </c>
      <c r="C87" s="80">
        <v>40857</v>
      </c>
      <c r="D87" s="85">
        <f t="shared" si="0"/>
        <v>0.99030592361652381</v>
      </c>
    </row>
    <row r="88" spans="1:4" x14ac:dyDescent="0.2">
      <c r="A88" s="79" t="s">
        <v>209</v>
      </c>
      <c r="B88" s="80">
        <v>1462</v>
      </c>
      <c r="C88" s="80">
        <v>2772</v>
      </c>
      <c r="D88" s="85">
        <f t="shared" si="0"/>
        <v>0.89603283173734605</v>
      </c>
    </row>
    <row r="89" spans="1:4" x14ac:dyDescent="0.2">
      <c r="A89" s="79" t="s">
        <v>232</v>
      </c>
      <c r="B89" s="80">
        <v>17457</v>
      </c>
      <c r="C89" s="80">
        <v>25400</v>
      </c>
      <c r="D89" s="85">
        <f t="shared" si="0"/>
        <v>0.45500372343472534</v>
      </c>
    </row>
    <row r="90" spans="1:4" x14ac:dyDescent="0.2">
      <c r="A90" s="79" t="s">
        <v>233</v>
      </c>
      <c r="B90" s="80">
        <v>17634</v>
      </c>
      <c r="C90" s="80">
        <v>24889</v>
      </c>
      <c r="D90" s="85">
        <f t="shared" si="0"/>
        <v>0.41142111829420436</v>
      </c>
    </row>
    <row r="91" spans="1:4" x14ac:dyDescent="0.2">
      <c r="A91" s="79" t="s">
        <v>234</v>
      </c>
      <c r="B91" s="80">
        <v>5376</v>
      </c>
      <c r="C91" s="80">
        <v>7243</v>
      </c>
      <c r="D91" s="85">
        <f t="shared" si="0"/>
        <v>0.34728422619047616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showGridLines="0" topLeftCell="A16" zoomScale="70" zoomScaleNormal="70" workbookViewId="0">
      <selection activeCell="B23" sqref="B23"/>
    </sheetView>
  </sheetViews>
  <sheetFormatPr defaultColWidth="9.140625" defaultRowHeight="12.75" x14ac:dyDescent="0.2"/>
  <cols>
    <col min="1" max="1" width="44.7109375" style="21" customWidth="1"/>
    <col min="2" max="2" width="16" style="24" customWidth="1"/>
    <col min="3" max="3" width="16" style="21" customWidth="1"/>
    <col min="4" max="4" width="10.28515625" style="21" customWidth="1"/>
    <col min="5" max="5" width="13.85546875" style="21" bestFit="1" customWidth="1"/>
    <col min="6" max="7" width="14.85546875" style="21" bestFit="1" customWidth="1"/>
    <col min="8" max="8" width="9.5703125" style="21" bestFit="1" customWidth="1"/>
    <col min="9" max="9" width="13.85546875" style="21" bestFit="1" customWidth="1"/>
    <col min="10" max="11" width="14.140625" style="21" bestFit="1" customWidth="1"/>
    <col min="12" max="12" width="9.5703125" style="21" bestFit="1" customWidth="1"/>
    <col min="13" max="13" width="9.28515625" style="21" customWidth="1"/>
    <col min="14" max="16384" width="9.140625" style="21"/>
  </cols>
  <sheetData>
    <row r="1" spans="1:13" ht="26.25" x14ac:dyDescent="0.4">
      <c r="B1" s="2" t="s">
        <v>215</v>
      </c>
      <c r="C1" s="22"/>
      <c r="D1" s="23"/>
    </row>
    <row r="2" spans="1:13" x14ac:dyDescent="0.2">
      <c r="D2" s="23"/>
    </row>
    <row r="3" spans="1:13" x14ac:dyDescent="0.2">
      <c r="D3" s="23"/>
    </row>
    <row r="4" spans="1:13" x14ac:dyDescent="0.2">
      <c r="B4" s="25"/>
      <c r="C4" s="23"/>
      <c r="D4" s="23"/>
      <c r="E4" s="23"/>
      <c r="F4" s="23"/>
      <c r="G4" s="23"/>
      <c r="H4" s="23"/>
      <c r="I4" s="23"/>
    </row>
    <row r="5" spans="1:13" ht="26.25" x14ac:dyDescent="0.2">
      <c r="A5" s="148" t="s">
        <v>39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</row>
    <row r="6" spans="1:13" ht="18" x14ac:dyDescent="0.2">
      <c r="A6" s="90"/>
      <c r="B6" s="141" t="s">
        <v>69</v>
      </c>
      <c r="C6" s="141"/>
      <c r="D6" s="141"/>
      <c r="E6" s="141"/>
      <c r="F6" s="141" t="s">
        <v>211</v>
      </c>
      <c r="G6" s="141"/>
      <c r="H6" s="141"/>
      <c r="I6" s="141"/>
      <c r="J6" s="141" t="s">
        <v>180</v>
      </c>
      <c r="K6" s="141"/>
      <c r="L6" s="141"/>
      <c r="M6" s="141"/>
    </row>
    <row r="7" spans="1:13" ht="30" x14ac:dyDescent="0.25">
      <c r="A7" s="91" t="s">
        <v>2</v>
      </c>
      <c r="B7" s="6">
        <v>2013</v>
      </c>
      <c r="C7" s="7">
        <v>2014</v>
      </c>
      <c r="D7" s="8" t="s">
        <v>181</v>
      </c>
      <c r="E7" s="8" t="s">
        <v>182</v>
      </c>
      <c r="F7" s="6">
        <v>2013</v>
      </c>
      <c r="G7" s="7">
        <v>2014</v>
      </c>
      <c r="H7" s="8" t="s">
        <v>181</v>
      </c>
      <c r="I7" s="8" t="s">
        <v>182</v>
      </c>
      <c r="J7" s="6" t="s">
        <v>183</v>
      </c>
      <c r="K7" s="7" t="s">
        <v>184</v>
      </c>
      <c r="L7" s="8" t="s">
        <v>181</v>
      </c>
      <c r="M7" s="8" t="s">
        <v>182</v>
      </c>
    </row>
    <row r="8" spans="1:13" ht="16.5" x14ac:dyDescent="0.25">
      <c r="A8" s="92" t="s">
        <v>3</v>
      </c>
      <c r="B8" s="93">
        <f>'SEKTÖR (U S D)'!B8*2.0217</f>
        <v>4551403.0370465433</v>
      </c>
      <c r="C8" s="93">
        <f>'SEKTÖR (U S D)'!C8*2.2333</f>
        <v>4909655.8973333789</v>
      </c>
      <c r="D8" s="94">
        <f t="shared" ref="D8:D43" si="0">(C8-B8)/B8*100</f>
        <v>7.8712620563550422</v>
      </c>
      <c r="E8" s="94">
        <f t="shared" ref="E8:E43" si="1">C8/C$46*100</f>
        <v>17.074261451074566</v>
      </c>
      <c r="F8" s="93">
        <f>'SEKTÖR (U S D)'!F8*1.886</f>
        <v>36099253.595113613</v>
      </c>
      <c r="G8" s="93">
        <f>'SEKTÖR (U S D)'!G8*2.1778</f>
        <v>43974179.117230758</v>
      </c>
      <c r="H8" s="94">
        <f t="shared" ref="H8:H43" si="2">(G8-F8)/F8*100</f>
        <v>21.814649162671589</v>
      </c>
      <c r="I8" s="94">
        <f t="shared" ref="I8:I46" si="3">G8/G$46*100</f>
        <v>13.996282498341408</v>
      </c>
      <c r="J8" s="93">
        <f>'SEKTÖR (U S D)'!J8*1.877</f>
        <v>39369976.211613007</v>
      </c>
      <c r="K8" s="93">
        <f>'SEKTÖR (U S D)'!K8*2.1672</f>
        <v>48528717.0569712</v>
      </c>
      <c r="L8" s="94">
        <f t="shared" ref="L8:L43" si="4">(K8-J8)/J8*100</f>
        <v>23.263262329979838</v>
      </c>
      <c r="M8" s="94">
        <f t="shared" ref="M8:M46" si="5">K8/K$46*100</f>
        <v>14.222618800267089</v>
      </c>
    </row>
    <row r="9" spans="1:13" s="26" customFormat="1" ht="15.75" x14ac:dyDescent="0.25">
      <c r="A9" s="95" t="s">
        <v>4</v>
      </c>
      <c r="B9" s="96">
        <f>'SEKTÖR (U S D)'!B9*2.0217</f>
        <v>3248869.4550368879</v>
      </c>
      <c r="C9" s="96">
        <f>'SEKTÖR (U S D)'!C9*2.2333</f>
        <v>3624062.9334824556</v>
      </c>
      <c r="D9" s="97">
        <f t="shared" si="0"/>
        <v>11.548431958812198</v>
      </c>
      <c r="E9" s="97">
        <f t="shared" si="1"/>
        <v>12.603367595483853</v>
      </c>
      <c r="F9" s="96">
        <f>'SEKTÖR (U S D)'!F9*1.886</f>
        <v>25123415.18555554</v>
      </c>
      <c r="G9" s="96">
        <f>'SEKTÖR (U S D)'!G9*2.1778</f>
        <v>30516660.056536466</v>
      </c>
      <c r="H9" s="97">
        <f t="shared" si="2"/>
        <v>21.467005306196267</v>
      </c>
      <c r="I9" s="97">
        <f t="shared" si="3"/>
        <v>9.7129680105790506</v>
      </c>
      <c r="J9" s="96">
        <f>'SEKTÖR (U S D)'!J9*1.877</f>
        <v>27439719.587814998</v>
      </c>
      <c r="K9" s="96">
        <f>'SEKTÖR (U S D)'!K9*2.1672</f>
        <v>33782085.268142402</v>
      </c>
      <c r="L9" s="97">
        <f t="shared" si="4"/>
        <v>23.113813754655943</v>
      </c>
      <c r="M9" s="97">
        <f t="shared" si="5"/>
        <v>9.9007299220964669</v>
      </c>
    </row>
    <row r="10" spans="1:13" ht="14.25" x14ac:dyDescent="0.2">
      <c r="A10" s="15" t="s">
        <v>5</v>
      </c>
      <c r="B10" s="98">
        <f>'SEKTÖR (U S D)'!B10*2.0217</f>
        <v>1359924.034852806</v>
      </c>
      <c r="C10" s="98">
        <f>'SEKTÖR (U S D)'!C10*2.2333</f>
        <v>1345249.923570917</v>
      </c>
      <c r="D10" s="99">
        <f t="shared" si="0"/>
        <v>-1.0790390423151324</v>
      </c>
      <c r="E10" s="99">
        <f t="shared" si="1"/>
        <v>4.6783622706763079</v>
      </c>
      <c r="F10" s="98">
        <f>'SEKTÖR (U S D)'!F10*1.886</f>
        <v>11151030.848929821</v>
      </c>
      <c r="G10" s="98">
        <f>'SEKTÖR (U S D)'!G10*2.1778</f>
        <v>13212992.597764203</v>
      </c>
      <c r="H10" s="99">
        <f t="shared" si="2"/>
        <v>18.491220917322384</v>
      </c>
      <c r="I10" s="99">
        <f t="shared" si="3"/>
        <v>4.2054855999423992</v>
      </c>
      <c r="J10" s="98">
        <f>'SEKTÖR (U S D)'!J10*1.877</f>
        <v>12068609.546752</v>
      </c>
      <c r="K10" s="98">
        <f>'SEKTÖR (U S D)'!K10*2.1672</f>
        <v>14605282.468879199</v>
      </c>
      <c r="L10" s="99">
        <f t="shared" si="4"/>
        <v>21.018767011232772</v>
      </c>
      <c r="M10" s="99">
        <f t="shared" si="5"/>
        <v>4.2804627367591337</v>
      </c>
    </row>
    <row r="11" spans="1:13" ht="14.25" x14ac:dyDescent="0.2">
      <c r="A11" s="15" t="s">
        <v>6</v>
      </c>
      <c r="B11" s="98">
        <f>'SEKTÖR (U S D)'!B11*2.0217</f>
        <v>678724.10134327202</v>
      </c>
      <c r="C11" s="98">
        <f>'SEKTÖR (U S D)'!C11*2.2333</f>
        <v>757509.82469346293</v>
      </c>
      <c r="D11" s="99">
        <f t="shared" si="0"/>
        <v>11.607915969723932</v>
      </c>
      <c r="E11" s="99">
        <f t="shared" si="1"/>
        <v>2.6343843782613665</v>
      </c>
      <c r="F11" s="98">
        <f>'SEKTÖR (U S D)'!F11*1.886</f>
        <v>3748682.7682012999</v>
      </c>
      <c r="G11" s="98">
        <f>'SEKTÖR (U S D)'!G11*2.1778</f>
        <v>4483116.099416744</v>
      </c>
      <c r="H11" s="99">
        <f t="shared" si="2"/>
        <v>19.591770673298161</v>
      </c>
      <c r="I11" s="99">
        <f t="shared" si="3"/>
        <v>1.4269046213011065</v>
      </c>
      <c r="J11" s="98">
        <f>'SEKTÖR (U S D)'!J11*1.877</f>
        <v>4308908.7569839992</v>
      </c>
      <c r="K11" s="98">
        <f>'SEKTÖR (U S D)'!K11*2.1672</f>
        <v>5248704.0400703996</v>
      </c>
      <c r="L11" s="99">
        <f t="shared" si="4"/>
        <v>21.810517142261464</v>
      </c>
      <c r="M11" s="99">
        <f t="shared" si="5"/>
        <v>1.5382709720041834</v>
      </c>
    </row>
    <row r="12" spans="1:13" ht="14.25" x14ac:dyDescent="0.2">
      <c r="A12" s="15" t="s">
        <v>7</v>
      </c>
      <c r="B12" s="98">
        <f>'SEKTÖR (U S D)'!B12*2.0217</f>
        <v>293943.76861543499</v>
      </c>
      <c r="C12" s="98">
        <f>'SEKTÖR (U S D)'!C12*2.2333</f>
        <v>290419.42968928302</v>
      </c>
      <c r="D12" s="99">
        <f t="shared" si="0"/>
        <v>-1.1989840583294862</v>
      </c>
      <c r="E12" s="99">
        <f t="shared" si="1"/>
        <v>1.0099887602469335</v>
      </c>
      <c r="F12" s="98">
        <f>'SEKTÖR (U S D)'!F12*1.886</f>
        <v>2282352.50255014</v>
      </c>
      <c r="G12" s="98">
        <f>'SEKTÖR (U S D)'!G12*2.1778</f>
        <v>2829277.2578179538</v>
      </c>
      <c r="H12" s="99">
        <f t="shared" si="2"/>
        <v>23.963202645372203</v>
      </c>
      <c r="I12" s="99">
        <f t="shared" si="3"/>
        <v>0.90051399620183614</v>
      </c>
      <c r="J12" s="98">
        <f>'SEKTÖR (U S D)'!J12*1.877</f>
        <v>2458736.6522889999</v>
      </c>
      <c r="K12" s="98">
        <f>'SEKTÖR (U S D)'!K12*2.1672</f>
        <v>3075217.5975191994</v>
      </c>
      <c r="L12" s="99">
        <f t="shared" si="4"/>
        <v>25.073077454483659</v>
      </c>
      <c r="M12" s="99">
        <f t="shared" si="5"/>
        <v>0.90127351947182377</v>
      </c>
    </row>
    <row r="13" spans="1:13" ht="14.25" x14ac:dyDescent="0.2">
      <c r="A13" s="15" t="s">
        <v>8</v>
      </c>
      <c r="B13" s="98">
        <f>'SEKTÖR (U S D)'!B13*2.0217</f>
        <v>335290.18458977703</v>
      </c>
      <c r="C13" s="98">
        <f>'SEKTÖR (U S D)'!C13*2.2333</f>
        <v>358974.62749976997</v>
      </c>
      <c r="D13" s="99">
        <f t="shared" si="0"/>
        <v>7.0638640791022649</v>
      </c>
      <c r="E13" s="99">
        <f t="shared" si="1"/>
        <v>1.2484024893806083</v>
      </c>
      <c r="F13" s="98">
        <f>'SEKTÖR (U S D)'!F13*1.886</f>
        <v>2466773.6743388399</v>
      </c>
      <c r="G13" s="98">
        <f>'SEKTÖR (U S D)'!G13*2.1778</f>
        <v>2886571.8742295979</v>
      </c>
      <c r="H13" s="99">
        <f t="shared" si="2"/>
        <v>17.018107670671281</v>
      </c>
      <c r="I13" s="99">
        <f t="shared" si="3"/>
        <v>0.91874996223985272</v>
      </c>
      <c r="J13" s="98">
        <f>'SEKTÖR (U S D)'!J13*1.877</f>
        <v>2662931.518065</v>
      </c>
      <c r="K13" s="98">
        <f>'SEKTÖR (U S D)'!K13*2.1672</f>
        <v>3154938.9207335999</v>
      </c>
      <c r="L13" s="99">
        <f t="shared" si="4"/>
        <v>18.476156796781375</v>
      </c>
      <c r="M13" s="99">
        <f t="shared" si="5"/>
        <v>0.92463795313282893</v>
      </c>
    </row>
    <row r="14" spans="1:13" ht="14.25" x14ac:dyDescent="0.2">
      <c r="A14" s="15" t="s">
        <v>9</v>
      </c>
      <c r="B14" s="98">
        <f>'SEKTÖR (U S D)'!B14*2.0217</f>
        <v>410571.67655631003</v>
      </c>
      <c r="C14" s="98">
        <f>'SEKTÖR (U S D)'!C14*2.2333</f>
        <v>656090.75789747096</v>
      </c>
      <c r="D14" s="99">
        <f t="shared" si="0"/>
        <v>59.799322593429771</v>
      </c>
      <c r="E14" s="99">
        <f t="shared" si="1"/>
        <v>2.2816802990326597</v>
      </c>
      <c r="F14" s="98">
        <f>'SEKTÖR (U S D)'!F14*1.886</f>
        <v>3024305.65576196</v>
      </c>
      <c r="G14" s="98">
        <f>'SEKTÖR (U S D)'!G14*2.1778</f>
        <v>4358275.9336602781</v>
      </c>
      <c r="H14" s="99">
        <f t="shared" si="2"/>
        <v>44.108315419667143</v>
      </c>
      <c r="I14" s="99">
        <f t="shared" si="3"/>
        <v>1.3871699801516004</v>
      </c>
      <c r="J14" s="98">
        <f>'SEKTÖR (U S D)'!J14*1.877</f>
        <v>3317122.065285</v>
      </c>
      <c r="K14" s="98">
        <f>'SEKTÖR (U S D)'!K14*2.1672</f>
        <v>4697349.5314368</v>
      </c>
      <c r="L14" s="99">
        <f t="shared" si="4"/>
        <v>41.609185281314446</v>
      </c>
      <c r="M14" s="99">
        <f t="shared" si="5"/>
        <v>1.3766820103405495</v>
      </c>
    </row>
    <row r="15" spans="1:13" ht="14.25" x14ac:dyDescent="0.2">
      <c r="A15" s="15" t="s">
        <v>10</v>
      </c>
      <c r="B15" s="98">
        <f>'SEKTÖR (U S D)'!B15*2.0217</f>
        <v>52445.62345377</v>
      </c>
      <c r="C15" s="98">
        <f>'SEKTÖR (U S D)'!C15*2.2333</f>
        <v>35620.131935637997</v>
      </c>
      <c r="D15" s="99">
        <f t="shared" si="0"/>
        <v>-32.081783779276471</v>
      </c>
      <c r="E15" s="99">
        <f t="shared" si="1"/>
        <v>0.12387577832515384</v>
      </c>
      <c r="F15" s="98">
        <f>'SEKTÖR (U S D)'!F15*1.886</f>
        <v>778328.73033309996</v>
      </c>
      <c r="G15" s="98">
        <f>'SEKTÖR (U S D)'!G15*2.1778</f>
        <v>444068.46141125995</v>
      </c>
      <c r="H15" s="99">
        <f t="shared" si="2"/>
        <v>-42.945898807922362</v>
      </c>
      <c r="I15" s="99">
        <f t="shared" si="3"/>
        <v>0.14133993537312947</v>
      </c>
      <c r="J15" s="98">
        <f>'SEKTÖR (U S D)'!J15*1.877</f>
        <v>824531.20656999992</v>
      </c>
      <c r="K15" s="98">
        <f>'SEKTÖR (U S D)'!K15*2.1672</f>
        <v>500164.26072479994</v>
      </c>
      <c r="L15" s="99">
        <f t="shared" si="4"/>
        <v>-39.339559650452394</v>
      </c>
      <c r="M15" s="99">
        <f t="shared" si="5"/>
        <v>0.14658631114140172</v>
      </c>
    </row>
    <row r="16" spans="1:13" ht="14.25" x14ac:dyDescent="0.2">
      <c r="A16" s="15" t="s">
        <v>11</v>
      </c>
      <c r="B16" s="98">
        <f>'SEKTÖR (U S D)'!B16*2.0217</f>
        <v>105000.33361418701</v>
      </c>
      <c r="C16" s="98">
        <f>'SEKTÖR (U S D)'!C16*2.2333</f>
        <v>169109.73579641999</v>
      </c>
      <c r="D16" s="99">
        <f t="shared" si="0"/>
        <v>61.056379513798909</v>
      </c>
      <c r="E16" s="99">
        <f t="shared" si="1"/>
        <v>0.58811124512381574</v>
      </c>
      <c r="F16" s="98">
        <f>'SEKTÖR (U S D)'!F16*1.886</f>
        <v>1539841.7233754799</v>
      </c>
      <c r="G16" s="98">
        <f>'SEKTÖR (U S D)'!G16*2.1778</f>
        <v>2136515.595058416</v>
      </c>
      <c r="H16" s="99">
        <f t="shared" si="2"/>
        <v>38.749039113901269</v>
      </c>
      <c r="I16" s="99">
        <f t="shared" si="3"/>
        <v>0.68001896637639214</v>
      </c>
      <c r="J16" s="98">
        <f>'SEKTÖR (U S D)'!J16*1.877</f>
        <v>1656227.6354</v>
      </c>
      <c r="K16" s="98">
        <f>'SEKTÖR (U S D)'!K16*2.1672</f>
        <v>2320356.6698255995</v>
      </c>
      <c r="L16" s="99">
        <f t="shared" si="4"/>
        <v>40.098898257135041</v>
      </c>
      <c r="M16" s="99">
        <f t="shared" si="5"/>
        <v>0.68004164125838973</v>
      </c>
    </row>
    <row r="17" spans="1:13" ht="14.25" x14ac:dyDescent="0.2">
      <c r="A17" s="12" t="s">
        <v>12</v>
      </c>
      <c r="B17" s="98">
        <f>'SEKTÖR (U S D)'!B17*2.0217</f>
        <v>12969.732011331002</v>
      </c>
      <c r="C17" s="98">
        <f>'SEKTÖR (U S D)'!C17*2.2333</f>
        <v>11088.502399493998</v>
      </c>
      <c r="D17" s="99">
        <f t="shared" si="0"/>
        <v>-14.50476856571491</v>
      </c>
      <c r="E17" s="99">
        <f t="shared" si="1"/>
        <v>3.8562374437006761E-2</v>
      </c>
      <c r="F17" s="98">
        <f>'SEKTÖR (U S D)'!F17*1.886</f>
        <v>132099.28206490001</v>
      </c>
      <c r="G17" s="98">
        <f>'SEKTÖR (U S D)'!G17*2.1778</f>
        <v>165842.23717801401</v>
      </c>
      <c r="H17" s="99">
        <f t="shared" si="2"/>
        <v>25.543632475259166</v>
      </c>
      <c r="I17" s="99">
        <f t="shared" si="3"/>
        <v>5.2784948992735101E-2</v>
      </c>
      <c r="J17" s="98">
        <f>'SEKTÖR (U S D)'!J17*1.877</f>
        <v>142652.20646999998</v>
      </c>
      <c r="K17" s="98">
        <f>'SEKTÖR (U S D)'!K17*2.1672</f>
        <v>180076.11335279999</v>
      </c>
      <c r="L17" s="99">
        <f t="shared" si="4"/>
        <v>26.234369456227324</v>
      </c>
      <c r="M17" s="99">
        <f t="shared" si="5"/>
        <v>5.2776048298244643E-2</v>
      </c>
    </row>
    <row r="18" spans="1:13" s="26" customFormat="1" ht="15.75" x14ac:dyDescent="0.25">
      <c r="A18" s="95" t="s">
        <v>13</v>
      </c>
      <c r="B18" s="96">
        <f>'SEKTÖR (U S D)'!B18*2.0217</f>
        <v>390974.19484127103</v>
      </c>
      <c r="C18" s="96">
        <f>'SEKTÖR (U S D)'!C18*2.2333</f>
        <v>437038.95554815495</v>
      </c>
      <c r="D18" s="97">
        <f t="shared" si="0"/>
        <v>11.782046312694739</v>
      </c>
      <c r="E18" s="97">
        <f t="shared" si="1"/>
        <v>1.5198860261035225</v>
      </c>
      <c r="F18" s="96">
        <f>'SEKTÖR (U S D)'!F18*1.886</f>
        <v>3400441.7490169602</v>
      </c>
      <c r="G18" s="96">
        <f>'SEKTÖR (U S D)'!G18*2.1778</f>
        <v>4508338.0707687279</v>
      </c>
      <c r="H18" s="97">
        <f t="shared" si="2"/>
        <v>32.580952815087969</v>
      </c>
      <c r="I18" s="97">
        <f t="shared" si="3"/>
        <v>1.4349323740254116</v>
      </c>
      <c r="J18" s="96">
        <f>'SEKTÖR (U S D)'!J18*1.877</f>
        <v>3716567.9894409995</v>
      </c>
      <c r="K18" s="96">
        <f>'SEKTÖR (U S D)'!K18*2.1672</f>
        <v>4887676.4227703996</v>
      </c>
      <c r="L18" s="97">
        <f t="shared" si="4"/>
        <v>31.510480547015202</v>
      </c>
      <c r="M18" s="97">
        <f t="shared" si="5"/>
        <v>1.4324623191358505</v>
      </c>
    </row>
    <row r="19" spans="1:13" ht="14.25" x14ac:dyDescent="0.2">
      <c r="A19" s="15" t="s">
        <v>14</v>
      </c>
      <c r="B19" s="98">
        <f>'SEKTÖR (U S D)'!B19*2.0217</f>
        <v>390974.19484127103</v>
      </c>
      <c r="C19" s="98">
        <f>'SEKTÖR (U S D)'!C19*2.2333</f>
        <v>437038.95554815495</v>
      </c>
      <c r="D19" s="99">
        <f t="shared" si="0"/>
        <v>11.782046312694739</v>
      </c>
      <c r="E19" s="99">
        <f t="shared" si="1"/>
        <v>1.5198860261035225</v>
      </c>
      <c r="F19" s="98">
        <f>'SEKTÖR (U S D)'!F19*1.886</f>
        <v>3400441.7490169602</v>
      </c>
      <c r="G19" s="98">
        <f>'SEKTÖR (U S D)'!G19*2.1778</f>
        <v>4508338.0707687279</v>
      </c>
      <c r="H19" s="99">
        <f t="shared" si="2"/>
        <v>32.580952815087969</v>
      </c>
      <c r="I19" s="99">
        <f t="shared" si="3"/>
        <v>1.4349323740254116</v>
      </c>
      <c r="J19" s="98">
        <f>'SEKTÖR (U S D)'!J19*1.877</f>
        <v>3716567.9894409995</v>
      </c>
      <c r="K19" s="98">
        <f>'SEKTÖR (U S D)'!K19*2.1672</f>
        <v>4887676.4227703996</v>
      </c>
      <c r="L19" s="99">
        <f t="shared" si="4"/>
        <v>31.510480547015202</v>
      </c>
      <c r="M19" s="99">
        <f t="shared" si="5"/>
        <v>1.4324623191358505</v>
      </c>
    </row>
    <row r="20" spans="1:13" s="26" customFormat="1" ht="15.75" x14ac:dyDescent="0.25">
      <c r="A20" s="95" t="s">
        <v>15</v>
      </c>
      <c r="B20" s="96">
        <f>'SEKTÖR (U S D)'!B20*2.0217</f>
        <v>911559.38716838404</v>
      </c>
      <c r="C20" s="96">
        <f>'SEKTÖR (U S D)'!C20*2.2333</f>
        <v>848554.00830276893</v>
      </c>
      <c r="D20" s="97">
        <f t="shared" si="0"/>
        <v>-6.9118238210821819</v>
      </c>
      <c r="E20" s="97">
        <f t="shared" si="1"/>
        <v>2.9510078294871933</v>
      </c>
      <c r="F20" s="96">
        <f>'SEKTÖR (U S D)'!F20*1.886</f>
        <v>7575396.6605411191</v>
      </c>
      <c r="G20" s="96">
        <f>'SEKTÖR (U S D)'!G20*2.1778</f>
        <v>8949180.9899255577</v>
      </c>
      <c r="H20" s="97">
        <f t="shared" si="2"/>
        <v>18.134817105224794</v>
      </c>
      <c r="I20" s="97">
        <f t="shared" si="3"/>
        <v>2.8483821137369443</v>
      </c>
      <c r="J20" s="96">
        <f>'SEKTÖR (U S D)'!J20*1.877</f>
        <v>8213688.6324800001</v>
      </c>
      <c r="K20" s="96">
        <f>'SEKTÖR (U S D)'!K20*2.1672</f>
        <v>9858955.3638911992</v>
      </c>
      <c r="L20" s="97">
        <f t="shared" si="4"/>
        <v>20.030790124003463</v>
      </c>
      <c r="M20" s="97">
        <f t="shared" si="5"/>
        <v>2.8894265583996157</v>
      </c>
    </row>
    <row r="21" spans="1:13" ht="14.25" x14ac:dyDescent="0.2">
      <c r="A21" s="15" t="s">
        <v>16</v>
      </c>
      <c r="B21" s="98">
        <f>'SEKTÖR (U S D)'!B21*2.0217</f>
        <v>911559.38716838404</v>
      </c>
      <c r="C21" s="98">
        <f>'SEKTÖR (U S D)'!C21*2.2333</f>
        <v>848554.00830276893</v>
      </c>
      <c r="D21" s="99">
        <f t="shared" si="0"/>
        <v>-6.9118238210821819</v>
      </c>
      <c r="E21" s="99">
        <f t="shared" si="1"/>
        <v>2.9510078294871933</v>
      </c>
      <c r="F21" s="98">
        <f>'SEKTÖR (U S D)'!F21*1.886</f>
        <v>7575396.6605411191</v>
      </c>
      <c r="G21" s="98">
        <f>'SEKTÖR (U S D)'!G21*2.1778</f>
        <v>8949180.9899255577</v>
      </c>
      <c r="H21" s="99">
        <f t="shared" si="2"/>
        <v>18.134817105224794</v>
      </c>
      <c r="I21" s="99">
        <f t="shared" si="3"/>
        <v>2.8483821137369443</v>
      </c>
      <c r="J21" s="98">
        <f>'SEKTÖR (U S D)'!J21*1.877</f>
        <v>8213688.6324800001</v>
      </c>
      <c r="K21" s="98">
        <f>'SEKTÖR (U S D)'!K21*2.1672</f>
        <v>9858955.3638911992</v>
      </c>
      <c r="L21" s="99">
        <f t="shared" si="4"/>
        <v>20.030790124003463</v>
      </c>
      <c r="M21" s="99">
        <f t="shared" si="5"/>
        <v>2.8894265583996157</v>
      </c>
    </row>
    <row r="22" spans="1:13" ht="16.5" x14ac:dyDescent="0.25">
      <c r="A22" s="92" t="s">
        <v>17</v>
      </c>
      <c r="B22" s="93">
        <f>'SEKTÖR (U S D)'!B22*2.0217</f>
        <v>22361385.101961724</v>
      </c>
      <c r="C22" s="93">
        <f>'SEKTÖR (U S D)'!C22*2.2333</f>
        <v>22967038.21644846</v>
      </c>
      <c r="D22" s="100">
        <f t="shared" si="0"/>
        <v>2.708477635553991</v>
      </c>
      <c r="E22" s="100">
        <f t="shared" si="1"/>
        <v>79.872240227151408</v>
      </c>
      <c r="F22" s="93">
        <f>'SEKTÖR (U S D)'!F22*1.886</f>
        <v>204895497.00703299</v>
      </c>
      <c r="G22" s="93">
        <f>'SEKTÖR (U S D)'!G22*2.1778</f>
        <v>247759731.11897719</v>
      </c>
      <c r="H22" s="100">
        <f t="shared" si="2"/>
        <v>20.920046920539644</v>
      </c>
      <c r="I22" s="100">
        <f t="shared" si="3"/>
        <v>78.857985710426391</v>
      </c>
      <c r="J22" s="93">
        <f>'SEKTÖR (U S D)'!J22*1.877</f>
        <v>221951261.793571</v>
      </c>
      <c r="K22" s="93">
        <f>'SEKTÖR (U S D)'!K22*2.1672</f>
        <v>269045882.03404796</v>
      </c>
      <c r="L22" s="100">
        <f t="shared" si="4"/>
        <v>21.218451231098655</v>
      </c>
      <c r="M22" s="100">
        <f t="shared" si="5"/>
        <v>78.850982511234662</v>
      </c>
    </row>
    <row r="23" spans="1:13" s="26" customFormat="1" ht="15.75" x14ac:dyDescent="0.25">
      <c r="A23" s="95" t="s">
        <v>18</v>
      </c>
      <c r="B23" s="96">
        <f>'SEKTÖR (U S D)'!B23*2.0217</f>
        <v>2466057.0281960131</v>
      </c>
      <c r="C23" s="96">
        <f>'SEKTÖR (U S D)'!C23*2.2333</f>
        <v>2443429.3329761545</v>
      </c>
      <c r="D23" s="97">
        <f t="shared" si="0"/>
        <v>-0.91756577245139037</v>
      </c>
      <c r="E23" s="97">
        <f t="shared" si="1"/>
        <v>8.4974898731944073</v>
      </c>
      <c r="F23" s="96">
        <f>'SEKTÖR (U S D)'!F23*1.886</f>
        <v>21576443.614054818</v>
      </c>
      <c r="G23" s="96">
        <f>'SEKTÖR (U S D)'!G23*2.1778</f>
        <v>26202690.705196001</v>
      </c>
      <c r="H23" s="97">
        <f t="shared" si="2"/>
        <v>21.441193803262657</v>
      </c>
      <c r="I23" s="97">
        <f t="shared" si="3"/>
        <v>8.3399001115835514</v>
      </c>
      <c r="J23" s="96">
        <f>'SEKTÖR (U S D)'!J23*1.877</f>
        <v>23300565.462626003</v>
      </c>
      <c r="K23" s="96">
        <f>'SEKTÖR (U S D)'!K23*2.1672</f>
        <v>28426504.204022396</v>
      </c>
      <c r="L23" s="97">
        <f t="shared" si="4"/>
        <v>21.999203193666588</v>
      </c>
      <c r="M23" s="97">
        <f t="shared" si="5"/>
        <v>8.331135823008994</v>
      </c>
    </row>
    <row r="24" spans="1:13" ht="14.25" x14ac:dyDescent="0.2">
      <c r="A24" s="15" t="s">
        <v>19</v>
      </c>
      <c r="B24" s="98">
        <f>'SEKTÖR (U S D)'!B24*2.0217</f>
        <v>1644563.790078318</v>
      </c>
      <c r="C24" s="98">
        <f>'SEKTÖR (U S D)'!C24*2.2333</f>
        <v>1638122.1045317589</v>
      </c>
      <c r="D24" s="99">
        <f t="shared" si="0"/>
        <v>-0.39169569374090873</v>
      </c>
      <c r="E24" s="99">
        <f t="shared" si="1"/>
        <v>5.6968809396094695</v>
      </c>
      <c r="F24" s="98">
        <f>'SEKTÖR (U S D)'!F24*1.886</f>
        <v>14571398.973069718</v>
      </c>
      <c r="G24" s="98">
        <f>'SEKTÖR (U S D)'!G24*2.1778</f>
        <v>17892878.950736187</v>
      </c>
      <c r="H24" s="99">
        <f t="shared" si="2"/>
        <v>22.794516736554236</v>
      </c>
      <c r="I24" s="99">
        <f t="shared" si="3"/>
        <v>5.6950190664275713</v>
      </c>
      <c r="J24" s="98">
        <f>'SEKTÖR (U S D)'!J24*1.877</f>
        <v>15669920.899277</v>
      </c>
      <c r="K24" s="98">
        <f>'SEKTÖR (U S D)'!K24*2.1672</f>
        <v>19239682.052757595</v>
      </c>
      <c r="L24" s="99">
        <f t="shared" si="4"/>
        <v>22.780977494566049</v>
      </c>
      <c r="M24" s="99">
        <f t="shared" si="5"/>
        <v>5.6386956068397236</v>
      </c>
    </row>
    <row r="25" spans="1:13" ht="14.25" x14ac:dyDescent="0.2">
      <c r="A25" s="15" t="s">
        <v>20</v>
      </c>
      <c r="B25" s="98">
        <f>'SEKTÖR (U S D)'!B25*2.0217</f>
        <v>356647.34915295301</v>
      </c>
      <c r="C25" s="98">
        <f>'SEKTÖR (U S D)'!C25*2.2333</f>
        <v>302955.59515954298</v>
      </c>
      <c r="D25" s="99">
        <f t="shared" si="0"/>
        <v>-15.054578176714164</v>
      </c>
      <c r="E25" s="99">
        <f t="shared" si="1"/>
        <v>1.0535856581373555</v>
      </c>
      <c r="F25" s="98">
        <f>'SEKTÖR (U S D)'!F25*1.886</f>
        <v>3246560.56630748</v>
      </c>
      <c r="G25" s="98">
        <f>'SEKTÖR (U S D)'!G25*2.1778</f>
        <v>3648915.2586207921</v>
      </c>
      <c r="H25" s="99">
        <f t="shared" si="2"/>
        <v>12.393260008419793</v>
      </c>
      <c r="I25" s="99">
        <f t="shared" si="3"/>
        <v>1.1613917484625302</v>
      </c>
      <c r="J25" s="98">
        <f>'SEKTÖR (U S D)'!J25*1.877</f>
        <v>3536893.3788599996</v>
      </c>
      <c r="K25" s="98">
        <f>'SEKTÖR (U S D)'!K25*2.1672</f>
        <v>4109660.8507079999</v>
      </c>
      <c r="L25" s="99">
        <f t="shared" si="4"/>
        <v>16.194083634848301</v>
      </c>
      <c r="M25" s="99">
        <f t="shared" si="5"/>
        <v>1.2044443624871144</v>
      </c>
    </row>
    <row r="26" spans="1:13" ht="14.25" x14ac:dyDescent="0.2">
      <c r="A26" s="15" t="s">
        <v>21</v>
      </c>
      <c r="B26" s="98">
        <f>'SEKTÖR (U S D)'!B26*2.0217</f>
        <v>464845.88896474201</v>
      </c>
      <c r="C26" s="98">
        <f>'SEKTÖR (U S D)'!C26*2.2333</f>
        <v>502351.63328485296</v>
      </c>
      <c r="D26" s="99">
        <f t="shared" si="0"/>
        <v>8.0684255170331749</v>
      </c>
      <c r="E26" s="99">
        <f t="shared" si="1"/>
        <v>1.747023275447585</v>
      </c>
      <c r="F26" s="98">
        <f>'SEKTÖR (U S D)'!F26*1.886</f>
        <v>3758484.0746776201</v>
      </c>
      <c r="G26" s="98">
        <f>'SEKTÖR (U S D)'!G26*2.1778</f>
        <v>4660896.4958390221</v>
      </c>
      <c r="H26" s="99">
        <f t="shared" si="2"/>
        <v>24.010010505067935</v>
      </c>
      <c r="I26" s="99">
        <f t="shared" si="3"/>
        <v>1.4834892966934512</v>
      </c>
      <c r="J26" s="98">
        <f>'SEKTÖR (U S D)'!J26*1.877</f>
        <v>4093751.1826119996</v>
      </c>
      <c r="K26" s="98">
        <f>'SEKTÖR (U S D)'!K26*2.1672</f>
        <v>5077161.3005567994</v>
      </c>
      <c r="L26" s="99">
        <f t="shared" si="4"/>
        <v>24.02222494913185</v>
      </c>
      <c r="M26" s="99">
        <f t="shared" si="5"/>
        <v>1.4879958536821554</v>
      </c>
    </row>
    <row r="27" spans="1:13" s="26" customFormat="1" ht="15.75" x14ac:dyDescent="0.25">
      <c r="A27" s="95" t="s">
        <v>22</v>
      </c>
      <c r="B27" s="96">
        <f>'SEKTÖR (U S D)'!B27*2.0217</f>
        <v>3166866.3332808902</v>
      </c>
      <c r="C27" s="96">
        <f>'SEKTÖR (U S D)'!C27*2.2333</f>
        <v>3437006.7309554126</v>
      </c>
      <c r="D27" s="97">
        <f t="shared" si="0"/>
        <v>8.5302115481033098</v>
      </c>
      <c r="E27" s="97">
        <f t="shared" si="1"/>
        <v>11.952844101622176</v>
      </c>
      <c r="F27" s="96">
        <f>'SEKTÖR (U S D)'!F27*1.886</f>
        <v>29860147.251479119</v>
      </c>
      <c r="G27" s="96">
        <f>'SEKTÖR (U S D)'!G27*2.1778</f>
        <v>35794304.058619834</v>
      </c>
      <c r="H27" s="97">
        <f t="shared" si="2"/>
        <v>19.873166589447301</v>
      </c>
      <c r="I27" s="97">
        <f t="shared" si="3"/>
        <v>11.392758238883548</v>
      </c>
      <c r="J27" s="96">
        <f>'SEKTÖR (U S D)'!J27*1.877</f>
        <v>32356580.759521998</v>
      </c>
      <c r="K27" s="96">
        <f>'SEKTÖR (U S D)'!K27*2.1672</f>
        <v>39084604.887031198</v>
      </c>
      <c r="L27" s="97">
        <f t="shared" si="4"/>
        <v>20.793371764194383</v>
      </c>
      <c r="M27" s="97">
        <f t="shared" si="5"/>
        <v>11.454772966998256</v>
      </c>
    </row>
    <row r="28" spans="1:13" ht="14.25" x14ac:dyDescent="0.2">
      <c r="A28" s="15" t="s">
        <v>23</v>
      </c>
      <c r="B28" s="98">
        <f>'SEKTÖR (U S D)'!B28*2.0217</f>
        <v>3166866.3332808902</v>
      </c>
      <c r="C28" s="98">
        <f>'SEKTÖR (U S D)'!C28*2.2333</f>
        <v>3437006.7309554126</v>
      </c>
      <c r="D28" s="99">
        <f t="shared" si="0"/>
        <v>8.5302115481033098</v>
      </c>
      <c r="E28" s="99">
        <f t="shared" si="1"/>
        <v>11.952844101622176</v>
      </c>
      <c r="F28" s="98">
        <f>'SEKTÖR (U S D)'!F28*1.886</f>
        <v>29860147.251479119</v>
      </c>
      <c r="G28" s="98">
        <f>'SEKTÖR (U S D)'!G28*2.1778</f>
        <v>35794304.058619834</v>
      </c>
      <c r="H28" s="99">
        <f t="shared" si="2"/>
        <v>19.873166589447301</v>
      </c>
      <c r="I28" s="99">
        <f t="shared" si="3"/>
        <v>11.392758238883548</v>
      </c>
      <c r="J28" s="98">
        <f>'SEKTÖR (U S D)'!J28*1.877</f>
        <v>32356580.759521998</v>
      </c>
      <c r="K28" s="98">
        <f>'SEKTÖR (U S D)'!K28*2.1672</f>
        <v>39084604.887031198</v>
      </c>
      <c r="L28" s="99">
        <f t="shared" si="4"/>
        <v>20.793371764194383</v>
      </c>
      <c r="M28" s="99">
        <f t="shared" si="5"/>
        <v>11.454772966998256</v>
      </c>
    </row>
    <row r="29" spans="1:13" s="26" customFormat="1" ht="15.75" x14ac:dyDescent="0.25">
      <c r="A29" s="95" t="s">
        <v>24</v>
      </c>
      <c r="B29" s="96">
        <f>'SEKTÖR (U S D)'!B29*2.0217</f>
        <v>16728461.740484821</v>
      </c>
      <c r="C29" s="96">
        <f>'SEKTÖR (U S D)'!C29*2.2333</f>
        <v>17086602.15251689</v>
      </c>
      <c r="D29" s="97">
        <f t="shared" si="0"/>
        <v>2.1409046306112427</v>
      </c>
      <c r="E29" s="97">
        <f t="shared" si="1"/>
        <v>59.421906252334821</v>
      </c>
      <c r="F29" s="96">
        <f>'SEKTÖR (U S D)'!F29*1.886</f>
        <v>153458906.14149904</v>
      </c>
      <c r="G29" s="96">
        <f>'SEKTÖR (U S D)'!G29*2.1778</f>
        <v>185762736.35516137</v>
      </c>
      <c r="H29" s="97">
        <f t="shared" si="2"/>
        <v>21.05047600422494</v>
      </c>
      <c r="I29" s="97">
        <f t="shared" si="3"/>
        <v>59.1253273599593</v>
      </c>
      <c r="J29" s="96">
        <f>'SEKTÖR (U S D)'!J29*1.877</f>
        <v>166294115.578931</v>
      </c>
      <c r="K29" s="96">
        <f>'SEKTÖR (U S D)'!K29*2.1672</f>
        <v>201534779.44459438</v>
      </c>
      <c r="L29" s="97">
        <f t="shared" si="4"/>
        <v>21.191768417648248</v>
      </c>
      <c r="M29" s="97">
        <f t="shared" si="5"/>
        <v>59.065075626692561</v>
      </c>
    </row>
    <row r="30" spans="1:13" ht="14.25" x14ac:dyDescent="0.2">
      <c r="A30" s="15" t="s">
        <v>25</v>
      </c>
      <c r="B30" s="98">
        <f>'SEKTÖR (U S D)'!B30*2.0217</f>
        <v>3350297.453262432</v>
      </c>
      <c r="C30" s="98">
        <f>'SEKTÖR (U S D)'!C30*2.2333</f>
        <v>3370137.1800136417</v>
      </c>
      <c r="D30" s="99">
        <f t="shared" si="0"/>
        <v>0.59217806860373834</v>
      </c>
      <c r="E30" s="99">
        <f t="shared" si="1"/>
        <v>11.720292529827528</v>
      </c>
      <c r="F30" s="98">
        <f>'SEKTÖR (U S D)'!F30*1.886</f>
        <v>30059695.063880999</v>
      </c>
      <c r="G30" s="98">
        <f>'SEKTÖR (U S D)'!G30*2.1778</f>
        <v>37852624.14338547</v>
      </c>
      <c r="H30" s="99">
        <f t="shared" si="2"/>
        <v>25.924844090877908</v>
      </c>
      <c r="I30" s="99">
        <f t="shared" si="3"/>
        <v>12.047888816798112</v>
      </c>
      <c r="J30" s="98">
        <f>'SEKTÖR (U S D)'!J30*1.877</f>
        <v>32484122.853212006</v>
      </c>
      <c r="K30" s="98">
        <f>'SEKTÖR (U S D)'!K30*2.1672</f>
        <v>40749346.889999993</v>
      </c>
      <c r="L30" s="99">
        <f t="shared" si="4"/>
        <v>25.443888616406728</v>
      </c>
      <c r="M30" s="99">
        <f t="shared" si="5"/>
        <v>11.942669460969489</v>
      </c>
    </row>
    <row r="31" spans="1:13" ht="14.25" x14ac:dyDescent="0.2">
      <c r="A31" s="15" t="s">
        <v>26</v>
      </c>
      <c r="B31" s="98">
        <f>'SEKTÖR (U S D)'!B31*2.0217</f>
        <v>4196025.8353737453</v>
      </c>
      <c r="C31" s="98">
        <f>'SEKTÖR (U S D)'!C31*2.2333</f>
        <v>4120935.1451399419</v>
      </c>
      <c r="D31" s="99">
        <f t="shared" si="0"/>
        <v>-1.7895669183150997</v>
      </c>
      <c r="E31" s="99">
        <f t="shared" si="1"/>
        <v>14.331335140871587</v>
      </c>
      <c r="F31" s="98">
        <f>'SEKTÖR (U S D)'!F31*1.886</f>
        <v>36850283.841363356</v>
      </c>
      <c r="G31" s="98">
        <f>'SEKTÖR (U S D)'!G31*2.1778</f>
        <v>44614972.231155939</v>
      </c>
      <c r="H31" s="99">
        <f t="shared" si="2"/>
        <v>21.070905242463699</v>
      </c>
      <c r="I31" s="99">
        <f t="shared" si="3"/>
        <v>14.200236764811716</v>
      </c>
      <c r="J31" s="98">
        <f>'SEKTÖR (U S D)'!J31*1.877</f>
        <v>39746940.696743995</v>
      </c>
      <c r="K31" s="98">
        <f>'SEKTÖR (U S D)'!K31*2.1672</f>
        <v>48221437.622903995</v>
      </c>
      <c r="L31" s="99">
        <f t="shared" si="4"/>
        <v>21.321130073425294</v>
      </c>
      <c r="M31" s="99">
        <f t="shared" si="5"/>
        <v>14.132562468244773</v>
      </c>
    </row>
    <row r="32" spans="1:13" ht="14.25" x14ac:dyDescent="0.2">
      <c r="A32" s="15" t="s">
        <v>27</v>
      </c>
      <c r="B32" s="98">
        <f>'SEKTÖR (U S D)'!B32*2.0217</f>
        <v>118808.469245211</v>
      </c>
      <c r="C32" s="98">
        <f>'SEKTÖR (U S D)'!C32*2.2333</f>
        <v>142668.15118382699</v>
      </c>
      <c r="D32" s="99">
        <f t="shared" si="0"/>
        <v>20.08247567719398</v>
      </c>
      <c r="E32" s="99">
        <f t="shared" si="1"/>
        <v>0.49615560947502541</v>
      </c>
      <c r="F32" s="98">
        <f>'SEKTÖR (U S D)'!F32*1.886</f>
        <v>2014093.7189761999</v>
      </c>
      <c r="G32" s="98">
        <f>'SEKTÖR (U S D)'!G32*2.1778</f>
        <v>2432201.2371440581</v>
      </c>
      <c r="H32" s="99">
        <f t="shared" si="2"/>
        <v>20.759089521434476</v>
      </c>
      <c r="I32" s="99">
        <f t="shared" si="3"/>
        <v>0.77413100804296398</v>
      </c>
      <c r="J32" s="98">
        <f>'SEKTÖR (U S D)'!J32*1.877</f>
        <v>2191392.3607740002</v>
      </c>
      <c r="K32" s="98">
        <f>'SEKTÖR (U S D)'!K32*2.1672</f>
        <v>2627704.4097023997</v>
      </c>
      <c r="L32" s="99">
        <f t="shared" si="4"/>
        <v>19.910266036260804</v>
      </c>
      <c r="M32" s="99">
        <f t="shared" si="5"/>
        <v>0.77011799209741194</v>
      </c>
    </row>
    <row r="33" spans="1:13" ht="14.25" x14ac:dyDescent="0.2">
      <c r="A33" s="15" t="s">
        <v>187</v>
      </c>
      <c r="B33" s="98">
        <f>'SEKTÖR (U S D)'!B33*2.0217</f>
        <v>2281110.684660207</v>
      </c>
      <c r="C33" s="98">
        <f>'SEKTÖR (U S D)'!C33*2.2333</f>
        <v>2248954.9816277372</v>
      </c>
      <c r="D33" s="99">
        <f t="shared" si="0"/>
        <v>-1.4096511514635135</v>
      </c>
      <c r="E33" s="99">
        <f t="shared" si="1"/>
        <v>7.8211683570053605</v>
      </c>
      <c r="F33" s="98">
        <f>'SEKTÖR (U S D)'!F33*1.886</f>
        <v>19954772.423722658</v>
      </c>
      <c r="G33" s="98">
        <f>'SEKTÖR (U S D)'!G33*2.1778</f>
        <v>23918137.718900267</v>
      </c>
      <c r="H33" s="99">
        <f t="shared" si="2"/>
        <v>19.861741397089929</v>
      </c>
      <c r="I33" s="99">
        <f t="shared" si="3"/>
        <v>7.6127631957725299</v>
      </c>
      <c r="J33" s="98">
        <f>'SEKTÖR (U S D)'!J33*1.877</f>
        <v>21734206.167772993</v>
      </c>
      <c r="K33" s="98">
        <f>'SEKTÖR (U S D)'!K33*2.1672</f>
        <v>26214804.403754398</v>
      </c>
      <c r="L33" s="99">
        <f t="shared" si="4"/>
        <v>20.615421614179485</v>
      </c>
      <c r="M33" s="99">
        <f t="shared" si="5"/>
        <v>7.6829389394418888</v>
      </c>
    </row>
    <row r="34" spans="1:13" ht="14.25" x14ac:dyDescent="0.2">
      <c r="A34" s="15" t="s">
        <v>28</v>
      </c>
      <c r="B34" s="98">
        <f>'SEKTÖR (U S D)'!B34*2.0217</f>
        <v>1078046.4810497309</v>
      </c>
      <c r="C34" s="98">
        <f>'SEKTÖR (U S D)'!C34*2.2333</f>
        <v>1056968.5749028339</v>
      </c>
      <c r="D34" s="99">
        <f t="shared" si="0"/>
        <v>-1.955194559549299</v>
      </c>
      <c r="E34" s="99">
        <f t="shared" si="1"/>
        <v>3.675809093517667</v>
      </c>
      <c r="F34" s="98">
        <f>'SEKTÖR (U S D)'!F34*1.886</f>
        <v>9852781.3894705996</v>
      </c>
      <c r="G34" s="98">
        <f>'SEKTÖR (U S D)'!G34*2.1778</f>
        <v>11967443.81248752</v>
      </c>
      <c r="H34" s="99">
        <f t="shared" si="2"/>
        <v>21.462593550251739</v>
      </c>
      <c r="I34" s="99">
        <f t="shared" si="3"/>
        <v>3.809047212366734</v>
      </c>
      <c r="J34" s="98">
        <f>'SEKTÖR (U S D)'!J34*1.877</f>
        <v>10658374.158495998</v>
      </c>
      <c r="K34" s="98">
        <f>'SEKTÖR (U S D)'!K34*2.1672</f>
        <v>13145264.563132798</v>
      </c>
      <c r="L34" s="99">
        <f t="shared" si="4"/>
        <v>23.332736941444786</v>
      </c>
      <c r="M34" s="99">
        <f t="shared" si="5"/>
        <v>3.852566031997342</v>
      </c>
    </row>
    <row r="35" spans="1:13" ht="14.25" x14ac:dyDescent="0.2">
      <c r="A35" s="15" t="s">
        <v>29</v>
      </c>
      <c r="B35" s="98">
        <f>'SEKTÖR (U S D)'!B35*2.0217</f>
        <v>1316948.527863129</v>
      </c>
      <c r="C35" s="98">
        <f>'SEKTÖR (U S D)'!C35*2.2333</f>
        <v>1268771.4503957029</v>
      </c>
      <c r="D35" s="99">
        <f t="shared" si="0"/>
        <v>-3.6582354168084281</v>
      </c>
      <c r="E35" s="99">
        <f t="shared" si="1"/>
        <v>4.4123938456626863</v>
      </c>
      <c r="F35" s="98">
        <f>'SEKTÖR (U S D)'!F35*1.886</f>
        <v>11801373.09803926</v>
      </c>
      <c r="G35" s="98">
        <f>'SEKTÖR (U S D)'!G35*2.1778</f>
        <v>14200111.126432801</v>
      </c>
      <c r="H35" s="99">
        <f t="shared" si="2"/>
        <v>20.325923165602475</v>
      </c>
      <c r="I35" s="99">
        <f t="shared" si="3"/>
        <v>4.5196697430906037</v>
      </c>
      <c r="J35" s="98">
        <f>'SEKTÖR (U S D)'!J35*1.877</f>
        <v>12763670.541414</v>
      </c>
      <c r="K35" s="98">
        <f>'SEKTÖR (U S D)'!K35*2.1672</f>
        <v>15371416.3864464</v>
      </c>
      <c r="L35" s="99">
        <f t="shared" si="4"/>
        <v>20.431002481387342</v>
      </c>
      <c r="M35" s="99">
        <f t="shared" si="5"/>
        <v>4.5049984615902989</v>
      </c>
    </row>
    <row r="36" spans="1:13" ht="14.25" x14ac:dyDescent="0.2">
      <c r="A36" s="15" t="s">
        <v>30</v>
      </c>
      <c r="B36" s="98">
        <f>'SEKTÖR (U S D)'!B36*2.0217</f>
        <v>2287012.5692407978</v>
      </c>
      <c r="C36" s="98">
        <f>'SEKTÖR (U S D)'!C36*2.2333</f>
        <v>2024415.8935094308</v>
      </c>
      <c r="D36" s="99">
        <f t="shared" si="0"/>
        <v>-11.482082751234691</v>
      </c>
      <c r="E36" s="99">
        <f t="shared" si="1"/>
        <v>7.0402910049693164</v>
      </c>
      <c r="F36" s="98">
        <f>'SEKTÖR (U S D)'!F36*1.886</f>
        <v>23823126.704467878</v>
      </c>
      <c r="G36" s="98">
        <f>'SEKTÖR (U S D)'!G36*2.1778</f>
        <v>26240541.399620969</v>
      </c>
      <c r="H36" s="99">
        <f t="shared" si="2"/>
        <v>10.147344322774057</v>
      </c>
      <c r="I36" s="99">
        <f t="shared" si="3"/>
        <v>8.3519473862016405</v>
      </c>
      <c r="J36" s="98">
        <f>'SEKTÖR (U S D)'!J36*1.877</f>
        <v>26038498.199247003</v>
      </c>
      <c r="K36" s="98">
        <f>'SEKTÖR (U S D)'!K36*2.1672</f>
        <v>28685563.524777599</v>
      </c>
      <c r="L36" s="99">
        <f t="shared" si="4"/>
        <v>10.165967734679667</v>
      </c>
      <c r="M36" s="99">
        <f t="shared" si="5"/>
        <v>8.4070599806872579</v>
      </c>
    </row>
    <row r="37" spans="1:13" ht="14.25" x14ac:dyDescent="0.2">
      <c r="A37" s="15" t="s">
        <v>188</v>
      </c>
      <c r="B37" s="98">
        <f>'SEKTÖR (U S D)'!B37*2.0217</f>
        <v>532967.63676312903</v>
      </c>
      <c r="C37" s="98">
        <f>'SEKTÖR (U S D)'!C37*2.2333</f>
        <v>560571.84952043195</v>
      </c>
      <c r="D37" s="99">
        <f t="shared" si="0"/>
        <v>5.1793412682525162</v>
      </c>
      <c r="E37" s="99">
        <f t="shared" si="1"/>
        <v>1.9494951420165409</v>
      </c>
      <c r="F37" s="98">
        <f>'SEKTÖR (U S D)'!F37*1.886</f>
        <v>5478282.7590132598</v>
      </c>
      <c r="G37" s="98">
        <f>'SEKTÖR (U S D)'!G37*2.1778</f>
        <v>6323992.9512689617</v>
      </c>
      <c r="H37" s="99">
        <f t="shared" si="2"/>
        <v>15.43750531796263</v>
      </c>
      <c r="I37" s="99">
        <f t="shared" si="3"/>
        <v>2.0128264731790679</v>
      </c>
      <c r="J37" s="98">
        <f>'SEKTÖR (U S D)'!J37*1.877</f>
        <v>5898600.7235010006</v>
      </c>
      <c r="K37" s="98">
        <f>'SEKTÖR (U S D)'!K37*2.1672</f>
        <v>6830318.5380863994</v>
      </c>
      <c r="L37" s="99">
        <f t="shared" si="4"/>
        <v>15.795573531079684</v>
      </c>
      <c r="M37" s="99">
        <f t="shared" si="5"/>
        <v>2.0018047610357228</v>
      </c>
    </row>
    <row r="38" spans="1:13" ht="14.25" x14ac:dyDescent="0.2">
      <c r="A38" s="15" t="s">
        <v>31</v>
      </c>
      <c r="B38" s="98">
        <f>'SEKTÖR (U S D)'!B38*2.0217</f>
        <v>484910.96277878404</v>
      </c>
      <c r="C38" s="98">
        <f>'SEKTÖR (U S D)'!C38*2.2333</f>
        <v>1163048.6803677129</v>
      </c>
      <c r="D38" s="99">
        <f t="shared" si="0"/>
        <v>139.84788335220512</v>
      </c>
      <c r="E38" s="99">
        <f t="shared" si="1"/>
        <v>4.0447228205364301</v>
      </c>
      <c r="F38" s="98">
        <f>'SEKTÖR (U S D)'!F38*1.886</f>
        <v>3893296.25037674</v>
      </c>
      <c r="G38" s="98">
        <f>'SEKTÖR (U S D)'!G38*2.1778</f>
        <v>5925868.0881118122</v>
      </c>
      <c r="H38" s="99">
        <f t="shared" si="2"/>
        <v>52.206965692333007</v>
      </c>
      <c r="I38" s="99">
        <f t="shared" si="3"/>
        <v>1.8861096551230476</v>
      </c>
      <c r="J38" s="98">
        <f>'SEKTÖR (U S D)'!J38*1.877</f>
        <v>4182937.8699620003</v>
      </c>
      <c r="K38" s="98">
        <f>'SEKTÖR (U S D)'!K38*2.1672</f>
        <v>6307038.4237055993</v>
      </c>
      <c r="L38" s="99">
        <f t="shared" si="4"/>
        <v>50.78011244194969</v>
      </c>
      <c r="M38" s="99">
        <f t="shared" si="5"/>
        <v>1.8484437400991685</v>
      </c>
    </row>
    <row r="39" spans="1:13" ht="14.25" x14ac:dyDescent="0.2">
      <c r="A39" s="15" t="s">
        <v>189</v>
      </c>
      <c r="B39" s="98">
        <f>'SEKTÖR (U S D)'!B39*2.0217</f>
        <v>220889.05270113298</v>
      </c>
      <c r="C39" s="98">
        <f>'SEKTÖR (U S D)'!C39*2.2333</f>
        <v>330048.87582918396</v>
      </c>
      <c r="D39" s="99">
        <f t="shared" si="0"/>
        <v>49.418394344669608</v>
      </c>
      <c r="E39" s="99">
        <f t="shared" si="1"/>
        <v>1.1478076906777723</v>
      </c>
      <c r="F39" s="98">
        <f>'SEKTÖR (U S D)'!F39*1.886</f>
        <v>2311091.4054034199</v>
      </c>
      <c r="G39" s="98">
        <f>'SEKTÖR (U S D)'!G39*2.1778</f>
        <v>3207313.4836426559</v>
      </c>
      <c r="H39" s="99">
        <f t="shared" si="2"/>
        <v>38.779170574726493</v>
      </c>
      <c r="I39" s="99">
        <f t="shared" si="3"/>
        <v>1.0208369201873817</v>
      </c>
      <c r="J39" s="98">
        <f>'SEKTÖR (U S D)'!J39*1.877</f>
        <v>2623436.3635390005</v>
      </c>
      <c r="K39" s="98">
        <f>'SEKTÖR (U S D)'!K39*2.1672</f>
        <v>3545842.5213119998</v>
      </c>
      <c r="L39" s="99">
        <f t="shared" si="4"/>
        <v>35.16022612908661</v>
      </c>
      <c r="M39" s="99">
        <f t="shared" si="5"/>
        <v>1.0392025498468027</v>
      </c>
    </row>
    <row r="40" spans="1:13" ht="14.25" x14ac:dyDescent="0.2">
      <c r="A40" s="12" t="s">
        <v>32</v>
      </c>
      <c r="B40" s="98">
        <f>'SEKTÖR (U S D)'!B40*2.0217</f>
        <v>847290.95141310291</v>
      </c>
      <c r="C40" s="98">
        <f>'SEKTÖR (U S D)'!C40*2.2333</f>
        <v>785190.61097356596</v>
      </c>
      <c r="D40" s="99">
        <f t="shared" si="0"/>
        <v>-7.3292816754347099</v>
      </c>
      <c r="E40" s="99">
        <f t="shared" si="1"/>
        <v>2.7306495732161697</v>
      </c>
      <c r="F40" s="98">
        <f>'SEKTÖR (U S D)'!F40*1.886</f>
        <v>7238716.594414399</v>
      </c>
      <c r="G40" s="98">
        <f>'SEKTÖR (U S D)'!G40*2.1778</f>
        <v>8857464.1729034428</v>
      </c>
      <c r="H40" s="99">
        <f t="shared" si="2"/>
        <v>22.362356052702985</v>
      </c>
      <c r="I40" s="99">
        <f t="shared" si="3"/>
        <v>2.8191901081859592</v>
      </c>
      <c r="J40" s="98">
        <f>'SEKTÖR (U S D)'!J40*1.877</f>
        <v>7776747.6286879992</v>
      </c>
      <c r="K40" s="98">
        <f>'SEKTÖR (U S D)'!K40*2.1672</f>
        <v>9596701.0593719985</v>
      </c>
      <c r="L40" s="99">
        <f t="shared" si="4"/>
        <v>23.402500860003354</v>
      </c>
      <c r="M40" s="99">
        <f t="shared" si="5"/>
        <v>2.8125660265721018</v>
      </c>
    </row>
    <row r="41" spans="1:13" ht="14.25" x14ac:dyDescent="0.2">
      <c r="A41" s="15" t="s">
        <v>33</v>
      </c>
      <c r="B41" s="98">
        <f>'SEKTÖR (U S D)'!B41*2.0217</f>
        <v>14153.116133418</v>
      </c>
      <c r="C41" s="98">
        <f>'SEKTÖR (U S D)'!C41*2.2333</f>
        <v>14890.759052881</v>
      </c>
      <c r="D41" s="99">
        <f t="shared" si="0"/>
        <v>5.2118763988751224</v>
      </c>
      <c r="E41" s="99">
        <f t="shared" si="1"/>
        <v>5.1785444558739402E-2</v>
      </c>
      <c r="F41" s="98">
        <f>'SEKTÖR (U S D)'!F41*1.886</f>
        <v>181392.89237027999</v>
      </c>
      <c r="G41" s="98">
        <f>'SEKTÖR (U S D)'!G41*2.1778</f>
        <v>222065.99010748</v>
      </c>
      <c r="H41" s="99">
        <f t="shared" si="2"/>
        <v>22.422652401491792</v>
      </c>
      <c r="I41" s="99">
        <f t="shared" si="3"/>
        <v>7.0680076199542002E-2</v>
      </c>
      <c r="J41" s="98">
        <f>'SEKTÖR (U S D)'!J41*1.877</f>
        <v>195188.01745799996</v>
      </c>
      <c r="K41" s="98">
        <f>'SEKTÖR (U S D)'!K41*2.1672</f>
        <v>239332.43910239998</v>
      </c>
      <c r="L41" s="99">
        <f t="shared" si="4"/>
        <v>22.616358431889346</v>
      </c>
      <c r="M41" s="99">
        <f t="shared" si="5"/>
        <v>7.0142675395590201E-2</v>
      </c>
    </row>
    <row r="42" spans="1:13" ht="16.5" x14ac:dyDescent="0.25">
      <c r="A42" s="92" t="s">
        <v>34</v>
      </c>
      <c r="B42" s="93">
        <f>'SEKTÖR (U S D)'!B42*2.0217</f>
        <v>888990.07998257398</v>
      </c>
      <c r="C42" s="93">
        <f>'SEKTÖR (U S D)'!C42*2.2333</f>
        <v>878024.86133605894</v>
      </c>
      <c r="D42" s="100">
        <f t="shared" si="0"/>
        <v>-1.2334466821868233</v>
      </c>
      <c r="E42" s="100">
        <f t="shared" si="1"/>
        <v>3.0534983217740135</v>
      </c>
      <c r="F42" s="93">
        <f>'SEKTÖR (U S D)'!F42*1.886</f>
        <v>8703364.1515906397</v>
      </c>
      <c r="G42" s="93">
        <f>'SEKTÖR (U S D)'!G42*2.1778</f>
        <v>9322851.1923203431</v>
      </c>
      <c r="H42" s="100">
        <f t="shared" si="2"/>
        <v>7.1177883625205443</v>
      </c>
      <c r="I42" s="100">
        <f t="shared" si="3"/>
        <v>2.9673154018373809</v>
      </c>
      <c r="J42" s="93">
        <f>'SEKTÖR (U S D)'!J42*1.877</f>
        <v>9407423.3759070002</v>
      </c>
      <c r="K42" s="93">
        <f>'SEKTÖR (U S D)'!K42*2.1672</f>
        <v>10187981.113413598</v>
      </c>
      <c r="L42" s="100">
        <f t="shared" si="4"/>
        <v>8.2972532043753393</v>
      </c>
      <c r="M42" s="100">
        <f t="shared" si="5"/>
        <v>2.9858562209731292</v>
      </c>
    </row>
    <row r="43" spans="1:13" ht="14.25" x14ac:dyDescent="0.2">
      <c r="A43" s="15" t="s">
        <v>35</v>
      </c>
      <c r="B43" s="98">
        <f>'SEKTÖR (U S D)'!B43*2.0217</f>
        <v>888990.07998257398</v>
      </c>
      <c r="C43" s="98">
        <f>'SEKTÖR (U S D)'!C43*2.2333</f>
        <v>878024.86133605894</v>
      </c>
      <c r="D43" s="99">
        <f t="shared" si="0"/>
        <v>-1.2334466821868233</v>
      </c>
      <c r="E43" s="99">
        <f t="shared" si="1"/>
        <v>3.0534983217740135</v>
      </c>
      <c r="F43" s="98">
        <f>'SEKTÖR (U S D)'!F43*1.886</f>
        <v>8703364.1515906397</v>
      </c>
      <c r="G43" s="98">
        <f>'SEKTÖR (U S D)'!G43*2.1778</f>
        <v>9322851.1923203431</v>
      </c>
      <c r="H43" s="99">
        <f t="shared" si="2"/>
        <v>7.1177883625205443</v>
      </c>
      <c r="I43" s="99">
        <f t="shared" si="3"/>
        <v>2.9673154018373809</v>
      </c>
      <c r="J43" s="98">
        <f>'SEKTÖR (U S D)'!J43*1.877</f>
        <v>9407423.3759070002</v>
      </c>
      <c r="K43" s="98">
        <f>'SEKTÖR (U S D)'!K43*2.1672</f>
        <v>10187981.113413598</v>
      </c>
      <c r="L43" s="99">
        <f t="shared" si="4"/>
        <v>8.2972532043753393</v>
      </c>
      <c r="M43" s="99">
        <f t="shared" si="5"/>
        <v>2.9858562209731292</v>
      </c>
    </row>
    <row r="44" spans="1:13" ht="18" x14ac:dyDescent="0.25">
      <c r="A44" s="101" t="s">
        <v>36</v>
      </c>
      <c r="B44" s="130">
        <f>'SEKTÖR (U S D)'!B44*2.0217</f>
        <v>27801778.21899084</v>
      </c>
      <c r="C44" s="130">
        <f>'SEKTÖR (U S D)'!C44*2.2333</f>
        <v>28754718.975117899</v>
      </c>
      <c r="D44" s="131">
        <f>(C44-B44)/B44*100</f>
        <v>3.4276251994418279</v>
      </c>
      <c r="E44" s="132">
        <f>C44/C$46*100</f>
        <v>100</v>
      </c>
      <c r="F44" s="130">
        <f>'SEKTÖR (U S D)'!F44*1.886</f>
        <v>249698114.75373724</v>
      </c>
      <c r="G44" s="130">
        <f>'SEKTÖR (U S D)'!G44*2.1778</f>
        <v>301056761.42852831</v>
      </c>
      <c r="H44" s="131">
        <f>(G44-F44)/F44*100</f>
        <v>20.568295730003054</v>
      </c>
      <c r="I44" s="131">
        <f t="shared" si="3"/>
        <v>95.821583610605188</v>
      </c>
      <c r="J44" s="130">
        <f>'SEKTÖR (U S D)'!J44*1.877</f>
        <v>270728661.37921405</v>
      </c>
      <c r="K44" s="130">
        <f>'SEKTÖR (U S D)'!K44*2.1672</f>
        <v>327762582.37163281</v>
      </c>
      <c r="L44" s="131">
        <f>(K44-J44)/J44*100</f>
        <v>21.066820447403764</v>
      </c>
      <c r="M44" s="131">
        <f t="shared" si="5"/>
        <v>96.059458167629955</v>
      </c>
    </row>
    <row r="45" spans="1:13" ht="14.25" x14ac:dyDescent="0.2">
      <c r="A45" s="102" t="s">
        <v>37</v>
      </c>
      <c r="B45" s="98">
        <f>'SEKTÖR (U S D)'!B45*2.0217</f>
        <v>0</v>
      </c>
      <c r="C45" s="98">
        <f>'SEKTÖR (U S D)'!C45*2.2333</f>
        <v>0</v>
      </c>
      <c r="D45" s="99"/>
      <c r="E45" s="99"/>
      <c r="F45" s="98">
        <f>'SEKTÖR (U S D)'!F45*1.886</f>
        <v>10906166.214948742</v>
      </c>
      <c r="G45" s="98">
        <f>'SEKTÖR (U S D)'!G45*2.1778</f>
        <v>13127945.277997499</v>
      </c>
      <c r="H45" s="99">
        <f>(G45-F45)/F45*100</f>
        <v>20.37176968753176</v>
      </c>
      <c r="I45" s="99">
        <f t="shared" si="3"/>
        <v>4.1784163893948127</v>
      </c>
      <c r="J45" s="98">
        <f>'SEKTÖR (U S D)'!J45*1.877</f>
        <v>12292493.631983969</v>
      </c>
      <c r="K45" s="98">
        <f>'SEKTÖR (U S D)'!K45*2.1672</f>
        <v>13445445.056198353</v>
      </c>
      <c r="L45" s="99">
        <f>(K45-J45)/J45*100</f>
        <v>9.3793127638033269</v>
      </c>
      <c r="M45" s="99">
        <f t="shared" si="5"/>
        <v>3.9405418323700472</v>
      </c>
    </row>
    <row r="46" spans="1:13" s="27" customFormat="1" ht="18" x14ac:dyDescent="0.25">
      <c r="A46" s="103" t="s">
        <v>38</v>
      </c>
      <c r="B46" s="104">
        <f>'SEKTÖR (U S D)'!B46*2.0217</f>
        <v>27801778.21899084</v>
      </c>
      <c r="C46" s="104">
        <f>'SEKTÖR (U S D)'!C46*2.2333</f>
        <v>28754718.975117899</v>
      </c>
      <c r="D46" s="105">
        <f>(C46-B46)/B46*100</f>
        <v>3.4276251994418279</v>
      </c>
      <c r="E46" s="106">
        <f>C46/C$46*100</f>
        <v>100</v>
      </c>
      <c r="F46" s="104">
        <f>'SEKTÖR (U S D)'!F46*1.886</f>
        <v>260604280.96868598</v>
      </c>
      <c r="G46" s="104">
        <f>'SEKTÖR (U S D)'!G46*2.1778</f>
        <v>314184706.7065258</v>
      </c>
      <c r="H46" s="105">
        <f>(G46-F46)/F46*100</f>
        <v>20.560071207839446</v>
      </c>
      <c r="I46" s="106">
        <f t="shared" si="3"/>
        <v>100</v>
      </c>
      <c r="J46" s="104">
        <f>'SEKTÖR (U S D)'!J46*1.877</f>
        <v>283021155.01119798</v>
      </c>
      <c r="K46" s="104">
        <f>'SEKTÖR (U S D)'!K46*2.1672</f>
        <v>341208027.42783117</v>
      </c>
      <c r="L46" s="105">
        <f>(K46-J46)/J46*100</f>
        <v>20.559195447538535</v>
      </c>
      <c r="M46" s="106">
        <f t="shared" si="5"/>
        <v>100</v>
      </c>
    </row>
    <row r="47" spans="1:13" s="27" customFormat="1" ht="18" x14ac:dyDescent="0.25">
      <c r="A47" s="28"/>
      <c r="B47" s="29"/>
      <c r="C47" s="29"/>
      <c r="D47" s="30"/>
      <c r="E47" s="31"/>
      <c r="F47" s="31"/>
      <c r="G47" s="31"/>
      <c r="H47" s="31"/>
      <c r="I47" s="31"/>
    </row>
    <row r="48" spans="1:13" x14ac:dyDescent="0.2">
      <c r="A48" s="21" t="s">
        <v>185</v>
      </c>
    </row>
    <row r="50" spans="1:1" x14ac:dyDescent="0.2">
      <c r="A50" s="32" t="s">
        <v>40</v>
      </c>
    </row>
  </sheetData>
  <mergeCells count="4">
    <mergeCell ref="B6:E6"/>
    <mergeCell ref="F6:I6"/>
    <mergeCell ref="J6:M6"/>
    <mergeCell ref="A5:M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showGridLines="0" topLeftCell="A10" zoomScale="70" zoomScaleNormal="70" workbookViewId="0">
      <selection activeCell="B8" sqref="B8"/>
    </sheetView>
  </sheetViews>
  <sheetFormatPr defaultColWidth="9.140625" defaultRowHeight="12.75" x14ac:dyDescent="0.2"/>
  <cols>
    <col min="1" max="1" width="48.7109375" style="21" customWidth="1"/>
    <col min="2" max="2" width="14.42578125" style="21" customWidth="1"/>
    <col min="3" max="3" width="17.85546875" style="21" bestFit="1" customWidth="1"/>
    <col min="4" max="4" width="14.42578125" style="21" customWidth="1"/>
    <col min="5" max="5" width="17.85546875" style="21" bestFit="1" customWidth="1"/>
    <col min="6" max="6" width="18" style="21" bestFit="1" customWidth="1"/>
    <col min="7" max="7" width="22.140625" style="21" bestFit="1" customWidth="1"/>
    <col min="8" max="16384" width="9.140625" style="21"/>
  </cols>
  <sheetData>
    <row r="1" spans="1:7" x14ac:dyDescent="0.2">
      <c r="B1" s="23"/>
    </row>
    <row r="2" spans="1:7" x14ac:dyDescent="0.2">
      <c r="B2" s="23"/>
    </row>
    <row r="3" spans="1:7" x14ac:dyDescent="0.2">
      <c r="B3" s="23"/>
    </row>
    <row r="4" spans="1:7" x14ac:dyDescent="0.2">
      <c r="B4" s="23"/>
      <c r="C4" s="23"/>
    </row>
    <row r="5" spans="1:7" ht="26.25" x14ac:dyDescent="0.2">
      <c r="A5" s="148" t="s">
        <v>41</v>
      </c>
      <c r="B5" s="149"/>
      <c r="C5" s="149"/>
      <c r="D5" s="149"/>
      <c r="E5" s="149"/>
      <c r="F5" s="149"/>
      <c r="G5" s="150"/>
    </row>
    <row r="6" spans="1:7" ht="18" x14ac:dyDescent="0.2">
      <c r="A6" s="90"/>
      <c r="B6" s="151" t="s">
        <v>216</v>
      </c>
      <c r="C6" s="151"/>
      <c r="D6" s="151" t="s">
        <v>217</v>
      </c>
      <c r="E6" s="151"/>
      <c r="F6" s="151" t="s">
        <v>186</v>
      </c>
      <c r="G6" s="151"/>
    </row>
    <row r="7" spans="1:7" ht="30" x14ac:dyDescent="0.25">
      <c r="A7" s="91" t="s">
        <v>2</v>
      </c>
      <c r="B7" s="107" t="s">
        <v>42</v>
      </c>
      <c r="C7" s="107" t="s">
        <v>43</v>
      </c>
      <c r="D7" s="107" t="s">
        <v>42</v>
      </c>
      <c r="E7" s="107" t="s">
        <v>43</v>
      </c>
      <c r="F7" s="107" t="s">
        <v>42</v>
      </c>
      <c r="G7" s="107" t="s">
        <v>43</v>
      </c>
    </row>
    <row r="8" spans="1:7" ht="16.5" x14ac:dyDescent="0.25">
      <c r="A8" s="92" t="s">
        <v>3</v>
      </c>
      <c r="B8" s="100">
        <f>'SEKTÖR (U S D)'!D8</f>
        <v>-2.3492900643294541</v>
      </c>
      <c r="C8" s="100">
        <f>'SEKTÖR (TL)'!D8</f>
        <v>7.8712620563550422</v>
      </c>
      <c r="D8" s="100">
        <f>'SEKTÖR (U S D)'!H8</f>
        <v>5.4928957300021013</v>
      </c>
      <c r="E8" s="100">
        <f>'SEKTÖR (TL)'!H8</f>
        <v>21.814649162671589</v>
      </c>
      <c r="F8" s="100">
        <f>'SEKTÖR (U S D)'!L8</f>
        <v>6.7576335333020472</v>
      </c>
      <c r="G8" s="100">
        <f>'SEKTÖR (TL)'!L8</f>
        <v>23.263262329979838</v>
      </c>
    </row>
    <row r="9" spans="1:7" s="26" customFormat="1" ht="15.75" x14ac:dyDescent="0.25">
      <c r="A9" s="95" t="s">
        <v>4</v>
      </c>
      <c r="B9" s="97">
        <f>'SEKTÖR (U S D)'!D9</f>
        <v>0.97947651060342233</v>
      </c>
      <c r="C9" s="97">
        <f>'SEKTÖR (TL)'!D9</f>
        <v>11.548431958812198</v>
      </c>
      <c r="D9" s="97">
        <f>'SEKTÖR (U S D)'!H9</f>
        <v>5.191832127599489</v>
      </c>
      <c r="E9" s="97">
        <f>'SEKTÖR (TL)'!H9</f>
        <v>21.467005306196267</v>
      </c>
      <c r="F9" s="97">
        <f>'SEKTÖR (U S D)'!L9</f>
        <v>6.6281969442087512</v>
      </c>
      <c r="G9" s="97">
        <f>'SEKTÖR (TL)'!L9</f>
        <v>23.113813754655943</v>
      </c>
    </row>
    <row r="10" spans="1:7" ht="14.25" x14ac:dyDescent="0.2">
      <c r="A10" s="15" t="s">
        <v>5</v>
      </c>
      <c r="B10" s="99">
        <f>'SEKTÖR (U S D)'!D10</f>
        <v>-10.451570873527276</v>
      </c>
      <c r="C10" s="99">
        <f>'SEKTÖR (TL)'!D10</f>
        <v>-1.0790390423151324</v>
      </c>
      <c r="D10" s="99">
        <f>'SEKTÖR (U S D)'!H10</f>
        <v>2.6147684131095641</v>
      </c>
      <c r="E10" s="99">
        <f>'SEKTÖR (TL)'!H10</f>
        <v>18.491220917322384</v>
      </c>
      <c r="F10" s="99">
        <f>'SEKTÖR (U S D)'!L10</f>
        <v>4.813688482873725</v>
      </c>
      <c r="G10" s="99">
        <f>'SEKTÖR (TL)'!L10</f>
        <v>21.018767011232772</v>
      </c>
    </row>
    <row r="11" spans="1:7" ht="14.25" x14ac:dyDescent="0.2">
      <c r="A11" s="15" t="s">
        <v>6</v>
      </c>
      <c r="B11" s="99">
        <f>'SEKTÖR (U S D)'!D11</f>
        <v>1.03332454931756</v>
      </c>
      <c r="C11" s="99">
        <f>'SEKTÖR (TL)'!D11</f>
        <v>11.607915969723932</v>
      </c>
      <c r="D11" s="99">
        <f>'SEKTÖR (U S D)'!H11</f>
        <v>3.5678572365875247</v>
      </c>
      <c r="E11" s="99">
        <f>'SEKTÖR (TL)'!H11</f>
        <v>19.591770673298161</v>
      </c>
      <c r="F11" s="99">
        <f>'SEKTÖR (U S D)'!L11</f>
        <v>5.4994189165858236</v>
      </c>
      <c r="G11" s="99">
        <f>'SEKTÖR (TL)'!L11</f>
        <v>21.810517142261464</v>
      </c>
    </row>
    <row r="12" spans="1:7" ht="14.25" x14ac:dyDescent="0.2">
      <c r="A12" s="15" t="s">
        <v>7</v>
      </c>
      <c r="B12" s="99">
        <f>'SEKTÖR (U S D)'!D12</f>
        <v>-10.560151377210737</v>
      </c>
      <c r="C12" s="99">
        <f>'SEKTÖR (TL)'!D12</f>
        <v>-1.1989840583294862</v>
      </c>
      <c r="D12" s="99">
        <f>'SEKTÖR (U S D)'!H12</f>
        <v>7.3535679076003237</v>
      </c>
      <c r="E12" s="99">
        <f>'SEKTÖR (TL)'!H12</f>
        <v>23.963202645372203</v>
      </c>
      <c r="F12" s="99">
        <f>'SEKTÖR (U S D)'!L12</f>
        <v>8.3251044583175755</v>
      </c>
      <c r="G12" s="99">
        <f>'SEKTÖR (TL)'!L12</f>
        <v>25.073077454483659</v>
      </c>
    </row>
    <row r="13" spans="1:7" ht="14.25" x14ac:dyDescent="0.2">
      <c r="A13" s="15" t="s">
        <v>8</v>
      </c>
      <c r="B13" s="99">
        <f>'SEKTÖR (U S D)'!D13</f>
        <v>-3.0801889541391265</v>
      </c>
      <c r="C13" s="99">
        <f>'SEKTÖR (TL)'!D13</f>
        <v>7.0638640791022649</v>
      </c>
      <c r="D13" s="99">
        <f>'SEKTÖR (U S D)'!H13</f>
        <v>1.3390352956589424</v>
      </c>
      <c r="E13" s="99">
        <f>'SEKTÖR (TL)'!H13</f>
        <v>17.018107670671281</v>
      </c>
      <c r="F13" s="99">
        <f>'SEKTÖR (U S D)'!L13</f>
        <v>2.6115477609628379</v>
      </c>
      <c r="G13" s="99">
        <f>'SEKTÖR (TL)'!L13</f>
        <v>18.476156796781375</v>
      </c>
    </row>
    <row r="14" spans="1:7" ht="14.25" x14ac:dyDescent="0.2">
      <c r="A14" s="15" t="s">
        <v>9</v>
      </c>
      <c r="B14" s="99">
        <f>'SEKTÖR (U S D)'!D14</f>
        <v>44.658707064495132</v>
      </c>
      <c r="C14" s="99">
        <f>'SEKTÖR (TL)'!D14</f>
        <v>59.799322593429771</v>
      </c>
      <c r="D14" s="99">
        <f>'SEKTÖR (U S D)'!H14</f>
        <v>24.799468675494637</v>
      </c>
      <c r="E14" s="99">
        <f>'SEKTÖR (TL)'!H14</f>
        <v>44.108315419667143</v>
      </c>
      <c r="F14" s="99">
        <f>'SEKTÖR (U S D)'!L14</f>
        <v>22.646936495490596</v>
      </c>
      <c r="G14" s="99">
        <f>'SEKTÖR (TL)'!L14</f>
        <v>41.609185281314446</v>
      </c>
    </row>
    <row r="15" spans="1:7" ht="14.25" x14ac:dyDescent="0.2">
      <c r="A15" s="15" t="s">
        <v>10</v>
      </c>
      <c r="B15" s="99">
        <f>'SEKTÖR (U S D)'!D15</f>
        <v>-38.516877386183332</v>
      </c>
      <c r="C15" s="99">
        <f>'SEKTÖR (TL)'!D15</f>
        <v>-32.081783779276471</v>
      </c>
      <c r="D15" s="99">
        <f>'SEKTÖR (U S D)'!H15</f>
        <v>-50.590488176940752</v>
      </c>
      <c r="E15" s="99">
        <f>'SEKTÖR (TL)'!H15</f>
        <v>-42.945898807922362</v>
      </c>
      <c r="F15" s="99">
        <f>'SEKTÖR (U S D)'!L15</f>
        <v>-47.462326256874832</v>
      </c>
      <c r="G15" s="99">
        <f>'SEKTÖR (TL)'!L15</f>
        <v>-39.339559650452394</v>
      </c>
    </row>
    <row r="16" spans="1:7" ht="14.25" x14ac:dyDescent="0.2">
      <c r="A16" s="15" t="s">
        <v>11</v>
      </c>
      <c r="B16" s="99">
        <f>'SEKTÖR (U S D)'!D16</f>
        <v>45.796660754510029</v>
      </c>
      <c r="C16" s="99">
        <f>'SEKTÖR (TL)'!D16</f>
        <v>61.056379513798909</v>
      </c>
      <c r="D16" s="99">
        <f>'SEKTÖR (U S D)'!H16</f>
        <v>20.158273380851206</v>
      </c>
      <c r="E16" s="99">
        <f>'SEKTÖR (TL)'!H16</f>
        <v>38.749039113901269</v>
      </c>
      <c r="F16" s="99">
        <f>'SEKTÖR (U S D)'!L16</f>
        <v>21.338885210706223</v>
      </c>
      <c r="G16" s="99">
        <f>'SEKTÖR (TL)'!L16</f>
        <v>40.098898257135041</v>
      </c>
    </row>
    <row r="17" spans="1:7" ht="14.25" x14ac:dyDescent="0.2">
      <c r="A17" s="12" t="s">
        <v>12</v>
      </c>
      <c r="B17" s="99">
        <f>'SEKTÖR (U S D)'!D17</f>
        <v>-22.605243634668788</v>
      </c>
      <c r="C17" s="99">
        <f>'SEKTÖR (TL)'!D17</f>
        <v>-14.50476856571491</v>
      </c>
      <c r="D17" s="99">
        <f>'SEKTÖR (U S D)'!H17</f>
        <v>8.7222384279266993</v>
      </c>
      <c r="E17" s="99">
        <f>'SEKTÖR (TL)'!H17</f>
        <v>25.543632475259166</v>
      </c>
      <c r="F17" s="99">
        <f>'SEKTÖR (U S D)'!L17</f>
        <v>9.3308930737074167</v>
      </c>
      <c r="G17" s="99">
        <f>'SEKTÖR (TL)'!L17</f>
        <v>26.234369456227324</v>
      </c>
    </row>
    <row r="18" spans="1:7" s="26" customFormat="1" ht="15.75" x14ac:dyDescent="0.25">
      <c r="A18" s="95" t="s">
        <v>13</v>
      </c>
      <c r="B18" s="97">
        <f>'SEKTÖR (U S D)'!D18</f>
        <v>1.1909564457864974</v>
      </c>
      <c r="C18" s="97">
        <f>'SEKTÖR (TL)'!D18</f>
        <v>11.782046312694739</v>
      </c>
      <c r="D18" s="97">
        <f>'SEKTÖR (U S D)'!H18</f>
        <v>14.816639273237165</v>
      </c>
      <c r="E18" s="97">
        <f>'SEKTÖR (TL)'!H18</f>
        <v>32.580952815087969</v>
      </c>
      <c r="F18" s="97">
        <f>'SEKTÖR (U S D)'!L18</f>
        <v>13.900503869853988</v>
      </c>
      <c r="G18" s="97">
        <f>'SEKTÖR (TL)'!L18</f>
        <v>31.510480547015202</v>
      </c>
    </row>
    <row r="19" spans="1:7" ht="14.25" x14ac:dyDescent="0.2">
      <c r="A19" s="15" t="s">
        <v>14</v>
      </c>
      <c r="B19" s="99">
        <f>'SEKTÖR (U S D)'!D19</f>
        <v>1.1909564457864974</v>
      </c>
      <c r="C19" s="99">
        <f>'SEKTÖR (TL)'!D19</f>
        <v>11.782046312694739</v>
      </c>
      <c r="D19" s="99">
        <f>'SEKTÖR (U S D)'!H19</f>
        <v>14.816639273237165</v>
      </c>
      <c r="E19" s="99">
        <f>'SEKTÖR (TL)'!H19</f>
        <v>32.580952815087969</v>
      </c>
      <c r="F19" s="99">
        <f>'SEKTÖR (U S D)'!L19</f>
        <v>13.900503869853988</v>
      </c>
      <c r="G19" s="99">
        <f>'SEKTÖR (TL)'!L19</f>
        <v>31.510480547015202</v>
      </c>
    </row>
    <row r="20" spans="1:7" s="26" customFormat="1" ht="15.75" x14ac:dyDescent="0.25">
      <c r="A20" s="95" t="s">
        <v>15</v>
      </c>
      <c r="B20" s="97">
        <f>'SEKTÖR (U S D)'!D20</f>
        <v>-15.731712810227839</v>
      </c>
      <c r="C20" s="97">
        <f>'SEKTÖR (TL)'!D20</f>
        <v>-6.9118238210821819</v>
      </c>
      <c r="D20" s="97">
        <f>'SEKTÖR (U S D)'!H20</f>
        <v>2.306118587773875</v>
      </c>
      <c r="E20" s="97">
        <f>'SEKTÖR (TL)'!H20</f>
        <v>18.134817105224794</v>
      </c>
      <c r="F20" s="97">
        <f>'SEKTÖR (U S D)'!L20</f>
        <v>3.9580071348996477</v>
      </c>
      <c r="G20" s="97">
        <f>'SEKTÖR (TL)'!L20</f>
        <v>20.030790124003463</v>
      </c>
    </row>
    <row r="21" spans="1:7" ht="14.25" x14ac:dyDescent="0.2">
      <c r="A21" s="15" t="s">
        <v>16</v>
      </c>
      <c r="B21" s="99">
        <f>'SEKTÖR (U S D)'!D21</f>
        <v>-15.731712810227839</v>
      </c>
      <c r="C21" s="99">
        <f>'SEKTÖR (TL)'!D21</f>
        <v>-6.9118238210821819</v>
      </c>
      <c r="D21" s="99">
        <f>'SEKTÖR (U S D)'!H21</f>
        <v>2.306118587773875</v>
      </c>
      <c r="E21" s="99">
        <f>'SEKTÖR (TL)'!H21</f>
        <v>18.134817105224794</v>
      </c>
      <c r="F21" s="99">
        <f>'SEKTÖR (U S D)'!L21</f>
        <v>3.9580071348996477</v>
      </c>
      <c r="G21" s="99">
        <f>'SEKTÖR (TL)'!L21</f>
        <v>20.030790124003463</v>
      </c>
    </row>
    <row r="22" spans="1:7" ht="16.5" x14ac:dyDescent="0.25">
      <c r="A22" s="92" t="s">
        <v>17</v>
      </c>
      <c r="B22" s="100">
        <f>'SEKTÖR (U S D)'!D22</f>
        <v>-7.0229126244572919</v>
      </c>
      <c r="C22" s="100">
        <f>'SEKTÖR (TL)'!D22</f>
        <v>2.708477635553991</v>
      </c>
      <c r="D22" s="100">
        <f>'SEKTÖR (U S D)'!H22</f>
        <v>4.7181598365955351</v>
      </c>
      <c r="E22" s="100">
        <f>'SEKTÖR (TL)'!H22</f>
        <v>20.920046920539644</v>
      </c>
      <c r="F22" s="100">
        <f>'SEKTÖR (U S D)'!L22</f>
        <v>4.9866338873995026</v>
      </c>
      <c r="G22" s="100">
        <f>'SEKTÖR (TL)'!L22</f>
        <v>21.218451231098655</v>
      </c>
    </row>
    <row r="23" spans="1:7" s="26" customFormat="1" ht="15.75" x14ac:dyDescent="0.25">
      <c r="A23" s="95" t="s">
        <v>18</v>
      </c>
      <c r="B23" s="97">
        <f>'SEKTÖR (U S D)'!D23</f>
        <v>-10.305396821817462</v>
      </c>
      <c r="C23" s="97">
        <f>'SEKTÖR (TL)'!D23</f>
        <v>-0.91756577245139037</v>
      </c>
      <c r="D23" s="97">
        <f>'SEKTÖR (U S D)'!H23</f>
        <v>5.1694790673860593</v>
      </c>
      <c r="E23" s="97">
        <f>'SEKTÖR (TL)'!H23</f>
        <v>21.441193803262657</v>
      </c>
      <c r="F23" s="97">
        <f>'SEKTÖR (U S D)'!L23</f>
        <v>5.6628388678996924</v>
      </c>
      <c r="G23" s="97">
        <f>'SEKTÖR (TL)'!L23</f>
        <v>21.999203193666588</v>
      </c>
    </row>
    <row r="24" spans="1:7" ht="14.25" x14ac:dyDescent="0.2">
      <c r="A24" s="15" t="s">
        <v>19</v>
      </c>
      <c r="B24" s="99">
        <f>'SEKTÖR (U S D)'!D24</f>
        <v>-9.829351714519305</v>
      </c>
      <c r="C24" s="99">
        <f>'SEKTÖR (TL)'!D24</f>
        <v>-0.39169569374090873</v>
      </c>
      <c r="D24" s="99">
        <f>'SEKTÖR (U S D)'!H24</f>
        <v>6.3414723873364327</v>
      </c>
      <c r="E24" s="99">
        <f>'SEKTÖR (TL)'!H24</f>
        <v>22.794516736554236</v>
      </c>
      <c r="F24" s="99">
        <f>'SEKTÖR (U S D)'!L24</f>
        <v>6.3399292900057667</v>
      </c>
      <c r="G24" s="99">
        <f>'SEKTÖR (TL)'!L24</f>
        <v>22.780977494566049</v>
      </c>
    </row>
    <row r="25" spans="1:7" ht="14.25" x14ac:dyDescent="0.2">
      <c r="A25" s="15" t="s">
        <v>20</v>
      </c>
      <c r="B25" s="99">
        <f>'SEKTÖR (U S D)'!D25</f>
        <v>-23.102960059044023</v>
      </c>
      <c r="C25" s="99">
        <f>'SEKTÖR (TL)'!D25</f>
        <v>-15.054578176714164</v>
      </c>
      <c r="D25" s="99">
        <f>'SEKTÖR (U S D)'!H25</f>
        <v>-2.6661362953991468</v>
      </c>
      <c r="E25" s="99">
        <f>'SEKTÖR (TL)'!H25</f>
        <v>12.393260008419793</v>
      </c>
      <c r="F25" s="99">
        <f>'SEKTÖR (U S D)'!L25</f>
        <v>0.63505674723619898</v>
      </c>
      <c r="G25" s="99">
        <f>'SEKTÖR (TL)'!L25</f>
        <v>16.194083634848301</v>
      </c>
    </row>
    <row r="26" spans="1:7" ht="14.25" x14ac:dyDescent="0.2">
      <c r="A26" s="15" t="s">
        <v>21</v>
      </c>
      <c r="B26" s="99">
        <f>'SEKTÖR (U S D)'!D26</f>
        <v>-2.1708073846836506</v>
      </c>
      <c r="C26" s="99">
        <f>'SEKTÖR (TL)'!D26</f>
        <v>8.0684255170331749</v>
      </c>
      <c r="D26" s="99">
        <f>'SEKTÖR (U S D)'!H26</f>
        <v>7.3941040557250952</v>
      </c>
      <c r="E26" s="99">
        <f>'SEKTÖR (TL)'!H26</f>
        <v>24.010010505067935</v>
      </c>
      <c r="F26" s="99">
        <f>'SEKTÖR (U S D)'!L26</f>
        <v>7.4149668833150937</v>
      </c>
      <c r="G26" s="99">
        <f>'SEKTÖR (TL)'!L26</f>
        <v>24.02222494913185</v>
      </c>
    </row>
    <row r="27" spans="1:7" s="26" customFormat="1" ht="15.75" x14ac:dyDescent="0.25">
      <c r="A27" s="95" t="s">
        <v>22</v>
      </c>
      <c r="B27" s="97">
        <f>'SEKTÖR (U S D)'!D27</f>
        <v>-1.752774510007389</v>
      </c>
      <c r="C27" s="97">
        <f>'SEKTÖR (TL)'!D27</f>
        <v>8.5302115481033098</v>
      </c>
      <c r="D27" s="97">
        <f>'SEKTÖR (U S D)'!H27</f>
        <v>3.8115493560922213</v>
      </c>
      <c r="E27" s="97">
        <f>'SEKTÖR (TL)'!H27</f>
        <v>19.873166589447301</v>
      </c>
      <c r="F27" s="97">
        <f>'SEKTÖR (U S D)'!L27</f>
        <v>4.6184748991292217</v>
      </c>
      <c r="G27" s="97">
        <f>'SEKTÖR (TL)'!L27</f>
        <v>20.793371764194383</v>
      </c>
    </row>
    <row r="28" spans="1:7" ht="14.25" x14ac:dyDescent="0.2">
      <c r="A28" s="15" t="s">
        <v>23</v>
      </c>
      <c r="B28" s="99">
        <f>'SEKTÖR (U S D)'!D28</f>
        <v>-1.752774510007389</v>
      </c>
      <c r="C28" s="99">
        <f>'SEKTÖR (TL)'!D28</f>
        <v>8.5302115481033098</v>
      </c>
      <c r="D28" s="99">
        <f>'SEKTÖR (U S D)'!H28</f>
        <v>3.8115493560922213</v>
      </c>
      <c r="E28" s="99">
        <f>'SEKTÖR (TL)'!H28</f>
        <v>19.873166589447301</v>
      </c>
      <c r="F28" s="99">
        <f>'SEKTÖR (U S D)'!L28</f>
        <v>4.6184748991292217</v>
      </c>
      <c r="G28" s="99">
        <f>'SEKTÖR (TL)'!L28</f>
        <v>20.793371764194383</v>
      </c>
    </row>
    <row r="29" spans="1:7" s="26" customFormat="1" ht="15.75" x14ac:dyDescent="0.25">
      <c r="A29" s="95" t="s">
        <v>24</v>
      </c>
      <c r="B29" s="97">
        <f>'SEKTÖR (U S D)'!D29</f>
        <v>-7.5367094023611862</v>
      </c>
      <c r="C29" s="97">
        <f>'SEKTÖR (TL)'!D29</f>
        <v>2.1409046306112427</v>
      </c>
      <c r="D29" s="97">
        <f>'SEKTÖR (U S D)'!H29</f>
        <v>4.8311129323024318</v>
      </c>
      <c r="E29" s="97">
        <f>'SEKTÖR (TL)'!H29</f>
        <v>21.05047600422494</v>
      </c>
      <c r="F29" s="97">
        <f>'SEKTÖR (U S D)'!L29</f>
        <v>4.9635240494305091</v>
      </c>
      <c r="G29" s="97">
        <f>'SEKTÖR (TL)'!L29</f>
        <v>21.191768417648248</v>
      </c>
    </row>
    <row r="30" spans="1:7" ht="14.25" x14ac:dyDescent="0.2">
      <c r="A30" s="15" t="s">
        <v>25</v>
      </c>
      <c r="B30" s="99">
        <f>'SEKTÖR (U S D)'!D30</f>
        <v>-8.9386977113257515</v>
      </c>
      <c r="C30" s="99">
        <f>'SEKTÖR (TL)'!D30</f>
        <v>0.59217806860373834</v>
      </c>
      <c r="D30" s="99">
        <f>'SEKTÖR (U S D)'!H30</f>
        <v>9.0523720981705065</v>
      </c>
      <c r="E30" s="99">
        <f>'SEKTÖR (TL)'!H30</f>
        <v>25.924844090877908</v>
      </c>
      <c r="F30" s="99">
        <f>'SEKTÖR (U S D)'!L30</f>
        <v>8.6462619661293303</v>
      </c>
      <c r="G30" s="99">
        <f>'SEKTÖR (TL)'!L30</f>
        <v>25.443888616406728</v>
      </c>
    </row>
    <row r="31" spans="1:7" ht="14.25" x14ac:dyDescent="0.2">
      <c r="A31" s="15" t="s">
        <v>26</v>
      </c>
      <c r="B31" s="99">
        <f>'SEKTÖR (U S D)'!D31</f>
        <v>-11.094777879710572</v>
      </c>
      <c r="C31" s="99">
        <f>'SEKTÖR (TL)'!D31</f>
        <v>-1.7895669183150997</v>
      </c>
      <c r="D31" s="99">
        <f>'SEKTÖR (U S D)'!H31</f>
        <v>4.848804889010248</v>
      </c>
      <c r="E31" s="99">
        <f>'SEKTÖR (TL)'!H31</f>
        <v>21.070905242463699</v>
      </c>
      <c r="F31" s="99">
        <f>'SEKTÖR (U S D)'!L31</f>
        <v>5.0755634679860169</v>
      </c>
      <c r="G31" s="99">
        <f>'SEKTÖR (TL)'!L31</f>
        <v>21.321130073425294</v>
      </c>
    </row>
    <row r="32" spans="1:7" ht="14.25" x14ac:dyDescent="0.2">
      <c r="A32" s="15" t="s">
        <v>27</v>
      </c>
      <c r="B32" s="99">
        <f>'SEKTÖR (U S D)'!D32</f>
        <v>8.7049393617441027</v>
      </c>
      <c r="C32" s="99">
        <f>'SEKTÖR (TL)'!D32</f>
        <v>20.08247567719398</v>
      </c>
      <c r="D32" s="99">
        <f>'SEKTÖR (U S D)'!H32</f>
        <v>4.5787688664824175</v>
      </c>
      <c r="E32" s="99">
        <f>'SEKTÖR (TL)'!H32</f>
        <v>20.759089521434476</v>
      </c>
      <c r="F32" s="99">
        <f>'SEKTÖR (U S D)'!L32</f>
        <v>3.8536218854104631</v>
      </c>
      <c r="G32" s="99">
        <f>'SEKTÖR (TL)'!L32</f>
        <v>19.910266036260804</v>
      </c>
    </row>
    <row r="33" spans="1:7" ht="14.25" x14ac:dyDescent="0.2">
      <c r="A33" s="15" t="s">
        <v>187</v>
      </c>
      <c r="B33" s="99">
        <f>'SEKTÖR (U S D)'!D33</f>
        <v>-10.750858251427831</v>
      </c>
      <c r="C33" s="99">
        <f>'SEKTÖR (TL)'!D33</f>
        <v>-1.4096511514635135</v>
      </c>
      <c r="D33" s="99">
        <f>'SEKTÖR (U S D)'!H33</f>
        <v>3.8016550073062594</v>
      </c>
      <c r="E33" s="99">
        <f>'SEKTÖR (TL)'!H33</f>
        <v>19.861741397089929</v>
      </c>
      <c r="F33" s="99">
        <f>'SEKTÖR (U S D)'!L33</f>
        <v>4.4643532529599934</v>
      </c>
      <c r="G33" s="99">
        <f>'SEKTÖR (TL)'!L33</f>
        <v>20.615421614179485</v>
      </c>
    </row>
    <row r="34" spans="1:7" ht="14.25" x14ac:dyDescent="0.2">
      <c r="A34" s="15" t="s">
        <v>28</v>
      </c>
      <c r="B34" s="99">
        <f>'SEKTÖR (U S D)'!D34</f>
        <v>-11.244712685730004</v>
      </c>
      <c r="C34" s="99">
        <f>'SEKTÖR (TL)'!D34</f>
        <v>-1.955194559549299</v>
      </c>
      <c r="D34" s="99">
        <f>'SEKTÖR (U S D)'!H34</f>
        <v>5.1880114959017165</v>
      </c>
      <c r="E34" s="99">
        <f>'SEKTÖR (TL)'!H34</f>
        <v>21.462593550251739</v>
      </c>
      <c r="F34" s="99">
        <f>'SEKTÖR (U S D)'!L34</f>
        <v>6.8178051121686458</v>
      </c>
      <c r="G34" s="99">
        <f>'SEKTÖR (TL)'!L34</f>
        <v>23.332736941444786</v>
      </c>
    </row>
    <row r="35" spans="1:7" ht="14.25" x14ac:dyDescent="0.2">
      <c r="A35" s="15" t="s">
        <v>29</v>
      </c>
      <c r="B35" s="99">
        <f>'SEKTÖR (U S D)'!D35</f>
        <v>-12.786394368048001</v>
      </c>
      <c r="C35" s="99">
        <f>'SEKTÖR (TL)'!D35</f>
        <v>-3.6582354168084281</v>
      </c>
      <c r="D35" s="99">
        <f>'SEKTÖR (U S D)'!H35</f>
        <v>4.2036417900295158</v>
      </c>
      <c r="E35" s="99">
        <f>'SEKTÖR (TL)'!H35</f>
        <v>20.325923165602475</v>
      </c>
      <c r="F35" s="99">
        <f>'SEKTÖR (U S D)'!L35</f>
        <v>4.3046288563879864</v>
      </c>
      <c r="G35" s="99">
        <f>'SEKTÖR (TL)'!L35</f>
        <v>20.431002481387342</v>
      </c>
    </row>
    <row r="36" spans="1:7" ht="14.25" x14ac:dyDescent="0.2">
      <c r="A36" s="15" t="s">
        <v>30</v>
      </c>
      <c r="B36" s="99">
        <f>'SEKTÖR (U S D)'!D36</f>
        <v>-19.86895029694675</v>
      </c>
      <c r="C36" s="99">
        <f>'SEKTÖR (TL)'!D36</f>
        <v>-11.482082751234691</v>
      </c>
      <c r="D36" s="99">
        <f>'SEKTÖR (U S D)'!H36</f>
        <v>-4.6111252673561065</v>
      </c>
      <c r="E36" s="99">
        <f>'SEKTÖR (TL)'!H36</f>
        <v>10.147344322774057</v>
      </c>
      <c r="F36" s="99">
        <f>'SEKTÖR (U S D)'!L36</f>
        <v>-4.585861278149796</v>
      </c>
      <c r="G36" s="99">
        <f>'SEKTÖR (TL)'!L36</f>
        <v>10.165967734679667</v>
      </c>
    </row>
    <row r="37" spans="1:7" ht="14.25" x14ac:dyDescent="0.2">
      <c r="A37" s="15" t="s">
        <v>188</v>
      </c>
      <c r="B37" s="99">
        <f>'SEKTÖR (U S D)'!D37</f>
        <v>-4.7861575954747906</v>
      </c>
      <c r="C37" s="99">
        <f>'SEKTÖR (TL)'!D37</f>
        <v>5.1793412682525162</v>
      </c>
      <c r="D37" s="99">
        <f>'SEKTÖR (U S D)'!H37</f>
        <v>-2.9784631427350702E-2</v>
      </c>
      <c r="E37" s="99">
        <f>'SEKTÖR (TL)'!H37</f>
        <v>15.43750531796263</v>
      </c>
      <c r="F37" s="99">
        <f>'SEKTÖR (U S D)'!L37</f>
        <v>0.28990933824132681</v>
      </c>
      <c r="G37" s="99">
        <f>'SEKTÖR (TL)'!L37</f>
        <v>15.795573531079684</v>
      </c>
    </row>
    <row r="38" spans="1:7" ht="14.25" x14ac:dyDescent="0.2">
      <c r="A38" s="12" t="s">
        <v>31</v>
      </c>
      <c r="B38" s="99">
        <f>'SEKTÖR (U S D)'!D38</f>
        <v>117.12285217980263</v>
      </c>
      <c r="C38" s="99">
        <f>'SEKTÖR (TL)'!D38</f>
        <v>139.84788335220512</v>
      </c>
      <c r="D38" s="99">
        <f>'SEKTÖR (U S D)'!H38</f>
        <v>31.812993523620186</v>
      </c>
      <c r="E38" s="99">
        <f>'SEKTÖR (TL)'!H38</f>
        <v>52.206965692333007</v>
      </c>
      <c r="F38" s="99">
        <f>'SEKTÖR (U S D)'!L38</f>
        <v>30.589826067524729</v>
      </c>
      <c r="G38" s="99">
        <f>'SEKTÖR (TL)'!L38</f>
        <v>50.78011244194969</v>
      </c>
    </row>
    <row r="39" spans="1:7" ht="14.25" x14ac:dyDescent="0.2">
      <c r="A39" s="12" t="s">
        <v>189</v>
      </c>
      <c r="B39" s="99">
        <f>'SEKTÖR (U S D)'!D39</f>
        <v>35.261347712630894</v>
      </c>
      <c r="C39" s="99">
        <f>'SEKTÖR (TL)'!D39</f>
        <v>49.418394344669608</v>
      </c>
      <c r="D39" s="99">
        <f>'SEKTÖR (U S D)'!H39</f>
        <v>20.184367574586346</v>
      </c>
      <c r="E39" s="99">
        <f>'SEKTÖR (TL)'!H39</f>
        <v>38.779170574726493</v>
      </c>
      <c r="F39" s="99">
        <f>'SEKTÖR (U S D)'!L39</f>
        <v>17.061528444211703</v>
      </c>
      <c r="G39" s="99">
        <f>'SEKTÖR (TL)'!L39</f>
        <v>35.16022612908661</v>
      </c>
    </row>
    <row r="40" spans="1:7" ht="14.25" x14ac:dyDescent="0.2">
      <c r="A40" s="12" t="s">
        <v>32</v>
      </c>
      <c r="B40" s="99">
        <f>'SEKTÖR (U S D)'!D40</f>
        <v>-16.10961750021329</v>
      </c>
      <c r="C40" s="99">
        <f>'SEKTÖR (TL)'!D40</f>
        <v>-7.3292816754347099</v>
      </c>
      <c r="D40" s="99">
        <f>'SEKTÖR (U S D)'!H40</f>
        <v>5.9672162344557789</v>
      </c>
      <c r="E40" s="99">
        <f>'SEKTÖR (TL)'!H40</f>
        <v>22.362356052702985</v>
      </c>
      <c r="F40" s="99">
        <f>'SEKTÖR (U S D)'!L40</f>
        <v>6.878227258317791</v>
      </c>
      <c r="G40" s="99">
        <f>'SEKTÖR (TL)'!L40</f>
        <v>23.402500860003354</v>
      </c>
    </row>
    <row r="41" spans="1:7" ht="14.25" x14ac:dyDescent="0.2">
      <c r="A41" s="15" t="s">
        <v>33</v>
      </c>
      <c r="B41" s="99">
        <f>'SEKTÖR (U S D)'!D41</f>
        <v>-4.7567050930883212</v>
      </c>
      <c r="C41" s="99">
        <f>'SEKTÖR (TL)'!D41</f>
        <v>5.2118763988751224</v>
      </c>
      <c r="D41" s="99">
        <f>'SEKTÖR (U S D)'!H41</f>
        <v>6.0194335702146722</v>
      </c>
      <c r="E41" s="99">
        <f>'SEKTÖR (TL)'!H41</f>
        <v>22.422652401491792</v>
      </c>
      <c r="F41" s="99">
        <f>'SEKTÖR (U S D)'!L41</f>
        <v>6.1973536252566959</v>
      </c>
      <c r="G41" s="99">
        <f>'SEKTÖR (TL)'!L41</f>
        <v>22.616358431889346</v>
      </c>
    </row>
    <row r="42" spans="1:7" ht="16.5" x14ac:dyDescent="0.25">
      <c r="A42" s="92" t="s">
        <v>34</v>
      </c>
      <c r="B42" s="100">
        <f>'SEKTÖR (U S D)'!D42</f>
        <v>-10.591348747314326</v>
      </c>
      <c r="C42" s="100">
        <f>'SEKTÖR (TL)'!D42</f>
        <v>-1.2334466821868233</v>
      </c>
      <c r="D42" s="100">
        <f>'SEKTÖR (U S D)'!H42</f>
        <v>-7.234755784868331</v>
      </c>
      <c r="E42" s="100">
        <f>'SEKTÖR (TL)'!H42</f>
        <v>7.1177883625205443</v>
      </c>
      <c r="F42" s="100">
        <f>'SEKTÖR (U S D)'!L42</f>
        <v>-6.2043446545715515</v>
      </c>
      <c r="G42" s="100">
        <f>'SEKTÖR (TL)'!L42</f>
        <v>8.2972532043753393</v>
      </c>
    </row>
    <row r="43" spans="1:7" ht="14.25" x14ac:dyDescent="0.2">
      <c r="A43" s="15" t="s">
        <v>35</v>
      </c>
      <c r="B43" s="99">
        <f>'SEKTÖR (U S D)'!D43</f>
        <v>-10.591348747314326</v>
      </c>
      <c r="C43" s="99">
        <f>'SEKTÖR (TL)'!D43</f>
        <v>-1.2334466821868233</v>
      </c>
      <c r="D43" s="99">
        <f>'SEKTÖR (U S D)'!H43</f>
        <v>-7.234755784868331</v>
      </c>
      <c r="E43" s="99">
        <f>'SEKTÖR (TL)'!H43</f>
        <v>7.1177883625205443</v>
      </c>
      <c r="F43" s="99">
        <f>'SEKTÖR (U S D)'!L43</f>
        <v>-6.2043446545715515</v>
      </c>
      <c r="G43" s="99">
        <f>'SEKTÖR (TL)'!L43</f>
        <v>8.2972532043753393</v>
      </c>
    </row>
    <row r="44" spans="1:7" ht="18" x14ac:dyDescent="0.25">
      <c r="A44" s="108" t="s">
        <v>44</v>
      </c>
      <c r="B44" s="109">
        <f>'SEKTÖR (U S D)'!D44</f>
        <v>-6.37190262583999</v>
      </c>
      <c r="C44" s="109">
        <f>'SEKTÖR (TL)'!D44</f>
        <v>3.4276251994418279</v>
      </c>
      <c r="D44" s="109">
        <f>'SEKTÖR (U S D)'!H44</f>
        <v>4.4135392353686136</v>
      </c>
      <c r="E44" s="109">
        <f>'SEKTÖR (TL)'!H44</f>
        <v>20.568295730003054</v>
      </c>
      <c r="F44" s="109">
        <f>'SEKTÖR (U S D)'!L44</f>
        <v>4.8553072996386497</v>
      </c>
      <c r="G44" s="109">
        <f>'SEKTÖR (TL)'!L44</f>
        <v>21.066820447403764</v>
      </c>
    </row>
    <row r="45" spans="1:7" ht="14.25" x14ac:dyDescent="0.2">
      <c r="A45" s="102" t="s">
        <v>37</v>
      </c>
      <c r="B45" s="110"/>
      <c r="C45" s="110"/>
      <c r="D45" s="99">
        <f>'SEKTÖR (U S D)'!H45</f>
        <v>4.2433454085246032</v>
      </c>
      <c r="E45" s="99">
        <f>'SEKTÖR (TL)'!H45</f>
        <v>20.37176968753176</v>
      </c>
      <c r="F45" s="99">
        <f>'SEKTÖR (U S D)'!L45</f>
        <v>-5.2671788216782645</v>
      </c>
      <c r="G45" s="99">
        <f>'SEKTÖR (TL)'!L45</f>
        <v>9.3793127638033269</v>
      </c>
    </row>
    <row r="46" spans="1:7" s="27" customFormat="1" ht="18" x14ac:dyDescent="0.25">
      <c r="A46" s="103" t="s">
        <v>44</v>
      </c>
      <c r="B46" s="111">
        <f>'SEKTÖR (U S D)'!D46</f>
        <v>-6.37190262583999</v>
      </c>
      <c r="C46" s="111">
        <f>'SEKTÖR (TL)'!D46</f>
        <v>3.4276251994418279</v>
      </c>
      <c r="D46" s="111">
        <f>'SEKTÖR (U S D)'!H46</f>
        <v>4.4064167040064284</v>
      </c>
      <c r="E46" s="111">
        <f>'SEKTÖR (TL)'!H46</f>
        <v>20.560071207839446</v>
      </c>
      <c r="F46" s="111">
        <f>'SEKTÖR (U S D)'!L46</f>
        <v>4.4156560792865482</v>
      </c>
      <c r="G46" s="111">
        <f>'SEKTÖR (TL)'!L46</f>
        <v>20.559195447538535</v>
      </c>
    </row>
    <row r="47" spans="1:7" s="27" customFormat="1" ht="18" x14ac:dyDescent="0.25">
      <c r="A47" s="28"/>
      <c r="B47" s="30"/>
      <c r="C47" s="30"/>
      <c r="D47" s="30"/>
      <c r="E47" s="30"/>
    </row>
    <row r="48" spans="1:7" ht="14.25" x14ac:dyDescent="0.2">
      <c r="A48" s="33"/>
    </row>
    <row r="49" spans="1:1" x14ac:dyDescent="0.2">
      <c r="A49" s="26" t="s">
        <v>40</v>
      </c>
    </row>
    <row r="50" spans="1:1" x14ac:dyDescent="0.2">
      <c r="A50" s="34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70" zoomScaleNormal="70" workbookViewId="0">
      <selection activeCell="K2" sqref="K2"/>
    </sheetView>
  </sheetViews>
  <sheetFormatPr defaultColWidth="9.140625" defaultRowHeight="12.75" x14ac:dyDescent="0.2"/>
  <cols>
    <col min="1" max="1" width="34.85546875" bestFit="1" customWidth="1"/>
    <col min="2" max="2" width="12.7109375" bestFit="1" customWidth="1"/>
    <col min="3" max="3" width="12.85546875" customWidth="1"/>
    <col min="4" max="4" width="12.5703125" bestFit="1" customWidth="1"/>
    <col min="5" max="5" width="13.5703125" bestFit="1" customWidth="1"/>
    <col min="6" max="7" width="14.140625" bestFit="1" customWidth="1"/>
    <col min="8" max="8" width="12.5703125" customWidth="1"/>
    <col min="9" max="9" width="15" bestFit="1" customWidth="1"/>
    <col min="10" max="11" width="14.140625" bestFit="1" customWidth="1"/>
    <col min="12" max="12" width="12.5703125" bestFit="1" customWidth="1"/>
    <col min="13" max="13" width="15" bestFit="1" customWidth="1"/>
  </cols>
  <sheetData>
    <row r="2" spans="1:13" ht="26.25" x14ac:dyDescent="0.4">
      <c r="C2" s="2" t="s">
        <v>210</v>
      </c>
    </row>
    <row r="6" spans="1:13" ht="22.5" x14ac:dyDescent="0.2">
      <c r="A6" s="152" t="s">
        <v>45</v>
      </c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4"/>
    </row>
    <row r="7" spans="1:13" ht="18" x14ac:dyDescent="0.2">
      <c r="A7" s="114"/>
      <c r="B7" s="141" t="s">
        <v>69</v>
      </c>
      <c r="C7" s="141"/>
      <c r="D7" s="141"/>
      <c r="E7" s="141"/>
      <c r="F7" s="141" t="s">
        <v>218</v>
      </c>
      <c r="G7" s="141"/>
      <c r="H7" s="141"/>
      <c r="I7" s="141"/>
      <c r="J7" s="141" t="s">
        <v>180</v>
      </c>
      <c r="K7" s="141"/>
      <c r="L7" s="141"/>
      <c r="M7" s="141"/>
    </row>
    <row r="8" spans="1:13" ht="45.75" x14ac:dyDescent="0.25">
      <c r="A8" s="115" t="s">
        <v>46</v>
      </c>
      <c r="B8" s="6">
        <v>2013</v>
      </c>
      <c r="C8" s="7">
        <v>2014</v>
      </c>
      <c r="D8" s="8" t="s">
        <v>181</v>
      </c>
      <c r="E8" s="8" t="s">
        <v>182</v>
      </c>
      <c r="F8" s="7">
        <v>2013</v>
      </c>
      <c r="G8" s="116">
        <v>2014</v>
      </c>
      <c r="H8" s="8" t="s">
        <v>181</v>
      </c>
      <c r="I8" s="7" t="s">
        <v>182</v>
      </c>
      <c r="J8" s="7" t="s">
        <v>183</v>
      </c>
      <c r="K8" s="116" t="s">
        <v>184</v>
      </c>
      <c r="L8" s="8" t="s">
        <v>181</v>
      </c>
      <c r="M8" s="7" t="s">
        <v>182</v>
      </c>
    </row>
    <row r="9" spans="1:13" ht="22.5" customHeight="1" x14ac:dyDescent="0.25">
      <c r="A9" s="117" t="s">
        <v>47</v>
      </c>
      <c r="B9" s="35">
        <v>1211028.487</v>
      </c>
      <c r="C9" s="36">
        <v>1273946.3470000001</v>
      </c>
      <c r="D9" s="118">
        <f t="shared" ref="D9:D22" si="0">(C9-B9)/B9*100</f>
        <v>5.1954071002790627</v>
      </c>
      <c r="E9" s="119">
        <f t="shared" ref="E9:E22" si="1">C9/C$22*100</f>
        <v>9.8943911753186029</v>
      </c>
      <c r="F9" s="35">
        <v>11196601.238000002</v>
      </c>
      <c r="G9" s="36">
        <v>11788707.534000002</v>
      </c>
      <c r="H9" s="118">
        <f t="shared" ref="H9:H22" si="2">(G9-F9)/F9*100</f>
        <v>5.2882681397142033</v>
      </c>
      <c r="I9" s="119">
        <f t="shared" ref="I9:I22" si="3">G9/G$22*100</f>
        <v>8.5277763390215195</v>
      </c>
      <c r="J9" s="35">
        <v>12360464.305999998</v>
      </c>
      <c r="K9" s="36">
        <v>13094554.059</v>
      </c>
      <c r="L9" s="118">
        <f t="shared" ref="L9:L22" si="4">(K9-J9)/J9*100</f>
        <v>5.9390143834941673</v>
      </c>
      <c r="M9" s="119">
        <f t="shared" ref="M9:M22" si="5">K9/K$22*100</f>
        <v>8.6582542007457963</v>
      </c>
    </row>
    <row r="10" spans="1:13" ht="22.5" customHeight="1" x14ac:dyDescent="0.25">
      <c r="A10" s="117" t="s">
        <v>196</v>
      </c>
      <c r="B10" s="35">
        <v>151016.72899999999</v>
      </c>
      <c r="C10" s="36">
        <v>147019.80799999999</v>
      </c>
      <c r="D10" s="118">
        <f t="shared" si="0"/>
        <v>-2.6466743297029049</v>
      </c>
      <c r="E10" s="119">
        <f t="shared" si="1"/>
        <v>1.1418624452260666</v>
      </c>
      <c r="F10" s="35">
        <v>1373030.561</v>
      </c>
      <c r="G10" s="36">
        <v>1472965.7569999998</v>
      </c>
      <c r="H10" s="118">
        <f t="shared" si="2"/>
        <v>7.2784393034351229</v>
      </c>
      <c r="I10" s="119">
        <f t="shared" si="3"/>
        <v>1.0655216014567994</v>
      </c>
      <c r="J10" s="35">
        <v>1503060.328</v>
      </c>
      <c r="K10" s="36">
        <v>1634361.459</v>
      </c>
      <c r="L10" s="118">
        <f t="shared" si="4"/>
        <v>8.7355862272482288</v>
      </c>
      <c r="M10" s="119">
        <f t="shared" si="5"/>
        <v>1.0806566534579976</v>
      </c>
    </row>
    <row r="11" spans="1:13" ht="22.5" customHeight="1" x14ac:dyDescent="0.25">
      <c r="A11" s="117" t="s">
        <v>48</v>
      </c>
      <c r="B11" s="35">
        <v>288496.21299999999</v>
      </c>
      <c r="C11" s="36">
        <v>210268.72500000001</v>
      </c>
      <c r="D11" s="118">
        <f t="shared" si="0"/>
        <v>-27.115603073791473</v>
      </c>
      <c r="E11" s="119">
        <f t="shared" si="1"/>
        <v>1.6330994017014864</v>
      </c>
      <c r="F11" s="35">
        <v>2815759.2950000004</v>
      </c>
      <c r="G11" s="36">
        <v>2726806.6859999998</v>
      </c>
      <c r="H11" s="118">
        <f t="shared" si="2"/>
        <v>-3.1590984768462116</v>
      </c>
      <c r="I11" s="119">
        <f t="shared" si="3"/>
        <v>1.972531549441735</v>
      </c>
      <c r="J11" s="35">
        <v>3072164.4619999998</v>
      </c>
      <c r="K11" s="36">
        <v>3008312.8049999992</v>
      </c>
      <c r="L11" s="118">
        <f t="shared" si="4"/>
        <v>-2.0783931911780766</v>
      </c>
      <c r="M11" s="119">
        <f t="shared" si="5"/>
        <v>1.9891274543363671</v>
      </c>
    </row>
    <row r="12" spans="1:13" ht="22.5" customHeight="1" x14ac:dyDescent="0.25">
      <c r="A12" s="117" t="s">
        <v>49</v>
      </c>
      <c r="B12" s="35">
        <v>223706.30499999999</v>
      </c>
      <c r="C12" s="36">
        <v>192658.41399999999</v>
      </c>
      <c r="D12" s="118">
        <f t="shared" si="0"/>
        <v>-13.878862734780768</v>
      </c>
      <c r="E12" s="119">
        <f t="shared" si="1"/>
        <v>1.4963249557734144</v>
      </c>
      <c r="F12" s="35">
        <v>1951372.7590000001</v>
      </c>
      <c r="G12" s="36">
        <v>2132381.5639999998</v>
      </c>
      <c r="H12" s="118">
        <f t="shared" si="2"/>
        <v>9.2759727307436339</v>
      </c>
      <c r="I12" s="119">
        <f t="shared" si="3"/>
        <v>1.5425332246812271</v>
      </c>
      <c r="J12" s="35">
        <v>2108940.3040000005</v>
      </c>
      <c r="K12" s="36">
        <v>2327385.9319999996</v>
      </c>
      <c r="L12" s="118">
        <f t="shared" si="4"/>
        <v>10.358075455510809</v>
      </c>
      <c r="M12" s="119">
        <f t="shared" si="5"/>
        <v>1.538891582844369</v>
      </c>
    </row>
    <row r="13" spans="1:13" ht="22.5" customHeight="1" x14ac:dyDescent="0.25">
      <c r="A13" s="120" t="s">
        <v>50</v>
      </c>
      <c r="B13" s="35">
        <v>99020.376999999993</v>
      </c>
      <c r="C13" s="36">
        <v>97641.747000000003</v>
      </c>
      <c r="D13" s="118">
        <f t="shared" si="0"/>
        <v>-1.3922689872206711</v>
      </c>
      <c r="E13" s="119">
        <f t="shared" si="1"/>
        <v>0.75835661535869359</v>
      </c>
      <c r="F13" s="35">
        <v>1028573.2740000001</v>
      </c>
      <c r="G13" s="36">
        <v>943335.41299999994</v>
      </c>
      <c r="H13" s="118">
        <f t="shared" si="2"/>
        <v>-8.2869993956308203</v>
      </c>
      <c r="I13" s="119">
        <f t="shared" si="3"/>
        <v>0.68239485893946106</v>
      </c>
      <c r="J13" s="35">
        <v>1138013.0350000001</v>
      </c>
      <c r="K13" s="36">
        <v>1052589.2820000001</v>
      </c>
      <c r="L13" s="118">
        <f t="shared" si="4"/>
        <v>-7.5063949509154808</v>
      </c>
      <c r="M13" s="119">
        <f t="shared" si="5"/>
        <v>0.69598288964049571</v>
      </c>
    </row>
    <row r="14" spans="1:13" ht="22.5" customHeight="1" x14ac:dyDescent="0.25">
      <c r="A14" s="117" t="s">
        <v>51</v>
      </c>
      <c r="B14" s="35">
        <v>1135229.3119999999</v>
      </c>
      <c r="C14" s="36">
        <v>956743.26500000001</v>
      </c>
      <c r="D14" s="118">
        <f t="shared" si="0"/>
        <v>-15.722466387478191</v>
      </c>
      <c r="E14" s="119">
        <f t="shared" si="1"/>
        <v>7.430762010153563</v>
      </c>
      <c r="F14" s="35">
        <v>11070240.375</v>
      </c>
      <c r="G14" s="36">
        <v>11236079.579</v>
      </c>
      <c r="H14" s="118">
        <f t="shared" si="2"/>
        <v>1.4980632613408804</v>
      </c>
      <c r="I14" s="119">
        <f t="shared" si="3"/>
        <v>8.1280134654970961</v>
      </c>
      <c r="J14" s="35">
        <v>11991055.364</v>
      </c>
      <c r="K14" s="36">
        <v>12332823.832000002</v>
      </c>
      <c r="L14" s="118">
        <f t="shared" si="4"/>
        <v>2.8501950631140645</v>
      </c>
      <c r="M14" s="119">
        <f t="shared" si="5"/>
        <v>8.154590318185031</v>
      </c>
    </row>
    <row r="15" spans="1:13" ht="22.5" customHeight="1" x14ac:dyDescent="0.25">
      <c r="A15" s="117" t="s">
        <v>52</v>
      </c>
      <c r="B15" s="35">
        <v>914904.13</v>
      </c>
      <c r="C15" s="36">
        <v>824013.08100000001</v>
      </c>
      <c r="D15" s="118">
        <f t="shared" si="0"/>
        <v>-9.9344888737140149</v>
      </c>
      <c r="E15" s="119">
        <f t="shared" si="1"/>
        <v>6.3998831475070697</v>
      </c>
      <c r="F15" s="35">
        <v>8528870.1770000011</v>
      </c>
      <c r="G15" s="36">
        <v>8192744.9819999998</v>
      </c>
      <c r="H15" s="118">
        <f t="shared" si="2"/>
        <v>-3.9410283897442562</v>
      </c>
      <c r="I15" s="119">
        <f t="shared" si="3"/>
        <v>5.9265103157098036</v>
      </c>
      <c r="J15" s="35">
        <v>9249364.3820000011</v>
      </c>
      <c r="K15" s="36">
        <v>9020684.0810000002</v>
      </c>
      <c r="L15" s="118">
        <f t="shared" si="4"/>
        <v>-2.4723893616412274</v>
      </c>
      <c r="M15" s="119">
        <f t="shared" si="5"/>
        <v>5.9645693534891979</v>
      </c>
    </row>
    <row r="16" spans="1:13" ht="22.5" customHeight="1" x14ac:dyDescent="0.25">
      <c r="A16" s="117" t="s">
        <v>53</v>
      </c>
      <c r="B16" s="35">
        <v>618667.97900000005</v>
      </c>
      <c r="C16" s="36">
        <v>618677.02899999998</v>
      </c>
      <c r="D16" s="118">
        <f t="shared" si="0"/>
        <v>1.4628201728750132E-3</v>
      </c>
      <c r="E16" s="119">
        <f t="shared" si="1"/>
        <v>4.8050944614152824</v>
      </c>
      <c r="F16" s="35">
        <v>5947698.1160000004</v>
      </c>
      <c r="G16" s="36">
        <v>6292916.1289999997</v>
      </c>
      <c r="H16" s="118">
        <f t="shared" si="2"/>
        <v>5.8042289011159234</v>
      </c>
      <c r="I16" s="119">
        <f t="shared" si="3"/>
        <v>4.5522022760814282</v>
      </c>
      <c r="J16" s="35">
        <v>6525765.5830000006</v>
      </c>
      <c r="K16" s="36">
        <v>6918555.4560000002</v>
      </c>
      <c r="L16" s="118">
        <f t="shared" si="4"/>
        <v>6.0190619476623581</v>
      </c>
      <c r="M16" s="119">
        <f t="shared" si="5"/>
        <v>4.5746202253320085</v>
      </c>
    </row>
    <row r="17" spans="1:13" ht="22.5" customHeight="1" x14ac:dyDescent="0.25">
      <c r="A17" s="117" t="s">
        <v>54</v>
      </c>
      <c r="B17" s="35">
        <v>3733854.0210000002</v>
      </c>
      <c r="C17" s="36">
        <v>3757646.6370000001</v>
      </c>
      <c r="D17" s="118">
        <f t="shared" si="0"/>
        <v>0.63721334219776993</v>
      </c>
      <c r="E17" s="119">
        <f t="shared" si="1"/>
        <v>29.184608765237446</v>
      </c>
      <c r="F17" s="35">
        <v>37014822.112000003</v>
      </c>
      <c r="G17" s="36">
        <v>39643766.480000004</v>
      </c>
      <c r="H17" s="118">
        <f t="shared" si="2"/>
        <v>7.1024098401589004</v>
      </c>
      <c r="I17" s="119">
        <f t="shared" si="3"/>
        <v>28.677713210103501</v>
      </c>
      <c r="J17" s="35">
        <v>40424995.949000008</v>
      </c>
      <c r="K17" s="36">
        <v>43217919.265999995</v>
      </c>
      <c r="L17" s="118">
        <f t="shared" si="4"/>
        <v>6.9089019094115089</v>
      </c>
      <c r="M17" s="119">
        <f t="shared" si="5"/>
        <v>28.576133967322999</v>
      </c>
    </row>
    <row r="18" spans="1:13" ht="22.5" customHeight="1" x14ac:dyDescent="0.25">
      <c r="A18" s="117" t="s">
        <v>55</v>
      </c>
      <c r="B18" s="35">
        <v>1921681.5589999999</v>
      </c>
      <c r="C18" s="36">
        <v>1641513.264</v>
      </c>
      <c r="D18" s="118">
        <f t="shared" si="0"/>
        <v>-14.579329946101643</v>
      </c>
      <c r="E18" s="119">
        <f t="shared" si="1"/>
        <v>12.749182406101783</v>
      </c>
      <c r="F18" s="35">
        <v>18430412.195</v>
      </c>
      <c r="G18" s="36">
        <v>19094849.515999999</v>
      </c>
      <c r="H18" s="118">
        <f t="shared" si="2"/>
        <v>3.605113732509218</v>
      </c>
      <c r="I18" s="119">
        <f t="shared" si="3"/>
        <v>13.81293118266626</v>
      </c>
      <c r="J18" s="35">
        <v>20008504.015000001</v>
      </c>
      <c r="K18" s="36">
        <v>20779712.900999997</v>
      </c>
      <c r="L18" s="118">
        <f t="shared" si="4"/>
        <v>3.8544055338761729</v>
      </c>
      <c r="M18" s="119">
        <f t="shared" si="5"/>
        <v>13.739760491631023</v>
      </c>
    </row>
    <row r="19" spans="1:13" ht="22.5" customHeight="1" x14ac:dyDescent="0.25">
      <c r="A19" s="117" t="s">
        <v>56</v>
      </c>
      <c r="B19" s="35">
        <v>152708.008</v>
      </c>
      <c r="C19" s="36">
        <v>179554.986</v>
      </c>
      <c r="D19" s="118">
        <f t="shared" si="0"/>
        <v>17.580596035277996</v>
      </c>
      <c r="E19" s="119">
        <f t="shared" si="1"/>
        <v>1.394554231539278</v>
      </c>
      <c r="F19" s="35">
        <v>1256065.0389999999</v>
      </c>
      <c r="G19" s="36">
        <v>1444025.4819999998</v>
      </c>
      <c r="H19" s="118">
        <f t="shared" si="2"/>
        <v>14.964228536258146</v>
      </c>
      <c r="I19" s="119">
        <f t="shared" si="3"/>
        <v>1.0445866353735382</v>
      </c>
      <c r="J19" s="35">
        <v>1373933.969</v>
      </c>
      <c r="K19" s="36">
        <v>1578262.5959999999</v>
      </c>
      <c r="L19" s="118">
        <f t="shared" si="4"/>
        <v>14.871793813258567</v>
      </c>
      <c r="M19" s="119">
        <f t="shared" si="5"/>
        <v>1.0435635066399909</v>
      </c>
    </row>
    <row r="20" spans="1:13" ht="22.5" customHeight="1" x14ac:dyDescent="0.25">
      <c r="A20" s="117" t="s">
        <v>57</v>
      </c>
      <c r="B20" s="35">
        <v>1093498.6399999999</v>
      </c>
      <c r="C20" s="36">
        <v>1063140.4110000001</v>
      </c>
      <c r="D20" s="118">
        <f t="shared" si="0"/>
        <v>-2.7762475315012574</v>
      </c>
      <c r="E20" s="119">
        <f t="shared" si="1"/>
        <v>8.2571194034147126</v>
      </c>
      <c r="F20" s="35">
        <v>10784557.622000001</v>
      </c>
      <c r="G20" s="36">
        <v>11662393.749</v>
      </c>
      <c r="H20" s="118">
        <f t="shared" si="2"/>
        <v>8.139750908365988</v>
      </c>
      <c r="I20" s="119">
        <f t="shared" si="3"/>
        <v>8.4364028187345355</v>
      </c>
      <c r="J20" s="35">
        <v>11739741.105</v>
      </c>
      <c r="K20" s="36">
        <v>12787652.200999999</v>
      </c>
      <c r="L20" s="118">
        <f t="shared" si="4"/>
        <v>8.9261857363591233</v>
      </c>
      <c r="M20" s="119">
        <f t="shared" si="5"/>
        <v>8.45532752685736</v>
      </c>
    </row>
    <row r="21" spans="1:13" ht="22.5" customHeight="1" x14ac:dyDescent="0.25">
      <c r="A21" s="117" t="s">
        <v>58</v>
      </c>
      <c r="B21" s="35">
        <v>2207871.585</v>
      </c>
      <c r="C21" s="36">
        <v>1912615.7590000001</v>
      </c>
      <c r="D21" s="118">
        <f t="shared" si="0"/>
        <v>-13.372871321227676</v>
      </c>
      <c r="E21" s="119">
        <f t="shared" si="1"/>
        <v>14.854760981252607</v>
      </c>
      <c r="F21" s="35">
        <v>20997604.216000002</v>
      </c>
      <c r="G21" s="36">
        <v>21607966.16</v>
      </c>
      <c r="H21" s="118">
        <f t="shared" si="2"/>
        <v>2.9068170717062447</v>
      </c>
      <c r="I21" s="119">
        <f t="shared" si="3"/>
        <v>15.630882522293108</v>
      </c>
      <c r="J21" s="35">
        <v>22738766.184000004</v>
      </c>
      <c r="K21" s="36">
        <v>23484997.41</v>
      </c>
      <c r="L21" s="118">
        <f t="shared" si="4"/>
        <v>3.2817577697996523</v>
      </c>
      <c r="M21" s="119">
        <f t="shared" si="5"/>
        <v>15.528522511225187</v>
      </c>
    </row>
    <row r="22" spans="1:13" ht="24" customHeight="1" x14ac:dyDescent="0.25">
      <c r="A22" s="121" t="s">
        <v>59</v>
      </c>
      <c r="B22" s="122">
        <v>13751683.344999999</v>
      </c>
      <c r="C22" s="96">
        <v>12875439.472999999</v>
      </c>
      <c r="D22" s="123">
        <f t="shared" si="0"/>
        <v>-6.3719026246964505</v>
      </c>
      <c r="E22" s="124">
        <f t="shared" si="1"/>
        <v>100</v>
      </c>
      <c r="F22" s="122">
        <v>132395606.979</v>
      </c>
      <c r="G22" s="96">
        <v>138238939.03099999</v>
      </c>
      <c r="H22" s="123">
        <f t="shared" si="2"/>
        <v>4.4135392293845745</v>
      </c>
      <c r="I22" s="124">
        <f t="shared" si="3"/>
        <v>100</v>
      </c>
      <c r="J22" s="122">
        <v>144234768.986</v>
      </c>
      <c r="K22" s="96">
        <v>151237810.24900001</v>
      </c>
      <c r="L22" s="123">
        <f t="shared" si="4"/>
        <v>4.855307296730758</v>
      </c>
      <c r="M22" s="124">
        <f t="shared" si="5"/>
        <v>100</v>
      </c>
    </row>
  </sheetData>
  <mergeCells count="4">
    <mergeCell ref="B7:E7"/>
    <mergeCell ref="F7:I7"/>
    <mergeCell ref="J7:M7"/>
    <mergeCell ref="A6:M6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K21" sqref="K21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7"/>
    </row>
    <row r="8" spans="9:9" x14ac:dyDescent="0.2">
      <c r="I8" s="37"/>
    </row>
    <row r="9" spans="9:9" x14ac:dyDescent="0.2">
      <c r="I9" s="37"/>
    </row>
    <row r="10" spans="9:9" x14ac:dyDescent="0.2">
      <c r="I10" s="37"/>
    </row>
    <row r="17" spans="3:14" ht="12.75" customHeight="1" x14ac:dyDescent="0.2"/>
    <row r="21" spans="3:14" x14ac:dyDescent="0.2">
      <c r="C21" s="129" t="s">
        <v>192</v>
      </c>
    </row>
    <row r="22" spans="3:14" x14ac:dyDescent="0.2">
      <c r="C22" s="1" t="s">
        <v>219</v>
      </c>
    </row>
    <row r="24" spans="3:14" x14ac:dyDescent="0.2">
      <c r="H24" s="37"/>
      <c r="I24" s="37"/>
    </row>
    <row r="25" spans="3:14" x14ac:dyDescent="0.2">
      <c r="H25" s="37"/>
      <c r="I25" s="37"/>
    </row>
    <row r="26" spans="3:14" x14ac:dyDescent="0.2">
      <c r="H26" s="155"/>
      <c r="I26" s="155"/>
      <c r="N26" t="s">
        <v>60</v>
      </c>
    </row>
    <row r="27" spans="3:14" x14ac:dyDescent="0.2">
      <c r="H27" s="155"/>
      <c r="I27" s="155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7"/>
      <c r="I37" s="37"/>
    </row>
    <row r="38" spans="8:9" x14ac:dyDescent="0.2">
      <c r="H38" s="37"/>
      <c r="I38" s="37"/>
    </row>
    <row r="39" spans="8:9" x14ac:dyDescent="0.2">
      <c r="H39" s="155"/>
      <c r="I39" s="155"/>
    </row>
    <row r="40" spans="8:9" x14ac:dyDescent="0.2">
      <c r="H40" s="155"/>
      <c r="I40" s="155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7"/>
      <c r="I49" s="37"/>
    </row>
    <row r="50" spans="3:9" x14ac:dyDescent="0.2">
      <c r="H50" s="37"/>
      <c r="I50" s="37"/>
    </row>
    <row r="51" spans="3:9" x14ac:dyDescent="0.2">
      <c r="H51" s="155"/>
      <c r="I51" s="155"/>
    </row>
    <row r="52" spans="3:9" x14ac:dyDescent="0.2">
      <c r="H52" s="155"/>
      <c r="I52" s="155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26" sqref="O26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9" width="9.140625" bestFit="1" customWidth="1"/>
    <col min="10" max="10" width="10.140625" bestFit="1" customWidth="1"/>
    <col min="11" max="13" width="11.7109375" bestFit="1" customWidth="1"/>
    <col min="14" max="14" width="7.85546875" bestFit="1" customWidth="1"/>
    <col min="15" max="15" width="11.7109375" bestFit="1" customWidth="1"/>
    <col min="16" max="16" width="6.7109375" bestFit="1" customWidth="1"/>
  </cols>
  <sheetData>
    <row r="1" spans="1:16" x14ac:dyDescent="0.2"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3" spans="1:16" x14ac:dyDescent="0.2">
      <c r="A3" s="86"/>
      <c r="B3" s="37" t="s">
        <v>179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16" s="87" customFormat="1" x14ac:dyDescent="0.2">
      <c r="A4" s="112"/>
      <c r="B4" s="133" t="s">
        <v>178</v>
      </c>
      <c r="C4" s="133" t="s">
        <v>61</v>
      </c>
      <c r="D4" s="133" t="s">
        <v>62</v>
      </c>
      <c r="E4" s="133" t="s">
        <v>63</v>
      </c>
      <c r="F4" s="133" t="s">
        <v>64</v>
      </c>
      <c r="G4" s="133" t="s">
        <v>65</v>
      </c>
      <c r="H4" s="133" t="s">
        <v>66</v>
      </c>
      <c r="I4" s="133" t="s">
        <v>1</v>
      </c>
      <c r="J4" s="133" t="s">
        <v>177</v>
      </c>
      <c r="K4" s="133" t="s">
        <v>67</v>
      </c>
      <c r="L4" s="133" t="s">
        <v>68</v>
      </c>
      <c r="M4" s="133" t="s">
        <v>69</v>
      </c>
      <c r="N4" s="133" t="s">
        <v>70</v>
      </c>
      <c r="O4" s="134" t="s">
        <v>176</v>
      </c>
      <c r="P4" s="134" t="s">
        <v>175</v>
      </c>
    </row>
    <row r="5" spans="1:16" x14ac:dyDescent="0.2">
      <c r="A5" s="125" t="s">
        <v>174</v>
      </c>
      <c r="B5" s="126" t="s">
        <v>71</v>
      </c>
      <c r="C5" s="135">
        <v>1245427.7309999999</v>
      </c>
      <c r="D5" s="135">
        <v>1151119.9210000001</v>
      </c>
      <c r="E5" s="135">
        <v>1308211.9099999999</v>
      </c>
      <c r="F5" s="135">
        <v>1246593.1240000001</v>
      </c>
      <c r="G5" s="135">
        <v>1345865.5079999999</v>
      </c>
      <c r="H5" s="135">
        <v>1233836.665</v>
      </c>
      <c r="I5" s="135">
        <v>1328374.2109999999</v>
      </c>
      <c r="J5" s="135">
        <v>1101535.067</v>
      </c>
      <c r="K5" s="127">
        <v>1294726.9979999999</v>
      </c>
      <c r="L5" s="127">
        <v>1248017.4280000001</v>
      </c>
      <c r="M5" s="127">
        <v>1223576.4439999999</v>
      </c>
      <c r="N5" s="127"/>
      <c r="O5" s="135">
        <f t="shared" ref="O5:O24" si="0">SUM(C5:N5)</f>
        <v>13727285.006999999</v>
      </c>
      <c r="P5" s="128">
        <f t="shared" ref="P5:P24" si="1">O5/O$26*100</f>
        <v>9.9301145537906095</v>
      </c>
    </row>
    <row r="6" spans="1:16" x14ac:dyDescent="0.2">
      <c r="A6" s="125" t="s">
        <v>173</v>
      </c>
      <c r="B6" s="126" t="s">
        <v>72</v>
      </c>
      <c r="C6" s="135">
        <v>1015989.841</v>
      </c>
      <c r="D6" s="135">
        <v>1002504.189</v>
      </c>
      <c r="E6" s="135">
        <v>989006.18900000001</v>
      </c>
      <c r="F6" s="135">
        <v>1003320.5060000001</v>
      </c>
      <c r="G6" s="135">
        <v>1025152.031</v>
      </c>
      <c r="H6" s="135">
        <v>725586.35100000002</v>
      </c>
      <c r="I6" s="135">
        <v>568164.96499999997</v>
      </c>
      <c r="J6" s="135">
        <v>630123.55900000001</v>
      </c>
      <c r="K6" s="127">
        <v>874212.71100000001</v>
      </c>
      <c r="L6" s="127">
        <v>815532.98600000003</v>
      </c>
      <c r="M6" s="127">
        <v>930113.19099999999</v>
      </c>
      <c r="N6" s="127"/>
      <c r="O6" s="135">
        <f t="shared" si="0"/>
        <v>9579706.5189999994</v>
      </c>
      <c r="P6" s="128">
        <f t="shared" si="1"/>
        <v>6.9298177372186816</v>
      </c>
    </row>
    <row r="7" spans="1:16" x14ac:dyDescent="0.2">
      <c r="A7" s="125" t="s">
        <v>172</v>
      </c>
      <c r="B7" s="126" t="s">
        <v>73</v>
      </c>
      <c r="C7" s="135">
        <v>764001.17</v>
      </c>
      <c r="D7" s="135">
        <v>707893.57700000005</v>
      </c>
      <c r="E7" s="135">
        <v>788581.36600000004</v>
      </c>
      <c r="F7" s="135">
        <v>837508.27500000002</v>
      </c>
      <c r="G7" s="135">
        <v>807901.58299999998</v>
      </c>
      <c r="H7" s="135">
        <v>828161.56599999999</v>
      </c>
      <c r="I7" s="135">
        <v>887873.40700000001</v>
      </c>
      <c r="J7" s="135">
        <v>730550.15599999996</v>
      </c>
      <c r="K7" s="127">
        <v>886318.12899999996</v>
      </c>
      <c r="L7" s="127">
        <v>833668.74100000004</v>
      </c>
      <c r="M7" s="127">
        <v>829531.20299999998</v>
      </c>
      <c r="N7" s="127"/>
      <c r="O7" s="135">
        <f t="shared" si="0"/>
        <v>8901989.1730000004</v>
      </c>
      <c r="P7" s="128">
        <f t="shared" si="1"/>
        <v>6.4395670520002142</v>
      </c>
    </row>
    <row r="8" spans="1:16" x14ac:dyDescent="0.2">
      <c r="A8" s="125" t="s">
        <v>171</v>
      </c>
      <c r="B8" s="126" t="s">
        <v>75</v>
      </c>
      <c r="C8" s="135">
        <v>591563.049</v>
      </c>
      <c r="D8" s="135">
        <v>604818.946</v>
      </c>
      <c r="E8" s="135">
        <v>616184.48199999996</v>
      </c>
      <c r="F8" s="135">
        <v>627489.48699999996</v>
      </c>
      <c r="G8" s="135">
        <v>619891.69499999995</v>
      </c>
      <c r="H8" s="135">
        <v>625526.13800000004</v>
      </c>
      <c r="I8" s="135">
        <v>585867.91399999999</v>
      </c>
      <c r="J8" s="135">
        <v>409681.24800000002</v>
      </c>
      <c r="K8" s="127">
        <v>582267.02399999998</v>
      </c>
      <c r="L8" s="127">
        <v>548229.32799999998</v>
      </c>
      <c r="M8" s="127">
        <v>629857.02899999998</v>
      </c>
      <c r="N8" s="127"/>
      <c r="O8" s="135">
        <f t="shared" si="0"/>
        <v>6441376.3399999989</v>
      </c>
      <c r="P8" s="128">
        <f t="shared" si="1"/>
        <v>4.6595961916474602</v>
      </c>
    </row>
    <row r="9" spans="1:16" x14ac:dyDescent="0.2">
      <c r="A9" s="125" t="s">
        <v>170</v>
      </c>
      <c r="B9" s="126" t="s">
        <v>76</v>
      </c>
      <c r="C9" s="135">
        <v>504641.603</v>
      </c>
      <c r="D9" s="135">
        <v>526687.59699999995</v>
      </c>
      <c r="E9" s="135">
        <v>584054.14500000002</v>
      </c>
      <c r="F9" s="135">
        <v>561357.82299999997</v>
      </c>
      <c r="G9" s="135">
        <v>516385.614</v>
      </c>
      <c r="H9" s="135">
        <v>671069.37100000004</v>
      </c>
      <c r="I9" s="135">
        <v>569302.39599999995</v>
      </c>
      <c r="J9" s="135">
        <v>440441.58899999998</v>
      </c>
      <c r="K9" s="127">
        <v>541890.66700000002</v>
      </c>
      <c r="L9" s="127">
        <v>482597.07199999999</v>
      </c>
      <c r="M9" s="127">
        <v>483955.75799999997</v>
      </c>
      <c r="N9" s="127"/>
      <c r="O9" s="135">
        <f t="shared" si="0"/>
        <v>5882383.6349999998</v>
      </c>
      <c r="P9" s="128">
        <f t="shared" si="1"/>
        <v>4.2552291523856756</v>
      </c>
    </row>
    <row r="10" spans="1:16" x14ac:dyDescent="0.2">
      <c r="A10" s="125" t="s">
        <v>169</v>
      </c>
      <c r="B10" s="126" t="s">
        <v>74</v>
      </c>
      <c r="C10" s="135">
        <v>463858.038</v>
      </c>
      <c r="D10" s="135">
        <v>487719.12199999997</v>
      </c>
      <c r="E10" s="135">
        <v>486133.39199999999</v>
      </c>
      <c r="F10" s="135">
        <v>539776.76899999997</v>
      </c>
      <c r="G10" s="135">
        <v>533165.25600000005</v>
      </c>
      <c r="H10" s="135">
        <v>502741.96500000003</v>
      </c>
      <c r="I10" s="135">
        <v>534821.00899999996</v>
      </c>
      <c r="J10" s="135">
        <v>497220.81</v>
      </c>
      <c r="K10" s="127">
        <v>533065.70499999996</v>
      </c>
      <c r="L10" s="127">
        <v>493316.99300000002</v>
      </c>
      <c r="M10" s="127">
        <v>512584.94</v>
      </c>
      <c r="N10" s="127"/>
      <c r="O10" s="135">
        <f t="shared" si="0"/>
        <v>5584403.9989999998</v>
      </c>
      <c r="P10" s="128">
        <f t="shared" si="1"/>
        <v>4.039675099368786</v>
      </c>
    </row>
    <row r="11" spans="1:16" x14ac:dyDescent="0.2">
      <c r="A11" s="125" t="s">
        <v>168</v>
      </c>
      <c r="B11" s="126" t="s">
        <v>77</v>
      </c>
      <c r="C11" s="135">
        <v>466180.74099999998</v>
      </c>
      <c r="D11" s="135">
        <v>447910.92</v>
      </c>
      <c r="E11" s="135">
        <v>439562.87599999999</v>
      </c>
      <c r="F11" s="135">
        <v>500624.23200000002</v>
      </c>
      <c r="G11" s="135">
        <v>534486.85199999996</v>
      </c>
      <c r="H11" s="135">
        <v>516466.799</v>
      </c>
      <c r="I11" s="135">
        <v>503862.761</v>
      </c>
      <c r="J11" s="135">
        <v>513776.30800000002</v>
      </c>
      <c r="K11" s="127">
        <v>580585.78599999996</v>
      </c>
      <c r="L11" s="127">
        <v>504090.82900000003</v>
      </c>
      <c r="M11" s="127">
        <v>544856.71200000006</v>
      </c>
      <c r="N11" s="127"/>
      <c r="O11" s="135">
        <f t="shared" si="0"/>
        <v>5552404.8160000006</v>
      </c>
      <c r="P11" s="128">
        <f t="shared" si="1"/>
        <v>4.0165273645723083</v>
      </c>
    </row>
    <row r="12" spans="1:16" x14ac:dyDescent="0.2">
      <c r="A12" s="125" t="s">
        <v>167</v>
      </c>
      <c r="B12" s="126" t="s">
        <v>78</v>
      </c>
      <c r="C12" s="135">
        <v>331779.03999999998</v>
      </c>
      <c r="D12" s="135">
        <v>347081.27399999998</v>
      </c>
      <c r="E12" s="135">
        <v>422158.29200000002</v>
      </c>
      <c r="F12" s="135">
        <v>453084.15100000001</v>
      </c>
      <c r="G12" s="135">
        <v>429019.67800000001</v>
      </c>
      <c r="H12" s="135">
        <v>377453.22700000001</v>
      </c>
      <c r="I12" s="135">
        <v>432609.20299999998</v>
      </c>
      <c r="J12" s="135">
        <v>345290.17499999999</v>
      </c>
      <c r="K12" s="127">
        <v>427550.223</v>
      </c>
      <c r="L12" s="127">
        <v>395499.96100000001</v>
      </c>
      <c r="M12" s="127">
        <v>405878.81699999998</v>
      </c>
      <c r="N12" s="127"/>
      <c r="O12" s="135">
        <f t="shared" si="0"/>
        <v>4367404.0410000002</v>
      </c>
      <c r="P12" s="128">
        <f t="shared" si="1"/>
        <v>3.1593153640871314</v>
      </c>
    </row>
    <row r="13" spans="1:16" x14ac:dyDescent="0.2">
      <c r="A13" s="125" t="s">
        <v>166</v>
      </c>
      <c r="B13" s="126" t="s">
        <v>160</v>
      </c>
      <c r="C13" s="135">
        <v>244100.00399999999</v>
      </c>
      <c r="D13" s="135">
        <v>230757.12599999999</v>
      </c>
      <c r="E13" s="135">
        <v>189088.48800000001</v>
      </c>
      <c r="F13" s="135">
        <v>226805.647</v>
      </c>
      <c r="G13" s="135">
        <v>298034.46100000001</v>
      </c>
      <c r="H13" s="135">
        <v>294129.56900000002</v>
      </c>
      <c r="I13" s="135">
        <v>305666.89899999998</v>
      </c>
      <c r="J13" s="135">
        <v>305544.10499999998</v>
      </c>
      <c r="K13" s="127">
        <v>480616.28700000001</v>
      </c>
      <c r="L13" s="127">
        <v>360978.52899999998</v>
      </c>
      <c r="M13" s="127">
        <v>558328.40500000003</v>
      </c>
      <c r="N13" s="127"/>
      <c r="O13" s="135">
        <f t="shared" si="0"/>
        <v>3494049.5200000005</v>
      </c>
      <c r="P13" s="128">
        <f t="shared" si="1"/>
        <v>2.5275436455587754</v>
      </c>
    </row>
    <row r="14" spans="1:16" x14ac:dyDescent="0.2">
      <c r="A14" s="125" t="s">
        <v>164</v>
      </c>
      <c r="B14" s="126" t="s">
        <v>165</v>
      </c>
      <c r="C14" s="135">
        <v>311924.54499999998</v>
      </c>
      <c r="D14" s="135">
        <v>279311.61700000003</v>
      </c>
      <c r="E14" s="135">
        <v>317042.67200000002</v>
      </c>
      <c r="F14" s="135">
        <v>269362.34399999998</v>
      </c>
      <c r="G14" s="135">
        <v>290941.88799999998</v>
      </c>
      <c r="H14" s="135">
        <v>291876.90700000001</v>
      </c>
      <c r="I14" s="135">
        <v>284147.38299999997</v>
      </c>
      <c r="J14" s="135">
        <v>243434.79</v>
      </c>
      <c r="K14" s="127">
        <v>266160.23800000001</v>
      </c>
      <c r="L14" s="127">
        <v>284505.67</v>
      </c>
      <c r="M14" s="127">
        <v>265814.44900000002</v>
      </c>
      <c r="N14" s="127"/>
      <c r="O14" s="135">
        <f t="shared" si="0"/>
        <v>3104522.503</v>
      </c>
      <c r="P14" s="128">
        <f t="shared" si="1"/>
        <v>2.2457655737380255</v>
      </c>
    </row>
    <row r="15" spans="1:16" x14ac:dyDescent="0.2">
      <c r="A15" s="125" t="s">
        <v>162</v>
      </c>
      <c r="B15" s="126" t="s">
        <v>158</v>
      </c>
      <c r="C15" s="135">
        <v>241844.68700000001</v>
      </c>
      <c r="D15" s="135">
        <v>267759.08600000001</v>
      </c>
      <c r="E15" s="135">
        <v>256075.652</v>
      </c>
      <c r="F15" s="135">
        <v>242695.565</v>
      </c>
      <c r="G15" s="135">
        <v>238501.37400000001</v>
      </c>
      <c r="H15" s="135">
        <v>231868.049</v>
      </c>
      <c r="I15" s="135">
        <v>225334.516</v>
      </c>
      <c r="J15" s="135">
        <v>283765.31699999998</v>
      </c>
      <c r="K15" s="127">
        <v>350724.321</v>
      </c>
      <c r="L15" s="127">
        <v>369793.46600000001</v>
      </c>
      <c r="M15" s="127">
        <v>309245.88</v>
      </c>
      <c r="N15" s="127"/>
      <c r="O15" s="135">
        <f t="shared" si="0"/>
        <v>3017607.9130000002</v>
      </c>
      <c r="P15" s="128">
        <f t="shared" si="1"/>
        <v>2.1828928472917086</v>
      </c>
    </row>
    <row r="16" spans="1:16" x14ac:dyDescent="0.2">
      <c r="A16" s="125" t="s">
        <v>161</v>
      </c>
      <c r="B16" s="126" t="s">
        <v>80</v>
      </c>
      <c r="C16" s="135">
        <v>233189.83100000001</v>
      </c>
      <c r="D16" s="135">
        <v>281006.93699999998</v>
      </c>
      <c r="E16" s="135">
        <v>283304.09700000001</v>
      </c>
      <c r="F16" s="135">
        <v>322382.337</v>
      </c>
      <c r="G16" s="135">
        <v>280459.90000000002</v>
      </c>
      <c r="H16" s="135">
        <v>259723.63800000001</v>
      </c>
      <c r="I16" s="135">
        <v>183797.758</v>
      </c>
      <c r="J16" s="135">
        <v>259774.16</v>
      </c>
      <c r="K16" s="127">
        <v>226019.70600000001</v>
      </c>
      <c r="L16" s="127">
        <v>311731.58399999997</v>
      </c>
      <c r="M16" s="127">
        <v>294393.45400000003</v>
      </c>
      <c r="N16" s="127"/>
      <c r="O16" s="135">
        <f t="shared" si="0"/>
        <v>2935783.4019999998</v>
      </c>
      <c r="P16" s="128">
        <f t="shared" si="1"/>
        <v>2.123702208565728</v>
      </c>
    </row>
    <row r="17" spans="1:16" x14ac:dyDescent="0.2">
      <c r="A17" s="125" t="s">
        <v>159</v>
      </c>
      <c r="B17" s="126" t="s">
        <v>153</v>
      </c>
      <c r="C17" s="135">
        <v>212474.965</v>
      </c>
      <c r="D17" s="135">
        <v>241222.14799999999</v>
      </c>
      <c r="E17" s="135">
        <v>285161.63900000002</v>
      </c>
      <c r="F17" s="135">
        <v>264976.34899999999</v>
      </c>
      <c r="G17" s="135">
        <v>277142.61900000001</v>
      </c>
      <c r="H17" s="135">
        <v>254365.19500000001</v>
      </c>
      <c r="I17" s="135">
        <v>240534.166</v>
      </c>
      <c r="J17" s="135">
        <v>241644.76199999999</v>
      </c>
      <c r="K17" s="127">
        <v>275985.57699999999</v>
      </c>
      <c r="L17" s="127">
        <v>260678.05499999999</v>
      </c>
      <c r="M17" s="127">
        <v>261526.94399999999</v>
      </c>
      <c r="N17" s="127"/>
      <c r="O17" s="135">
        <f t="shared" si="0"/>
        <v>2815712.4190000002</v>
      </c>
      <c r="P17" s="128">
        <f t="shared" si="1"/>
        <v>2.0368446387572599</v>
      </c>
    </row>
    <row r="18" spans="1:16" x14ac:dyDescent="0.2">
      <c r="A18" s="125" t="s">
        <v>157</v>
      </c>
      <c r="B18" s="126" t="s">
        <v>148</v>
      </c>
      <c r="C18" s="135">
        <v>211219.299</v>
      </c>
      <c r="D18" s="135">
        <v>246654.799</v>
      </c>
      <c r="E18" s="135">
        <v>261754.46400000001</v>
      </c>
      <c r="F18" s="135">
        <v>312402.90000000002</v>
      </c>
      <c r="G18" s="135">
        <v>287770.38400000002</v>
      </c>
      <c r="H18" s="135">
        <v>240729.74900000001</v>
      </c>
      <c r="I18" s="135">
        <v>231871.63099999999</v>
      </c>
      <c r="J18" s="135">
        <v>263930.87300000002</v>
      </c>
      <c r="K18" s="127">
        <v>232619.052</v>
      </c>
      <c r="L18" s="127">
        <v>227796.84</v>
      </c>
      <c r="M18" s="127">
        <v>205304.83100000001</v>
      </c>
      <c r="N18" s="127"/>
      <c r="O18" s="135">
        <f t="shared" si="0"/>
        <v>2722054.8220000006</v>
      </c>
      <c r="P18" s="128">
        <f t="shared" si="1"/>
        <v>1.9690941209696202</v>
      </c>
    </row>
    <row r="19" spans="1:16" x14ac:dyDescent="0.2">
      <c r="A19" s="125" t="s">
        <v>155</v>
      </c>
      <c r="B19" s="126" t="s">
        <v>156</v>
      </c>
      <c r="C19" s="135">
        <v>237395.83</v>
      </c>
      <c r="D19" s="135">
        <v>231969.23300000001</v>
      </c>
      <c r="E19" s="135">
        <v>272253.467</v>
      </c>
      <c r="F19" s="135">
        <v>259701.55499999999</v>
      </c>
      <c r="G19" s="135">
        <v>271673.47200000001</v>
      </c>
      <c r="H19" s="135">
        <v>252151.44200000001</v>
      </c>
      <c r="I19" s="135">
        <v>242629.20199999999</v>
      </c>
      <c r="J19" s="135">
        <v>215933.14600000001</v>
      </c>
      <c r="K19" s="127">
        <v>250548.016</v>
      </c>
      <c r="L19" s="127">
        <v>219907.61799999999</v>
      </c>
      <c r="M19" s="127">
        <v>237469.89600000001</v>
      </c>
      <c r="N19" s="127"/>
      <c r="O19" s="135">
        <f t="shared" si="0"/>
        <v>2691632.8769999999</v>
      </c>
      <c r="P19" s="128">
        <f t="shared" si="1"/>
        <v>1.9470873367697528</v>
      </c>
    </row>
    <row r="20" spans="1:16" x14ac:dyDescent="0.2">
      <c r="A20" s="125" t="s">
        <v>154</v>
      </c>
      <c r="B20" s="126" t="s">
        <v>163</v>
      </c>
      <c r="C20" s="135">
        <v>260637.136</v>
      </c>
      <c r="D20" s="135">
        <v>243827.035</v>
      </c>
      <c r="E20" s="135">
        <v>282926.43400000001</v>
      </c>
      <c r="F20" s="135">
        <v>284127.55499999999</v>
      </c>
      <c r="G20" s="135">
        <v>263170.72899999999</v>
      </c>
      <c r="H20" s="135">
        <v>265792.58899999998</v>
      </c>
      <c r="I20" s="135">
        <v>217241.58600000001</v>
      </c>
      <c r="J20" s="135">
        <v>208719.40299999999</v>
      </c>
      <c r="K20" s="127">
        <v>233063.69399999999</v>
      </c>
      <c r="L20" s="127">
        <v>210246.54500000001</v>
      </c>
      <c r="M20" s="127">
        <v>212283.90599999999</v>
      </c>
      <c r="N20" s="127"/>
      <c r="O20" s="135">
        <f t="shared" si="0"/>
        <v>2682036.6119999997</v>
      </c>
      <c r="P20" s="128">
        <f t="shared" si="1"/>
        <v>1.9401455408727535</v>
      </c>
    </row>
    <row r="21" spans="1:16" x14ac:dyDescent="0.2">
      <c r="A21" s="125" t="s">
        <v>152</v>
      </c>
      <c r="B21" s="126" t="s">
        <v>79</v>
      </c>
      <c r="C21" s="135">
        <v>254097.649</v>
      </c>
      <c r="D21" s="135">
        <v>204059.71599999999</v>
      </c>
      <c r="E21" s="135">
        <v>226651.03200000001</v>
      </c>
      <c r="F21" s="135">
        <v>251293.39600000001</v>
      </c>
      <c r="G21" s="135">
        <v>287571.17800000001</v>
      </c>
      <c r="H21" s="135">
        <v>235001.48499999999</v>
      </c>
      <c r="I21" s="135">
        <v>245468.4</v>
      </c>
      <c r="J21" s="135">
        <v>219005.07800000001</v>
      </c>
      <c r="K21" s="127">
        <v>240344.74900000001</v>
      </c>
      <c r="L21" s="127">
        <v>219747.59299999999</v>
      </c>
      <c r="M21" s="127">
        <v>243232.41500000001</v>
      </c>
      <c r="N21" s="127"/>
      <c r="O21" s="135">
        <f t="shared" si="0"/>
        <v>2626472.6910000001</v>
      </c>
      <c r="P21" s="128">
        <f t="shared" si="1"/>
        <v>1.8999514238054376</v>
      </c>
    </row>
    <row r="22" spans="1:16" x14ac:dyDescent="0.2">
      <c r="A22" s="125" t="s">
        <v>151</v>
      </c>
      <c r="B22" s="126" t="s">
        <v>150</v>
      </c>
      <c r="C22" s="135">
        <v>211158.36300000001</v>
      </c>
      <c r="D22" s="135">
        <v>193527.85699999999</v>
      </c>
      <c r="E22" s="135">
        <v>205261.671</v>
      </c>
      <c r="F22" s="135">
        <v>240279.28599999999</v>
      </c>
      <c r="G22" s="135">
        <v>250743.288</v>
      </c>
      <c r="H22" s="135">
        <v>236928.19</v>
      </c>
      <c r="I22" s="135">
        <v>239630.24900000001</v>
      </c>
      <c r="J22" s="135">
        <v>244743.361</v>
      </c>
      <c r="K22" s="127">
        <v>280558.11900000001</v>
      </c>
      <c r="L22" s="127">
        <v>239868.92800000001</v>
      </c>
      <c r="M22" s="127">
        <v>232048.761</v>
      </c>
      <c r="N22" s="127"/>
      <c r="O22" s="135">
        <f t="shared" si="0"/>
        <v>2574748.0729999999</v>
      </c>
      <c r="P22" s="128">
        <f t="shared" si="1"/>
        <v>1.8625346016349105</v>
      </c>
    </row>
    <row r="23" spans="1:16" x14ac:dyDescent="0.2">
      <c r="A23" s="125" t="s">
        <v>149</v>
      </c>
      <c r="B23" s="126" t="s">
        <v>199</v>
      </c>
      <c r="C23" s="135">
        <v>180774.84</v>
      </c>
      <c r="D23" s="135">
        <v>195228.924</v>
      </c>
      <c r="E23" s="135">
        <v>232833.58300000001</v>
      </c>
      <c r="F23" s="135">
        <v>212833.47399999999</v>
      </c>
      <c r="G23" s="135">
        <v>206277.27</v>
      </c>
      <c r="H23" s="135">
        <v>185546.40100000001</v>
      </c>
      <c r="I23" s="135">
        <v>186815.71799999999</v>
      </c>
      <c r="J23" s="135">
        <v>180451.024</v>
      </c>
      <c r="K23" s="127">
        <v>215733.22200000001</v>
      </c>
      <c r="L23" s="127">
        <v>215430.54800000001</v>
      </c>
      <c r="M23" s="127">
        <v>212043.212</v>
      </c>
      <c r="N23" s="127"/>
      <c r="O23" s="135">
        <f t="shared" si="0"/>
        <v>2223968.216</v>
      </c>
      <c r="P23" s="128">
        <f t="shared" si="1"/>
        <v>1.6087856511763132</v>
      </c>
    </row>
    <row r="24" spans="1:16" x14ac:dyDescent="0.2">
      <c r="A24" s="125" t="s">
        <v>147</v>
      </c>
      <c r="B24" s="126" t="s">
        <v>201</v>
      </c>
      <c r="C24" s="135">
        <v>160546.11300000001</v>
      </c>
      <c r="D24" s="135">
        <v>168125.39199999999</v>
      </c>
      <c r="E24" s="135">
        <v>166513.08300000001</v>
      </c>
      <c r="F24" s="135">
        <v>186182.473</v>
      </c>
      <c r="G24" s="135">
        <v>191583.068</v>
      </c>
      <c r="H24" s="135">
        <v>189311.927</v>
      </c>
      <c r="I24" s="135">
        <v>210228.639</v>
      </c>
      <c r="J24" s="135">
        <v>175448.807</v>
      </c>
      <c r="K24" s="127">
        <v>239163.05</v>
      </c>
      <c r="L24" s="127">
        <v>185219.288</v>
      </c>
      <c r="M24" s="127">
        <v>177807.818</v>
      </c>
      <c r="N24" s="127"/>
      <c r="O24" s="135">
        <f t="shared" si="0"/>
        <v>2050129.6579999998</v>
      </c>
      <c r="P24" s="128">
        <f t="shared" si="1"/>
        <v>1.4830334143774482</v>
      </c>
    </row>
    <row r="25" spans="1:16" x14ac:dyDescent="0.2">
      <c r="A25" s="113"/>
      <c r="B25" s="156" t="s">
        <v>146</v>
      </c>
      <c r="C25" s="156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135">
        <f>SUM(O5:O24)</f>
        <v>92975672.236000001</v>
      </c>
      <c r="P25" s="136">
        <f>SUM(P5:P24)</f>
        <v>67.257223518588617</v>
      </c>
    </row>
    <row r="26" spans="1:16" ht="13.5" customHeight="1" x14ac:dyDescent="0.2">
      <c r="A26" s="113"/>
      <c r="B26" s="157" t="s">
        <v>145</v>
      </c>
      <c r="C26" s="157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135">
        <v>138238939.06400004</v>
      </c>
      <c r="P26" s="127">
        <f>O26/O$26*100</f>
        <v>100</v>
      </c>
    </row>
    <row r="27" spans="1:16" x14ac:dyDescent="0.2">
      <c r="B27" s="138" t="s">
        <v>197</v>
      </c>
    </row>
    <row r="28" spans="1:16" x14ac:dyDescent="0.2">
      <c r="B28" s="3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23"/>
  <sheetViews>
    <sheetView showGridLines="0" topLeftCell="A13" zoomScaleNormal="100" workbookViewId="0">
      <selection activeCell="N28" sqref="N28"/>
    </sheetView>
  </sheetViews>
  <sheetFormatPr defaultColWidth="9.140625" defaultRowHeight="12.75" x14ac:dyDescent="0.2"/>
  <sheetData>
    <row r="22" spans="1:1" x14ac:dyDescent="0.2">
      <c r="A22" t="s">
        <v>190</v>
      </c>
    </row>
    <row r="23" spans="1:1" x14ac:dyDescent="0.2">
      <c r="A23" s="86" t="s">
        <v>220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topLeftCell="A16" workbookViewId="0">
      <selection activeCell="J32" sqref="J32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9" t="s">
        <v>3</v>
      </c>
    </row>
    <row r="2" spans="2:2" ht="15" x14ac:dyDescent="0.25">
      <c r="B2" s="39" t="s">
        <v>81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Grafik</vt:lpstr>
      <vt:lpstr>ÜLKE</vt:lpstr>
      <vt:lpstr>KARŞL.</vt:lpstr>
      <vt:lpstr>SEKT1</vt:lpstr>
      <vt:lpstr>SEKT2 </vt:lpstr>
      <vt:lpstr>SEKT3 </vt:lpstr>
      <vt:lpstr>SEKT4 </vt:lpstr>
      <vt:lpstr>SEKT5 </vt:lpstr>
      <vt:lpstr>2002-2014 AYLIK İHR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Kübra  Ulutaş</cp:lastModifiedBy>
  <cp:lastPrinted>2014-12-01T05:10:30Z</cp:lastPrinted>
  <dcterms:created xsi:type="dcterms:W3CDTF">2013-08-01T04:41:02Z</dcterms:created>
  <dcterms:modified xsi:type="dcterms:W3CDTF">2014-12-01T05:11:47Z</dcterms:modified>
</cp:coreProperties>
</file>