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5570" windowHeight="7650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45621"/>
</workbook>
</file>

<file path=xl/calcChain.xml><?xml version="1.0" encoding="utf-8"?>
<calcChain xmlns="http://schemas.openxmlformats.org/spreadsheetml/2006/main">
  <c r="K46" i="2" l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O5" i="23" l="1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J45" i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I22" i="4" l="1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F45" i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<sst xmlns="http://schemas.openxmlformats.org/spreadsheetml/2006/main" count="445" uniqueCount="236">
  <si>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</si>
  <si>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</si>
  <si>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</si>
  <si>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</si>
  <si>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</si>
  <si>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</si>
  <si>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</si>
  <si>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</si>
  <si>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</si>
  <si>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</si>
  <si>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</si>
  <si>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</si>
  <si>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</si>
  <si>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</si>
  <si>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</si>
  <si>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</si>
  <si>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</si>
  <si>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</si>
  <si>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</si>
  <si>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</si>
  <si>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</si>
  <si>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</si>
  <si>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</si>
  <si>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</si>
  <si>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</si>
  <si>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</si>
  <si>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</si>
  <si>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</si>
  <si>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</si>
  <si>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</si>
  <si>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</si>
  <si>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</si>
  <si>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</si>
  <si>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</si>
  <si>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</si>
  <si>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</si>
  <si>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</si>
  <si>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</si>
  <si>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</si>
  <si>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</si>
  <si>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</si>
  <si>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</si>
  <si>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</si>
  <si>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</si>
  <si>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</si>
  <si>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</si>
  <si>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</si>
  <si>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</si>
  <si>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</si>
  <si>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</si>
  <si>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</si>
  <si>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</si>
  <si>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</si>
  <si>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</si>
  <si>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</si>
  <si>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</si>
  <si>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</si>
  <si>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</si>
  <si>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</si>
  <si>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</si>
  <si>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</si>
  <si>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</si>
  <si>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</si>
  <si>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</si>
  <si>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</si>
  <si>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</si>
  <si>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</si>
  <si>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</si>
  <si>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</si>
  <si>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</si>
  <si>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</si>
  <si>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</si>
  <si>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</si>
  <si>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</si>
  <si>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</si>
  <si>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</si>
  <si>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</si>
  <si>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</si>
  <si>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</si>
  <si>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</si>
  <si>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</si>
  <si>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</si>
  <si>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</si>
  <si>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</si>
  <si>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</si>
  <si>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</si>
  <si>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</si>
  <si>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</si>
  <si>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</si>
  <si>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</si>
  <si>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</si>
  <si>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</si>
  <si>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</si>
  <si>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</si>
  <si>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</si>
  <si>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</si>
  <si>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</si>
  <si>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</si>
  <si>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</si>
  <si>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</si>
  <si>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</si>
  <si>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</si>
  <si>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</si>
  <si>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</si>
  <si>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Elektrik-Elektronik,Mak.ve Bilişim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</si>
  <si>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</si>
  <si>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</si>
  <si>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</si>
  <si>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</si>
  <si>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</si>
  <si>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</si>
  <si>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</si>
  <si>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</si>
  <si>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</si>
  <si>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</si>
  <si>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</si>
  <si>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</si>
  <si>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SURİYE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</si>
  <si>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</si>
  <si>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</si>
  <si>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</si>
  <si>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</si>
  <si>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</si>
  <si>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</si>
  <si>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</si>
  <si>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</si>
  <si>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</si>
  <si>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</si>
  <si>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</si>
  <si>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</si>
  <si>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</si>
  <si>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</si>
  <si>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</si>
  <si>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</si>
  <si>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</si>
  <si>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</si>
  <si>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</si>
  <si>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</si>
  <si>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</si>
  <si>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</si>
  <si>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</si>
  <si>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</si>
  <si>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</si>
  <si>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HATAY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</si>
  <si>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</si>
  <si>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</si>
  <si>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</si>
  <si>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</si>
  <si>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</si>
  <si>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</si>
  <si>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</si>
  <si>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</si>
  <si>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</si>
  <si>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</si>
  <si>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</si>
  <si>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</si>
  <si>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</si>
  <si>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LİBYA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</si>
  <si>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</si>
  <si>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</si>
  <si>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</si>
  <si>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</si>
  <si>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</si>
  <si>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</si>
  <si>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</si>
  <si>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</si>
  <si>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</si>
  <si>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</si>
  <si>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</si>
  <si>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</si>
  <si>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</si>
  <si>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</si>
  <si>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</si>
  <si>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</si>
  <si>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</si>
  <si>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</si>
  <si>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</si>
  <si>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</si>
  <si>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</si>
  <si>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</si>
  <si>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</si>
  <si>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</si>
  <si>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</si>
  <si>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</si>
  <si>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</si>
  <si>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</si>
  <si>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SON 12 AYLIK</t>
  </si>
  <si>
    <t>Değişim    ('14/'13)</t>
  </si>
  <si>
    <t xml:space="preserve"> Pay(14)  (%)</t>
  </si>
  <si>
    <t>2012-2013</t>
  </si>
  <si>
    <t>2013-2014</t>
  </si>
  <si>
    <t xml:space="preserve">* Son 12 aylık dönem için ilk 11 ay TUİK, son ay TİM rakamı kullanılmıştır. </t>
  </si>
  <si>
    <t>SON 12 AYLIK
(2014/2013)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</si>
  <si>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</si>
  <si>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</si>
  <si>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</si>
  <si>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</si>
  <si>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VIETNAM </t>
  </si>
  <si>
    <t xml:space="preserve">Hazırgiyim ve Konfeksiyon </t>
  </si>
  <si>
    <t xml:space="preserve">Fındık ve Mamulleri </t>
  </si>
  <si>
    <t xml:space="preserve">Meyve Sebze Mamulleri </t>
  </si>
  <si>
    <t xml:space="preserve">Yaş Meyve ve Sebze  </t>
  </si>
  <si>
    <t>SAKARYA</t>
  </si>
  <si>
    <t>VAN</t>
  </si>
  <si>
    <t>AĞRI</t>
  </si>
  <si>
    <t>MART 2014 İHRACAT RAKAMLARI</t>
  </si>
  <si>
    <t>OCAK-MART</t>
  </si>
  <si>
    <t>2013 - MART</t>
  </si>
  <si>
    <t>2014 - MART</t>
  </si>
  <si>
    <t>MART 2014 İHRACAT RAKAMLARI - TL</t>
  </si>
  <si>
    <t>MART (2014/2013)</t>
  </si>
  <si>
    <t>OCAK-MART
(2014/2013)</t>
  </si>
  <si>
    <t>OCAK- MART</t>
  </si>
  <si>
    <t xml:space="preserve">* Mart 2014 için TİM rakamı kullanılmıştır. </t>
  </si>
  <si>
    <r>
      <t>* 2014 yılı Mart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</si>
  <si>
    <t xml:space="preserve">* Aylar bazında toplam ihracat grafiğinde 2013 yılı için TUİK rakamları kullanılmıştır. </t>
  </si>
  <si>
    <t>CEBELİ TARIK</t>
  </si>
  <si>
    <t>NORVEÇ</t>
  </si>
  <si>
    <t xml:space="preserve">KOLOMBİYA </t>
  </si>
  <si>
    <t xml:space="preserve">SENEGAL </t>
  </si>
  <si>
    <t xml:space="preserve">MALEZYA </t>
  </si>
  <si>
    <t>GÜNEY KORE CUMHURİYE</t>
  </si>
  <si>
    <t>İRLANDA</t>
  </si>
  <si>
    <t>AVUSTRALYA</t>
  </si>
  <si>
    <t xml:space="preserve">Tütün </t>
  </si>
  <si>
    <t>Elektrik Elektronik ve Hizmet</t>
  </si>
  <si>
    <t xml:space="preserve">Halı </t>
  </si>
  <si>
    <t>YALOVA</t>
  </si>
  <si>
    <t>AMASYA</t>
  </si>
  <si>
    <t>ELAZIĞ</t>
  </si>
  <si>
    <t>ADIYAMAN</t>
  </si>
  <si>
    <t>ERZINCAN</t>
  </si>
  <si>
    <t>BURDUR</t>
  </si>
  <si>
    <t>SIVAS</t>
  </si>
  <si>
    <t>DIYARBAKIR</t>
  </si>
  <si>
    <t>Ocak-Mart dönemi için ilk 2 ay TUİK, son ay TİM rakamı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</si>
</sst>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</numFmts>
  <fonts count="7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3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3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3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4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4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9" fillId="0" borderId="28" applyNumberFormat="0" applyFill="0" applyAlignment="0" applyProtection="0"/>
    <xf numFmtId="0" fontId="60" fillId="0" borderId="29" applyNumberFormat="0" applyFill="0" applyAlignment="0" applyProtection="0"/>
    <xf numFmtId="0" fontId="61" fillId="0" borderId="30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4" fillId="40" borderId="33" applyNumberFormat="0" applyAlignment="0" applyProtection="0"/>
    <xf numFmtId="0" fontId="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31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5" fillId="0" borderId="1" applyNumberFormat="0" applyFill="0" applyAlignment="0" applyProtection="0"/>
    <xf numFmtId="0" fontId="59" fillId="0" borderId="28" applyNumberFormat="0" applyFill="0" applyAlignment="0" applyProtection="0"/>
    <xf numFmtId="0" fontId="6" fillId="0" borderId="2" applyNumberFormat="0" applyFill="0" applyAlignment="0" applyProtection="0"/>
    <xf numFmtId="0" fontId="60" fillId="0" borderId="29" applyNumberFormat="0" applyFill="0" applyAlignment="0" applyProtection="0"/>
    <xf numFmtId="0" fontId="7" fillId="0" borderId="3" applyNumberFormat="0" applyFill="0" applyAlignment="0" applyProtection="0"/>
    <xf numFmtId="0" fontId="61" fillId="0" borderId="30" applyNumberFormat="0" applyFill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2" borderId="4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10" fillId="0" borderId="6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7" fillId="0" borderId="0"/>
    <xf numFmtId="0" fontId="53" fillId="0" borderId="0"/>
    <xf numFmtId="0" fontId="53" fillId="0" borderId="0"/>
    <xf numFmtId="0" fontId="27" fillId="0" borderId="0"/>
    <xf numFmtId="0" fontId="3" fillId="0" borderId="0"/>
    <xf numFmtId="0" fontId="53" fillId="0" borderId="0"/>
    <xf numFmtId="0" fontId="53" fillId="0" borderId="0"/>
    <xf numFmtId="0" fontId="27" fillId="29" borderId="34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27" fillId="29" borderId="34" applyNumberFormat="0" applyFont="0" applyAlignment="0" applyProtection="0"/>
    <xf numFmtId="0" fontId="9" fillId="3" borderId="5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5" applyNumberFormat="0" applyFill="0" applyAlignment="0" applyProtection="0"/>
    <xf numFmtId="0" fontId="13" fillId="0" borderId="8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9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1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3" fillId="41" borderId="32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5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15" fillId="29" borderId="34" applyNumberFormat="0" applyFont="0" applyAlignment="0" applyProtection="0"/>
    <xf numFmtId="0" fontId="67" fillId="32" borderId="0" applyNumberFormat="0" applyBorder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165" fontId="15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56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6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8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26" borderId="21" xfId="0" applyFont="1" applyFill="1" applyBorder="1" applyAlignment="1">
      <alignment horizontal="center"/>
    </xf>
    <xf numFmtId="3" fontId="51" fillId="26" borderId="22" xfId="0" applyNumberFormat="1" applyFont="1" applyFill="1" applyBorder="1"/>
    <xf numFmtId="3" fontId="51" fillId="26" borderId="23" xfId="0" applyNumberFormat="1" applyFont="1" applyFill="1" applyBorder="1"/>
    <xf numFmtId="0" fontId="52" fillId="0" borderId="0" xfId="0" applyFont="1"/>
    <xf numFmtId="0" fontId="51" fillId="26" borderId="24" xfId="0" applyFont="1" applyFill="1" applyBorder="1" applyAlignment="1">
      <alignment horizontal="center"/>
    </xf>
    <xf numFmtId="3" fontId="51" fillId="26" borderId="25" xfId="0" applyNumberFormat="1" applyFont="1" applyFill="1" applyBorder="1"/>
    <xf numFmtId="3" fontId="51" fillId="26" borderId="26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6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8" fontId="43" fillId="0" borderId="9" xfId="171" applyNumberFormat="1" applyFont="1" applyFill="1" applyBorder="1"/>
    <xf numFmtId="49" fontId="42" fillId="0" borderId="36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8" fontId="43" fillId="0" borderId="9" xfId="2" applyNumberFormat="1" applyFont="1" applyFill="1" applyBorder="1"/>
    <xf numFmtId="0" fontId="15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169" fontId="36" fillId="0" borderId="9" xfId="1" applyNumberFormat="1" applyFont="1" applyFill="1" applyBorder="1" applyAlignment="1">
      <alignment horizontal="center"/>
    </xf>
    <xf numFmtId="169" fontId="26" fillId="0" borderId="9" xfId="0" applyNumberFormat="1" applyFont="1" applyFill="1" applyBorder="1"/>
    <xf numFmtId="0" fontId="25" fillId="0" borderId="9" xfId="0" applyFont="1" applyBorder="1" applyAlignment="1">
      <alignment wrapText="1"/>
    </xf>
    <xf numFmtId="0" fontId="37" fillId="0" borderId="9" xfId="0" applyFont="1" applyBorder="1" applyAlignment="1">
      <alignment horizontal="center"/>
    </xf>
    <xf numFmtId="3" fontId="20" fillId="0" borderId="9" xfId="0" applyNumberFormat="1" applyFont="1" applyFill="1" applyBorder="1" applyAlignment="1">
      <alignment horizontal="right"/>
    </xf>
    <xf numFmtId="167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" fontId="74" fillId="45" borderId="9" xfId="0" applyNumberFormat="1" applyFont="1" applyFill="1" applyBorder="1"/>
    <xf numFmtId="3" fontId="74" fillId="45" borderId="9" xfId="0" applyNumberFormat="1" applyFont="1" applyFill="1" applyBorder="1"/>
    <xf numFmtId="4" fontId="74" fillId="45" borderId="13" xfId="0" applyNumberFormat="1" applyFont="1" applyFill="1" applyBorder="1"/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49" fontId="73" fillId="46" borderId="10" xfId="0" applyNumberFormat="1" applyFont="1" applyFill="1" applyBorder="1"/>
    <xf numFmtId="49" fontId="73" fillId="46" borderId="9" xfId="0" applyNumberFormat="1" applyFont="1" applyFill="1" applyBorder="1"/>
    <xf numFmtId="4" fontId="74" fillId="46" borderId="9" xfId="0" applyNumberFormat="1" applyFont="1" applyFill="1" applyBorder="1"/>
    <xf numFmtId="4" fontId="74" fillId="46" borderId="12" xfId="0" applyNumberFormat="1" applyFont="1" applyFill="1" applyBorder="1"/>
    <xf numFmtId="0" fontId="39" fillId="0" borderId="0" xfId="3" applyFont="1" applyFill="1" applyBorder="1"/>
    <xf numFmtId="3" fontId="21" fillId="24" borderId="9" xfId="0" applyNumberFormat="1" applyFont="1" applyFill="1" applyBorder="1" applyAlignment="1">
      <alignment horizontal="center"/>
    </xf>
    <xf numFmtId="2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70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" xfId="1" builtinId="3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" xfId="2" builtinId="5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898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534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8872444.1830000002</c:v>
                </c:pt>
                <c:pt idx="1">
                  <c:v>9580009.5989999995</c:v>
                </c:pt>
                <c:pt idx="2">
                  <c:v>10385332.239</c:v>
                </c:pt>
                <c:pt idx="3">
                  <c:v>9709214.2219999991</c:v>
                </c:pt>
                <c:pt idx="4">
                  <c:v>10399687.09</c:v>
                </c:pt>
                <c:pt idx="5">
                  <c:v>9682574.7679999992</c:v>
                </c:pt>
                <c:pt idx="6">
                  <c:v>10422297.291999999</c:v>
                </c:pt>
                <c:pt idx="7">
                  <c:v>8716473.9470000006</c:v>
                </c:pt>
                <c:pt idx="8">
                  <c:v>10219746.091</c:v>
                </c:pt>
                <c:pt idx="9">
                  <c:v>9615420.2090000007</c:v>
                </c:pt>
                <c:pt idx="10">
                  <c:v>11079979.49</c:v>
                </c:pt>
                <c:pt idx="11">
                  <c:v>10364951.095000001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9659401.7750000004</c:v>
                </c:pt>
                <c:pt idx="1">
                  <c:v>9946530.8839999996</c:v>
                </c:pt>
                <c:pt idx="2">
                  <c:v>10758195.657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8464"/>
        <c:axId val="89351872"/>
      </c:lineChart>
      <c:catAx>
        <c:axId val="1107184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35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518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7184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435"/>
          <c:w val="0.14144927536231963"/>
          <c:h val="0.156379041831389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22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116223.542</c:v>
                </c:pt>
                <c:pt idx="1">
                  <c:v>111867.363</c:v>
                </c:pt>
                <c:pt idx="2">
                  <c:v>105504.495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95010.244000000006</c:v>
                </c:pt>
                <c:pt idx="8">
                  <c:v>156917.41099999999</c:v>
                </c:pt>
                <c:pt idx="9">
                  <c:v>153097.658</c:v>
                </c:pt>
                <c:pt idx="10">
                  <c:v>166194.008</c:v>
                </c:pt>
                <c:pt idx="11">
                  <c:v>130665.397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8480"/>
        <c:axId val="113938944"/>
      </c:lineChart>
      <c:catAx>
        <c:axId val="1153484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93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938944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484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54E-2"/>
          <c:y val="0.80056354525932083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93"/>
          <c:w val="0.79032335866951164"/>
          <c:h val="0.5559711622025916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154641.55900000001</c:v>
                </c:pt>
                <c:pt idx="1">
                  <c:v>183322.11499999999</c:v>
                </c:pt>
                <c:pt idx="2">
                  <c:v>155025.068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105018.59</c:v>
                </c:pt>
                <c:pt idx="5">
                  <c:v>105651.111</c:v>
                </c:pt>
                <c:pt idx="6">
                  <c:v>132908.06899999999</c:v>
                </c:pt>
                <c:pt idx="7">
                  <c:v>87161.603000000003</c:v>
                </c:pt>
                <c:pt idx="8">
                  <c:v>206198.68700000001</c:v>
                </c:pt>
                <c:pt idx="9">
                  <c:v>182983.52900000001</c:v>
                </c:pt>
                <c:pt idx="10">
                  <c:v>204338.91500000001</c:v>
                </c:pt>
                <c:pt idx="11">
                  <c:v>167617.09400000001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8992"/>
        <c:axId val="113940672"/>
      </c:lineChart>
      <c:catAx>
        <c:axId val="1153489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94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94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489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893"/>
          <c:h val="0.110696909155012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52"/>
          <c:w val="0.81891348088531157"/>
          <c:h val="0.5873605947955363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24501.348999999998</c:v>
                </c:pt>
                <c:pt idx="1">
                  <c:v>23262.338</c:v>
                </c:pt>
                <c:pt idx="2">
                  <c:v>22897.805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23072.487000000001</c:v>
                </c:pt>
                <c:pt idx="10">
                  <c:v>26041.86</c:v>
                </c:pt>
                <c:pt idx="11">
                  <c:v>26953.991000000002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0528"/>
        <c:axId val="117227520"/>
      </c:lineChart>
      <c:catAx>
        <c:axId val="1153505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2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22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505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4999"/>
          <c:y val="0.14993390886380187"/>
          <c:w val="0.78688524590163755"/>
          <c:h val="0.5261064810275497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109533.84699999999</c:v>
                </c:pt>
                <c:pt idx="1">
                  <c:v>69878.902000000002</c:v>
                </c:pt>
                <c:pt idx="2">
                  <c:v>121384.389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50203.27</c:v>
                </c:pt>
                <c:pt idx="10">
                  <c:v>52084.074000000001</c:v>
                </c:pt>
                <c:pt idx="11">
                  <c:v>89657.403999999995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1040"/>
        <c:axId val="117229248"/>
      </c:lineChart>
      <c:catAx>
        <c:axId val="1153510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2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229248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510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76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7358.7259999999997</c:v>
                </c:pt>
                <c:pt idx="1">
                  <c:v>9166.9879999999994</c:v>
                </c:pt>
                <c:pt idx="2">
                  <c:v>10180.968999999999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4712.04</c:v>
                </c:pt>
                <c:pt idx="10">
                  <c:v>6415.26</c:v>
                </c:pt>
                <c:pt idx="11">
                  <c:v>6975.3509999999997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72736"/>
        <c:axId val="117230976"/>
      </c:lineChart>
      <c:catAx>
        <c:axId val="1155727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3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230976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572736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8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86"/>
          <c:y val="0.21348393248596767"/>
          <c:w val="0.80698232861260633"/>
          <c:h val="0.4943838306992887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209648.04</c:v>
                </c:pt>
                <c:pt idx="1">
                  <c:v>185878.427</c:v>
                </c:pt>
                <c:pt idx="2">
                  <c:v>194036.31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164940.427</c:v>
                </c:pt>
                <c:pt idx="7">
                  <c:v>158340.29500000001</c:v>
                </c:pt>
                <c:pt idx="8">
                  <c:v>171377.46100000001</c:v>
                </c:pt>
                <c:pt idx="9">
                  <c:v>172660.97700000001</c:v>
                </c:pt>
                <c:pt idx="10">
                  <c:v>193388.829</c:v>
                </c:pt>
                <c:pt idx="11">
                  <c:v>185228.02299999999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74784"/>
        <c:axId val="117232704"/>
      </c:lineChart>
      <c:catAx>
        <c:axId val="1155747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3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232704"/>
        <c:scaling>
          <c:orientation val="minMax"/>
          <c:max val="2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574784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757"/>
          <c:w val="0.13963060572253932"/>
          <c:h val="0.14107405113686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83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361686.21</c:v>
                </c:pt>
                <c:pt idx="1">
                  <c:v>344365.924</c:v>
                </c:pt>
                <c:pt idx="2">
                  <c:v>370036.67800000001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354149.55499999999</c:v>
                </c:pt>
                <c:pt idx="6">
                  <c:v>389852.05800000002</c:v>
                </c:pt>
                <c:pt idx="7">
                  <c:v>330627.78000000003</c:v>
                </c:pt>
                <c:pt idx="8">
                  <c:v>402293.90299999999</c:v>
                </c:pt>
                <c:pt idx="9">
                  <c:v>363966.30800000002</c:v>
                </c:pt>
                <c:pt idx="10">
                  <c:v>451584.05499999999</c:v>
                </c:pt>
                <c:pt idx="11">
                  <c:v>440841.16899999999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73248"/>
        <c:axId val="117234432"/>
      </c:lineChart>
      <c:catAx>
        <c:axId val="1155732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23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234432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5732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74"/>
          <c:w val="0.13991791149563151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88"/>
          <c:y val="0.20740815758158901"/>
          <c:w val="0.79387834211410246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768403.978</c:v>
                </c:pt>
                <c:pt idx="1">
                  <c:v>716321.62699999998</c:v>
                </c:pt>
                <c:pt idx="2">
                  <c:v>771759.23899999994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682176.95900000003</c:v>
                </c:pt>
                <c:pt idx="1">
                  <c:v>649400.50800000003</c:v>
                </c:pt>
                <c:pt idx="2">
                  <c:v>733948.55</c:v>
                </c:pt>
                <c:pt idx="3">
                  <c:v>700840.12</c:v>
                </c:pt>
                <c:pt idx="4">
                  <c:v>748743.66399999999</c:v>
                </c:pt>
                <c:pt idx="5">
                  <c:v>644757.77500000002</c:v>
                </c:pt>
                <c:pt idx="6">
                  <c:v>675893.70200000005</c:v>
                </c:pt>
                <c:pt idx="7">
                  <c:v>616072.78599999996</c:v>
                </c:pt>
                <c:pt idx="8">
                  <c:v>754232.75800000003</c:v>
                </c:pt>
                <c:pt idx="9">
                  <c:v>708228.19700000004</c:v>
                </c:pt>
                <c:pt idx="10">
                  <c:v>814073.66799999995</c:v>
                </c:pt>
                <c:pt idx="11">
                  <c:v>663029.33700000006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84320"/>
        <c:axId val="115958912"/>
      </c:lineChart>
      <c:catAx>
        <c:axId val="1137843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95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5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78432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9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81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51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123934.876</c:v>
                </c:pt>
                <c:pt idx="1">
                  <c:v>144892.04</c:v>
                </c:pt>
                <c:pt idx="2">
                  <c:v>143930.25399999999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115044.90399999999</c:v>
                </c:pt>
                <c:pt idx="1">
                  <c:v>129821.348</c:v>
                </c:pt>
                <c:pt idx="2">
                  <c:v>153561.72</c:v>
                </c:pt>
                <c:pt idx="3">
                  <c:v>145413.28</c:v>
                </c:pt>
                <c:pt idx="4">
                  <c:v>155628.59099999999</c:v>
                </c:pt>
                <c:pt idx="5">
                  <c:v>146139.55900000001</c:v>
                </c:pt>
                <c:pt idx="6">
                  <c:v>183398.71</c:v>
                </c:pt>
                <c:pt idx="7">
                  <c:v>178285.495</c:v>
                </c:pt>
                <c:pt idx="8">
                  <c:v>176004.43400000001</c:v>
                </c:pt>
                <c:pt idx="9">
                  <c:v>161927.92300000001</c:v>
                </c:pt>
                <c:pt idx="10">
                  <c:v>176646.171</c:v>
                </c:pt>
                <c:pt idx="11">
                  <c:v>179531.416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1776"/>
        <c:axId val="115960640"/>
      </c:lineChart>
      <c:catAx>
        <c:axId val="1104117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96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606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4117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9E-2"/>
          <c:y val="0.82592903664820205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400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42"/>
          <c:y val="0.19403020425862189"/>
          <c:w val="0.77142934015200504"/>
          <c:h val="0.507463611137931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178360.08499999999</c:v>
                </c:pt>
                <c:pt idx="1">
                  <c:v>177115.37299999999</c:v>
                </c:pt>
                <c:pt idx="2">
                  <c:v>191209.54699999999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165998.10999999999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190124.82500000001</c:v>
                </c:pt>
                <c:pt idx="4">
                  <c:v>192843.37700000001</c:v>
                </c:pt>
                <c:pt idx="5">
                  <c:v>183849.79300000001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182078.55900000001</c:v>
                </c:pt>
                <c:pt idx="9">
                  <c:v>193754.09899999999</c:v>
                </c:pt>
                <c:pt idx="10">
                  <c:v>229981.38800000001</c:v>
                </c:pt>
                <c:pt idx="11">
                  <c:v>202940.848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2656"/>
        <c:axId val="115961792"/>
      </c:lineChart>
      <c:catAx>
        <c:axId val="1177026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96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617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7026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9E-2"/>
          <c:y val="0.82835977592353183"/>
          <c:w val="0.13877572446301337"/>
          <c:h val="0.160448152936107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39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401207.98200000002</c:v>
                </c:pt>
                <c:pt idx="1">
                  <c:v>327161.53899999999</c:v>
                </c:pt>
                <c:pt idx="2">
                  <c:v>364068.935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2288"/>
        <c:axId val="89354176"/>
      </c:lineChart>
      <c:catAx>
        <c:axId val="1104122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35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5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4122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334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73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69"/>
          <c:w val="0.77366410603159474"/>
          <c:h val="0.5116298435601540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1396941.7150000001</c:v>
                </c:pt>
                <c:pt idx="1">
                  <c:v>1446384.0589999999</c:v>
                </c:pt>
                <c:pt idx="2">
                  <c:v>1468019.9180000001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1315981.3659999999</c:v>
                </c:pt>
                <c:pt idx="1">
                  <c:v>1429465.4480000001</c:v>
                </c:pt>
                <c:pt idx="2">
                  <c:v>1452149.138</c:v>
                </c:pt>
                <c:pt idx="3">
                  <c:v>1421075.07</c:v>
                </c:pt>
                <c:pt idx="4">
                  <c:v>1568850.648</c:v>
                </c:pt>
                <c:pt idx="5">
                  <c:v>1328744.625</c:v>
                </c:pt>
                <c:pt idx="6">
                  <c:v>1529719.121</c:v>
                </c:pt>
                <c:pt idx="7">
                  <c:v>1424832.825</c:v>
                </c:pt>
                <c:pt idx="8">
                  <c:v>1402120.8389999999</c:v>
                </c:pt>
                <c:pt idx="9">
                  <c:v>1395030.93</c:v>
                </c:pt>
                <c:pt idx="10">
                  <c:v>1569879.44</c:v>
                </c:pt>
                <c:pt idx="11">
                  <c:v>1603246.3259999999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4704"/>
        <c:axId val="115963520"/>
      </c:lineChart>
      <c:catAx>
        <c:axId val="1177047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96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63520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7047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51"/>
          <c:h val="0.145995645893100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9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88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477488.22600000002</c:v>
                </c:pt>
                <c:pt idx="1">
                  <c:v>471756.859</c:v>
                </c:pt>
                <c:pt idx="2">
                  <c:v>505473.20500000002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430056.61800000002</c:v>
                </c:pt>
                <c:pt idx="1">
                  <c:v>435630.61499999999</c:v>
                </c:pt>
                <c:pt idx="2">
                  <c:v>512178.53399999999</c:v>
                </c:pt>
                <c:pt idx="3">
                  <c:v>501862.07699999999</c:v>
                </c:pt>
                <c:pt idx="4">
                  <c:v>518962.386</c:v>
                </c:pt>
                <c:pt idx="5">
                  <c:v>465580.73499999999</c:v>
                </c:pt>
                <c:pt idx="6">
                  <c:v>509350.50799999997</c:v>
                </c:pt>
                <c:pt idx="7">
                  <c:v>387831.31300000002</c:v>
                </c:pt>
                <c:pt idx="8">
                  <c:v>480742.69300000003</c:v>
                </c:pt>
                <c:pt idx="9">
                  <c:v>452007.7</c:v>
                </c:pt>
                <c:pt idx="10">
                  <c:v>535082.41099999996</c:v>
                </c:pt>
                <c:pt idx="11">
                  <c:v>572684.82299999997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5728"/>
        <c:axId val="115965248"/>
      </c:lineChart>
      <c:catAx>
        <c:axId val="1177057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96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965248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70572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523"/>
          <c:y val="2.496878901373273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24"/>
          <c:y val="0.17603074896536824"/>
          <c:w val="0.7836742503131513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1586654.3430000001</c:v>
                </c:pt>
                <c:pt idx="1">
                  <c:v>1831791.4790000001</c:v>
                </c:pt>
                <c:pt idx="2">
                  <c:v>2127555.352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1766375.534</c:v>
                </c:pt>
                <c:pt idx="4">
                  <c:v>1843127.797</c:v>
                </c:pt>
                <c:pt idx="5">
                  <c:v>1800491.0260000001</c:v>
                </c:pt>
                <c:pt idx="6">
                  <c:v>1952634.0519999999</c:v>
                </c:pt>
                <c:pt idx="7">
                  <c:v>1263251.1710000001</c:v>
                </c:pt>
                <c:pt idx="8">
                  <c:v>1956484.3770000001</c:v>
                </c:pt>
                <c:pt idx="9">
                  <c:v>1749693.709</c:v>
                </c:pt>
                <c:pt idx="10">
                  <c:v>2075749.6410000001</c:v>
                </c:pt>
                <c:pt idx="11">
                  <c:v>1764586.4669999999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3680"/>
        <c:axId val="117548736"/>
      </c:lineChart>
      <c:catAx>
        <c:axId val="1177036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54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548736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703680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9E-2"/>
          <c:y val="0.82771850147944992"/>
          <c:w val="0.13877572446301337"/>
          <c:h val="0.161049082347853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59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903105.35499999998</c:v>
                </c:pt>
                <c:pt idx="1">
                  <c:v>921924.08499999996</c:v>
                </c:pt>
                <c:pt idx="2">
                  <c:v>1061562.3130000001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830058.66099999996</c:v>
                </c:pt>
                <c:pt idx="1">
                  <c:v>838432.59600000002</c:v>
                </c:pt>
                <c:pt idx="2">
                  <c:v>909520.10199999996</c:v>
                </c:pt>
                <c:pt idx="3">
                  <c:v>916404.33499999996</c:v>
                </c:pt>
                <c:pt idx="4">
                  <c:v>1026587.107</c:v>
                </c:pt>
                <c:pt idx="5">
                  <c:v>920199.36</c:v>
                </c:pt>
                <c:pt idx="6">
                  <c:v>1038797.394</c:v>
                </c:pt>
                <c:pt idx="7">
                  <c:v>884379.68400000001</c:v>
                </c:pt>
                <c:pt idx="8">
                  <c:v>1034960.887</c:v>
                </c:pt>
                <c:pt idx="9">
                  <c:v>1055646.5249999999</c:v>
                </c:pt>
                <c:pt idx="10">
                  <c:v>1129893.7109999999</c:v>
                </c:pt>
                <c:pt idx="11">
                  <c:v>1116601.6499999999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6240"/>
        <c:axId val="117549888"/>
      </c:lineChart>
      <c:catAx>
        <c:axId val="1177062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54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549888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706240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203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88"/>
          <c:y val="0.18326693227091687"/>
          <c:w val="0.79387834211410246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1588174.453</c:v>
                </c:pt>
                <c:pt idx="1">
                  <c:v>1487766.7549999999</c:v>
                </c:pt>
                <c:pt idx="2">
                  <c:v>1604284.027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1389526.74</c:v>
                </c:pt>
                <c:pt idx="2">
                  <c:v>1509895.94</c:v>
                </c:pt>
                <c:pt idx="3">
                  <c:v>1316522.5319999999</c:v>
                </c:pt>
                <c:pt idx="4">
                  <c:v>1364085.9779999999</c:v>
                </c:pt>
                <c:pt idx="5">
                  <c:v>1442920.192</c:v>
                </c:pt>
                <c:pt idx="6">
                  <c:v>1620323.415</c:v>
                </c:pt>
                <c:pt idx="7">
                  <c:v>1398212.5020000001</c:v>
                </c:pt>
                <c:pt idx="8">
                  <c:v>1516878.0020000001</c:v>
                </c:pt>
                <c:pt idx="9">
                  <c:v>1336844.574</c:v>
                </c:pt>
                <c:pt idx="10">
                  <c:v>1659815.5759999999</c:v>
                </c:pt>
                <c:pt idx="11">
                  <c:v>1424976.075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2960"/>
        <c:axId val="117551616"/>
      </c:lineChart>
      <c:catAx>
        <c:axId val="1189529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55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551616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9529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52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21"/>
          <c:y val="0.21019939671720175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592338.91799999995</c:v>
                </c:pt>
                <c:pt idx="1">
                  <c:v>568586.26699999999</c:v>
                </c:pt>
                <c:pt idx="2">
                  <c:v>600616.83600000001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519510.93900000001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558747.25399999996</c:v>
                </c:pt>
                <c:pt idx="4">
                  <c:v>617249.64</c:v>
                </c:pt>
                <c:pt idx="5">
                  <c:v>553151.41299999994</c:v>
                </c:pt>
                <c:pt idx="6">
                  <c:v>584799.06700000004</c:v>
                </c:pt>
                <c:pt idx="7">
                  <c:v>506461.533</c:v>
                </c:pt>
                <c:pt idx="8">
                  <c:v>593262.96299999999</c:v>
                </c:pt>
                <c:pt idx="9">
                  <c:v>535440.18799999997</c:v>
                </c:pt>
                <c:pt idx="10">
                  <c:v>652396.80000000005</c:v>
                </c:pt>
                <c:pt idx="11">
                  <c:v>575139.52300000004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4496"/>
        <c:axId val="117553344"/>
      </c:lineChart>
      <c:catAx>
        <c:axId val="1189544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55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5533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95449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9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86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243965.20800000001</c:v>
                </c:pt>
                <c:pt idx="1">
                  <c:v>245799.58199999999</c:v>
                </c:pt>
                <c:pt idx="2">
                  <c:v>273056.19099999999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298364.46799999999</c:v>
                </c:pt>
                <c:pt idx="5">
                  <c:v>263835.68599999999</c:v>
                </c:pt>
                <c:pt idx="6">
                  <c:v>277557.429</c:v>
                </c:pt>
                <c:pt idx="7">
                  <c:v>250243.50399999999</c:v>
                </c:pt>
                <c:pt idx="8">
                  <c:v>264241.80200000003</c:v>
                </c:pt>
                <c:pt idx="9">
                  <c:v>241304.70499999999</c:v>
                </c:pt>
                <c:pt idx="10">
                  <c:v>263926.94900000002</c:v>
                </c:pt>
                <c:pt idx="11">
                  <c:v>248498.158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5008"/>
        <c:axId val="119620160"/>
      </c:lineChart>
      <c:catAx>
        <c:axId val="11895500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62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6201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955008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9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194582.19</c:v>
                </c:pt>
                <c:pt idx="1">
                  <c:v>182776.856</c:v>
                </c:pt>
                <c:pt idx="2">
                  <c:v>212869.26300000001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192587.215</c:v>
                </c:pt>
                <c:pt idx="2">
                  <c:v>191263.864</c:v>
                </c:pt>
                <c:pt idx="3">
                  <c:v>166202.21599999999</c:v>
                </c:pt>
                <c:pt idx="4">
                  <c:v>193247.432</c:v>
                </c:pt>
                <c:pt idx="5">
                  <c:v>168991.027</c:v>
                </c:pt>
                <c:pt idx="6">
                  <c:v>173492.55</c:v>
                </c:pt>
                <c:pt idx="7">
                  <c:v>187327.40599999999</c:v>
                </c:pt>
                <c:pt idx="8">
                  <c:v>205943.32800000001</c:v>
                </c:pt>
                <c:pt idx="9">
                  <c:v>194407.42</c:v>
                </c:pt>
                <c:pt idx="10">
                  <c:v>240729.628</c:v>
                </c:pt>
                <c:pt idx="11">
                  <c:v>184548.40700000001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5520"/>
        <c:axId val="119621312"/>
      </c:lineChart>
      <c:catAx>
        <c:axId val="1189555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6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62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9555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24E-2"/>
          <c:y val="0.84691669096918465"/>
          <c:w val="0.14859458832706227"/>
          <c:h val="0.141976086322543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36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1106648.173</c:v>
                </c:pt>
                <c:pt idx="1">
                  <c:v>1189924.2679999999</c:v>
                </c:pt>
                <c:pt idx="2">
                  <c:v>1181369.6710000001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1224395.9450000001</c:v>
                </c:pt>
                <c:pt idx="4">
                  <c:v>1262968.138</c:v>
                </c:pt>
                <c:pt idx="5">
                  <c:v>1111722.7590000001</c:v>
                </c:pt>
                <c:pt idx="6">
                  <c:v>1092640.4939999999</c:v>
                </c:pt>
                <c:pt idx="7">
                  <c:v>927142.76500000001</c:v>
                </c:pt>
                <c:pt idx="8">
                  <c:v>1018114.581</c:v>
                </c:pt>
                <c:pt idx="9">
                  <c:v>1044376.713</c:v>
                </c:pt>
                <c:pt idx="10">
                  <c:v>1137162.7080000001</c:v>
                </c:pt>
                <c:pt idx="11">
                  <c:v>1197415.118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3168"/>
        <c:axId val="119623040"/>
      </c:lineChart>
      <c:catAx>
        <c:axId val="1177031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62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623040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703168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921E-3"/>
          <c:y val="0.84994004900678999"/>
          <c:w val="0.13849287169042829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401207.98200000002</c:v>
                </c:pt>
                <c:pt idx="1">
                  <c:v>327161.53899999999</c:v>
                </c:pt>
                <c:pt idx="2">
                  <c:v>364068.935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50656"/>
        <c:axId val="119625344"/>
      </c:lineChart>
      <c:catAx>
        <c:axId val="1197506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62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625344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75065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9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11481874.975</c:v>
                </c:pt>
                <c:pt idx="1">
                  <c:v>12386401.023</c:v>
                </c:pt>
                <c:pt idx="2">
                  <c:v>13122483</c:v>
                </c:pt>
                <c:pt idx="3">
                  <c:v>12469040.937000001</c:v>
                </c:pt>
                <c:pt idx="4">
                  <c:v>13276802.268999999</c:v>
                </c:pt>
                <c:pt idx="5">
                  <c:v>12393714.209000001</c:v>
                </c:pt>
                <c:pt idx="6">
                  <c:v>13060210.684</c:v>
                </c:pt>
                <c:pt idx="7">
                  <c:v>11117093.814999999</c:v>
                </c:pt>
                <c:pt idx="8">
                  <c:v>13059761.009</c:v>
                </c:pt>
                <c:pt idx="9">
                  <c:v>12054885.595000001</c:v>
                </c:pt>
                <c:pt idx="10">
                  <c:v>14198491.443</c:v>
                </c:pt>
                <c:pt idx="11">
                  <c:v>13185875.925000001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İHR'!$C$75:$N$75</c:f>
              <c:numCache>
                <c:formatCode>#,##0</c:formatCode>
                <c:ptCount val="12"/>
                <c:pt idx="0">
                  <c:v>12442452.375</c:v>
                </c:pt>
                <c:pt idx="1">
                  <c:v>13150454.449999999</c:v>
                </c:pt>
                <c:pt idx="2">
                  <c:v>13013967.828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2800"/>
        <c:axId val="89356480"/>
      </c:lineChart>
      <c:catAx>
        <c:axId val="1104128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8935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35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4128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63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089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501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54471.324000000001</c:v>
                </c:pt>
                <c:pt idx="1">
                  <c:v>89236.716</c:v>
                </c:pt>
                <c:pt idx="2">
                  <c:v>97207.963000000003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51168"/>
        <c:axId val="120078336"/>
      </c:lineChart>
      <c:catAx>
        <c:axId val="1197511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07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078336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751168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052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107513.899</c:v>
                </c:pt>
                <c:pt idx="1">
                  <c:v>107483.261</c:v>
                </c:pt>
                <c:pt idx="2">
                  <c:v>107753.97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166083.046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51680"/>
        <c:axId val="120080640"/>
      </c:lineChart>
      <c:catAx>
        <c:axId val="1197516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08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08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7516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3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329858.46899999998</c:v>
                </c:pt>
                <c:pt idx="1">
                  <c:v>355984.65600000002</c:v>
                </c:pt>
                <c:pt idx="2">
                  <c:v>400326.98599999998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301565.69799999997</c:v>
                </c:pt>
                <c:pt idx="2">
                  <c:v>348687.11599999998</c:v>
                </c:pt>
                <c:pt idx="3">
                  <c:v>357882.09399999998</c:v>
                </c:pt>
                <c:pt idx="4">
                  <c:v>379190.42099999997</c:v>
                </c:pt>
                <c:pt idx="5">
                  <c:v>335231.13199999998</c:v>
                </c:pt>
                <c:pt idx="6">
                  <c:v>364910.07</c:v>
                </c:pt>
                <c:pt idx="7">
                  <c:v>311691.00099999999</c:v>
                </c:pt>
                <c:pt idx="8">
                  <c:v>382285.34899999999</c:v>
                </c:pt>
                <c:pt idx="9">
                  <c:v>362305.28499999997</c:v>
                </c:pt>
                <c:pt idx="10">
                  <c:v>419601.19900000002</c:v>
                </c:pt>
                <c:pt idx="11">
                  <c:v>361531.57799999998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52192"/>
        <c:axId val="120083520"/>
      </c:lineChart>
      <c:catAx>
        <c:axId val="1197521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08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083520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752192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9"/>
          <c:y val="0.18972368631825576"/>
          <c:w val="0.75402468126949185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1699673.145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1687309.8570000001</c:v>
                </c:pt>
                <c:pt idx="4">
                  <c:v>1769584.915</c:v>
                </c:pt>
                <c:pt idx="5">
                  <c:v>1649695.665</c:v>
                </c:pt>
                <c:pt idx="6">
                  <c:v>1685986.939</c:v>
                </c:pt>
                <c:pt idx="7">
                  <c:v>1409258.2560000001</c:v>
                </c:pt>
                <c:pt idx="8">
                  <c:v>1832004.787</c:v>
                </c:pt>
                <c:pt idx="9">
                  <c:v>1824535.5079999999</c:v>
                </c:pt>
                <c:pt idx="10">
                  <c:v>2254318.5830000001</c:v>
                </c:pt>
                <c:pt idx="11">
                  <c:v>2205856.4840000002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1929093.14</c:v>
                </c:pt>
                <c:pt idx="1">
                  <c:v>1797331.4850000001</c:v>
                </c:pt>
                <c:pt idx="2">
                  <c:v>1891703.236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3312"/>
        <c:axId val="114221632"/>
      </c:lineChart>
      <c:catAx>
        <c:axId val="1104133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22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2216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4133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999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26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'2002-2014 AYLIK İHR'!$A$71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'2002-2014 AYLIK İHR'!$A$72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'2002-2014 AYLIK İHR'!$A$73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'2002-2014 AYLIK İHR'!$A$74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11481874.975</c:v>
                </c:pt>
                <c:pt idx="1">
                  <c:v>12386401.023</c:v>
                </c:pt>
                <c:pt idx="2">
                  <c:v>13122483</c:v>
                </c:pt>
                <c:pt idx="3">
                  <c:v>12469040.937000001</c:v>
                </c:pt>
                <c:pt idx="4">
                  <c:v>13276802.268999999</c:v>
                </c:pt>
                <c:pt idx="5">
                  <c:v>12393714.209000001</c:v>
                </c:pt>
                <c:pt idx="6">
                  <c:v>13060210.684</c:v>
                </c:pt>
                <c:pt idx="7">
                  <c:v>11117093.814999999</c:v>
                </c:pt>
                <c:pt idx="8">
                  <c:v>13059761.009</c:v>
                </c:pt>
                <c:pt idx="9">
                  <c:v>12054885.595000001</c:v>
                </c:pt>
                <c:pt idx="10">
                  <c:v>14198491.443</c:v>
                </c:pt>
                <c:pt idx="11">
                  <c:v>13185875.925000001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İHR'!$C$75:$N$75</c:f>
              <c:numCache>
                <c:formatCode>#,##0</c:formatCode>
                <c:ptCount val="12"/>
                <c:pt idx="0">
                  <c:v>12442452.375</c:v>
                </c:pt>
                <c:pt idx="1">
                  <c:v>13150454.449999999</c:v>
                </c:pt>
                <c:pt idx="2">
                  <c:v>13013967.828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5360"/>
        <c:axId val="114224512"/>
      </c:lineChart>
      <c:catAx>
        <c:axId val="110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22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22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04153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725"/>
          <c:w val="8.6666666666666864E-2"/>
          <c:h val="0.34381173944166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84"/>
          <c:y val="3.29113924050635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'2002-2014 AYLIK İHR'!$A$63:$A$75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1.5151515151515155E-2"/>
                  <c:y val="1.68773713412405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3.0302897743842625E-2"/>
                  <c:y val="1.68776371308016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'2002-2014 AYLIK İHR'!$A$63:$A$75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İHR'!$O$63:$O$75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151806634.884</c:v>
                </c:pt>
                <c:pt idx="12">
                  <c:v>38606874.652999997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82784"/>
        <c:axId val="114226816"/>
      </c:barChart>
      <c:catAx>
        <c:axId val="1137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22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22681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7827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44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8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614379.31499999994</c:v>
                </c:pt>
                <c:pt idx="1">
                  <c:v>556563.13899999997</c:v>
                </c:pt>
                <c:pt idx="2">
                  <c:v>599537.85699999996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452134.76199999999</c:v>
                </c:pt>
                <c:pt idx="8">
                  <c:v>552542.80700000003</c:v>
                </c:pt>
                <c:pt idx="9">
                  <c:v>533845.59100000001</c:v>
                </c:pt>
                <c:pt idx="10">
                  <c:v>672801.73100000003</c:v>
                </c:pt>
                <c:pt idx="11">
                  <c:v>673321.68099999998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85856"/>
        <c:axId val="114228544"/>
      </c:lineChart>
      <c:catAx>
        <c:axId val="11378585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422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228544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78585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56E-2"/>
          <c:y val="0.87795275590551181"/>
          <c:w val="0.13905930470347649"/>
          <c:h val="0.110236220472441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18"/>
          <c:y val="3.7735849056603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219608.14</c:v>
                </c:pt>
                <c:pt idx="1">
                  <c:v>200643.26800000001</c:v>
                </c:pt>
                <c:pt idx="2">
                  <c:v>192784.99600000001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160135.041</c:v>
                </c:pt>
                <c:pt idx="4">
                  <c:v>181562.63200000001</c:v>
                </c:pt>
                <c:pt idx="5">
                  <c:v>178025.77</c:v>
                </c:pt>
                <c:pt idx="6">
                  <c:v>115872.15399999999</c:v>
                </c:pt>
                <c:pt idx="7">
                  <c:v>95406.588000000003</c:v>
                </c:pt>
                <c:pt idx="8">
                  <c:v>126599.36199999999</c:v>
                </c:pt>
                <c:pt idx="9">
                  <c:v>217672.26800000001</c:v>
                </c:pt>
                <c:pt idx="10">
                  <c:v>335971.37300000002</c:v>
                </c:pt>
                <c:pt idx="11">
                  <c:v>363610.79800000001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7456"/>
        <c:axId val="113935488"/>
      </c:lineChart>
      <c:catAx>
        <c:axId val="1153474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93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9354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474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09E-2"/>
          <c:y val="0.87673114445599964"/>
          <c:w val="0.13673490813648345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46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203"/>
          <c:h val="0.57587548638132491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111512.41</c:v>
                </c:pt>
                <c:pt idx="1">
                  <c:v>112383.02</c:v>
                </c:pt>
                <c:pt idx="2">
                  <c:v>120314.66899999999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112882.94</c:v>
                </c:pt>
                <c:pt idx="5">
                  <c:v>100335.58100000001</c:v>
                </c:pt>
                <c:pt idx="6">
                  <c:v>109284.296</c:v>
                </c:pt>
                <c:pt idx="7">
                  <c:v>107879.761</c:v>
                </c:pt>
                <c:pt idx="8">
                  <c:v>126916.215</c:v>
                </c:pt>
                <c:pt idx="9">
                  <c:v>122321.38</c:v>
                </c:pt>
                <c:pt idx="10">
                  <c:v>145498.478</c:v>
                </c:pt>
                <c:pt idx="11">
                  <c:v>120985.576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7968"/>
        <c:axId val="113937216"/>
      </c:lineChart>
      <c:catAx>
        <c:axId val="1153479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393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9372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3479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11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2" t="s">
        <v>205</v>
      </c>
      <c r="D1" s="3"/>
    </row>
    <row r="2" spans="1:13" x14ac:dyDescent="0.2">
      <c r="D2" s="3"/>
    </row>
    <row r="3" spans="1:13" x14ac:dyDescent="0.2">
      <c r="D3" s="3"/>
    </row>
    <row r="4" spans="1:13" x14ac:dyDescent="0.2">
      <c r="B4" s="3"/>
      <c r="C4" s="3"/>
      <c r="D4" s="3"/>
      <c r="E4" s="3"/>
      <c r="F4" s="3"/>
      <c r="G4" s="3"/>
      <c r="H4" s="3"/>
      <c r="I4" s="3"/>
    </row>
    <row r="5" spans="1:13" ht="26.25" x14ac:dyDescent="0.2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</row>
    <row r="6" spans="1:13" ht="18" x14ac:dyDescent="0.2">
      <c r="A6" s="4"/>
      <c r="B6" s="140" t="s">
        <v>64</v>
      </c>
      <c r="C6" s="140"/>
      <c r="D6" s="140"/>
      <c r="E6" s="140"/>
      <c r="F6" s="140" t="s">
        <v>206</v>
      </c>
      <c r="G6" s="140"/>
      <c r="H6" s="140"/>
      <c r="I6" s="140"/>
      <c r="J6" s="140" t="s">
        <v>186</v>
      </c>
      <c r="K6" s="140"/>
      <c r="L6" s="140"/>
      <c r="M6" s="140"/>
    </row>
    <row r="7" spans="1:13" ht="30" x14ac:dyDescent="0.25">
      <c r="A7" s="5" t="s">
        <v>2</v>
      </c>
      <c r="B7" s="6">
        <v>2013</v>
      </c>
      <c r="C7" s="7">
        <v>2014</v>
      </c>
      <c r="D7" s="8" t="s">
        <v>187</v>
      </c>
      <c r="E7" s="8" t="s">
        <v>188</v>
      </c>
      <c r="F7" s="6">
        <v>2013</v>
      </c>
      <c r="G7" s="7">
        <v>2014</v>
      </c>
      <c r="H7" s="8" t="s">
        <v>187</v>
      </c>
      <c r="I7" s="8" t="s">
        <v>188</v>
      </c>
      <c r="J7" s="6" t="s">
        <v>189</v>
      </c>
      <c r="K7" s="6" t="s">
        <v>190</v>
      </c>
      <c r="L7" s="8" t="s">
        <v>187</v>
      </c>
      <c r="M7" s="8" t="s">
        <v>188</v>
      </c>
    </row>
    <row r="8" spans="1:13" ht="16.5" x14ac:dyDescent="0.25">
      <c r="A8" s="65" t="s">
        <v>3</v>
      </c>
      <c r="B8" s="66">
        <v>1721276.5921199999</v>
      </c>
      <c r="C8" s="66">
        <v>1891703.23606</v>
      </c>
      <c r="D8" s="64">
        <f t="shared" ref="D8:D44" si="0">(C8-B8)/B8*100</f>
        <v>9.9011771100712611</v>
      </c>
      <c r="E8" s="64">
        <f>C8/C$44*100</f>
        <v>14.535945232652395</v>
      </c>
      <c r="F8" s="66">
        <v>5034251.7842300003</v>
      </c>
      <c r="G8" s="66">
        <v>5618127.8604300003</v>
      </c>
      <c r="H8" s="64">
        <f t="shared" ref="H8:H45" si="1">(G8-F8)/F8*100</f>
        <v>11.598070601653571</v>
      </c>
      <c r="I8" s="64">
        <f>G8/G$46*100</f>
        <v>14.552143655568962</v>
      </c>
      <c r="J8" s="66">
        <v>19464923.746999998</v>
      </c>
      <c r="K8" s="66">
        <v>21928607.471000001</v>
      </c>
      <c r="L8" s="64">
        <f t="shared" ref="L8:L45" si="2">(K8-J8)/J8*100</f>
        <v>12.657042770998345</v>
      </c>
      <c r="M8" s="64">
        <f>K8/K$46*100</f>
        <v>14.292930738082262</v>
      </c>
    </row>
    <row r="9" spans="1:13" ht="15.75" x14ac:dyDescent="0.25">
      <c r="A9" s="10" t="s">
        <v>4</v>
      </c>
      <c r="B9" s="66">
        <v>1213912.28217</v>
      </c>
      <c r="C9" s="66">
        <v>1327630.24844</v>
      </c>
      <c r="D9" s="64">
        <f t="shared" si="0"/>
        <v>9.367889915959724</v>
      </c>
      <c r="E9" s="64">
        <f t="shared" ref="E9:E46" si="3">C9/C$44*100</f>
        <v>10.201579303068039</v>
      </c>
      <c r="F9" s="66">
        <v>3585614.4352899999</v>
      </c>
      <c r="G9" s="66">
        <v>3952476.2705700002</v>
      </c>
      <c r="H9" s="64">
        <f t="shared" si="1"/>
        <v>10.231491475193398</v>
      </c>
      <c r="I9" s="64">
        <f t="shared" ref="I9:I46" si="4">G9/G$46*100</f>
        <v>10.237752488630591</v>
      </c>
      <c r="J9" s="66">
        <v>13787984.088</v>
      </c>
      <c r="K9" s="66">
        <v>15266563.692999998</v>
      </c>
      <c r="L9" s="64">
        <f t="shared" si="2"/>
        <v>10.723682269744135</v>
      </c>
      <c r="M9" s="64">
        <f t="shared" ref="M9:M46" si="5">K9/K$46*100</f>
        <v>9.9506518031817226</v>
      </c>
    </row>
    <row r="10" spans="1:13" ht="14.25" x14ac:dyDescent="0.2">
      <c r="A10" s="12" t="s">
        <v>5</v>
      </c>
      <c r="B10" s="13">
        <v>532314.24968000001</v>
      </c>
      <c r="C10" s="13">
        <v>599537.85745000001</v>
      </c>
      <c r="D10" s="14">
        <f t="shared" si="0"/>
        <v>12.628556874141802</v>
      </c>
      <c r="E10" s="14">
        <f t="shared" si="3"/>
        <v>4.6068798184994728</v>
      </c>
      <c r="F10" s="13">
        <v>1503823.59822</v>
      </c>
      <c r="G10" s="13">
        <v>1770480.3112000001</v>
      </c>
      <c r="H10" s="14">
        <f t="shared" si="1"/>
        <v>17.731914387806398</v>
      </c>
      <c r="I10" s="14">
        <f t="shared" si="4"/>
        <v>4.5859198060271433</v>
      </c>
      <c r="J10" s="13">
        <v>5894146.6149999993</v>
      </c>
      <c r="K10" s="13">
        <v>6851825.4299999988</v>
      </c>
      <c r="L10" s="14">
        <f t="shared" si="2"/>
        <v>16.24796391326278</v>
      </c>
      <c r="M10" s="14">
        <f t="shared" si="5"/>
        <v>4.4659774420210692</v>
      </c>
    </row>
    <row r="11" spans="1:13" ht="14.25" x14ac:dyDescent="0.2">
      <c r="A11" s="12" t="s">
        <v>6</v>
      </c>
      <c r="B11" s="13">
        <v>172416.70553000001</v>
      </c>
      <c r="C11" s="13">
        <v>192784.9963</v>
      </c>
      <c r="D11" s="14">
        <f t="shared" si="0"/>
        <v>11.813409093619393</v>
      </c>
      <c r="E11" s="14">
        <f t="shared" si="3"/>
        <v>1.4813698546768317</v>
      </c>
      <c r="F11" s="13">
        <v>576918.49704000005</v>
      </c>
      <c r="G11" s="13">
        <v>613036.40462000004</v>
      </c>
      <c r="H11" s="14">
        <f t="shared" si="1"/>
        <v>6.2604870125174381</v>
      </c>
      <c r="I11" s="14">
        <f t="shared" si="4"/>
        <v>1.5878944103349304</v>
      </c>
      <c r="J11" s="13">
        <v>2191965.3650000002</v>
      </c>
      <c r="K11" s="13">
        <v>2387347.29</v>
      </c>
      <c r="L11" s="14">
        <f t="shared" si="2"/>
        <v>8.913549827006495</v>
      </c>
      <c r="M11" s="14">
        <f t="shared" si="5"/>
        <v>1.5560581997212579</v>
      </c>
    </row>
    <row r="12" spans="1:13" ht="14.25" x14ac:dyDescent="0.2">
      <c r="A12" s="12" t="s">
        <v>7</v>
      </c>
      <c r="B12" s="13">
        <v>95501.997310000006</v>
      </c>
      <c r="C12" s="13">
        <v>120314.66898</v>
      </c>
      <c r="D12" s="14">
        <f t="shared" si="0"/>
        <v>25.981311772420767</v>
      </c>
      <c r="E12" s="14">
        <f t="shared" si="3"/>
        <v>0.9245041218095752</v>
      </c>
      <c r="F12" s="13">
        <v>284524.02574000001</v>
      </c>
      <c r="G12" s="13">
        <v>344210.09935999999</v>
      </c>
      <c r="H12" s="14">
        <f t="shared" si="1"/>
        <v>20.977516209665019</v>
      </c>
      <c r="I12" s="14">
        <f t="shared" si="4"/>
        <v>0.89157721896365083</v>
      </c>
      <c r="J12" s="13">
        <v>1258342.1040000001</v>
      </c>
      <c r="K12" s="13">
        <v>1389678.0759999999</v>
      </c>
      <c r="L12" s="14">
        <f t="shared" si="2"/>
        <v>10.437223039943662</v>
      </c>
      <c r="M12" s="14">
        <f t="shared" si="5"/>
        <v>0.90578357585027403</v>
      </c>
    </row>
    <row r="13" spans="1:13" ht="14.25" x14ac:dyDescent="0.2">
      <c r="A13" s="12" t="s">
        <v>8</v>
      </c>
      <c r="B13" s="13">
        <v>113139.69098</v>
      </c>
      <c r="C13" s="13">
        <v>105504.49515</v>
      </c>
      <c r="D13" s="14">
        <f t="shared" si="0"/>
        <v>-6.7484679902030944</v>
      </c>
      <c r="E13" s="14">
        <f t="shared" si="3"/>
        <v>0.81070198224812795</v>
      </c>
      <c r="F13" s="13">
        <v>328708.90480000002</v>
      </c>
      <c r="G13" s="13">
        <v>333595.40049000003</v>
      </c>
      <c r="H13" s="14">
        <f t="shared" si="1"/>
        <v>1.4865723497734735</v>
      </c>
      <c r="I13" s="14">
        <f t="shared" si="4"/>
        <v>0.86408289582714914</v>
      </c>
      <c r="J13" s="13">
        <v>1384905.52</v>
      </c>
      <c r="K13" s="13">
        <v>1443172.125</v>
      </c>
      <c r="L13" s="14">
        <f t="shared" si="2"/>
        <v>4.2072620953955022</v>
      </c>
      <c r="M13" s="14">
        <f t="shared" si="5"/>
        <v>0.9406506661690609</v>
      </c>
    </row>
    <row r="14" spans="1:13" ht="14.25" x14ac:dyDescent="0.2">
      <c r="A14" s="12" t="s">
        <v>9</v>
      </c>
      <c r="B14" s="13">
        <v>135662.81448</v>
      </c>
      <c r="C14" s="13">
        <v>155025.06816</v>
      </c>
      <c r="D14" s="14">
        <f t="shared" si="0"/>
        <v>14.272336715271717</v>
      </c>
      <c r="E14" s="14">
        <f t="shared" si="3"/>
        <v>1.191220619337404</v>
      </c>
      <c r="F14" s="13">
        <v>447561.18096000003</v>
      </c>
      <c r="G14" s="13">
        <v>492988.74235000001</v>
      </c>
      <c r="H14" s="14">
        <f t="shared" si="1"/>
        <v>10.150022683504357</v>
      </c>
      <c r="I14" s="14">
        <f t="shared" si="4"/>
        <v>1.276945483883378</v>
      </c>
      <c r="J14" s="13">
        <v>1845663.8909999998</v>
      </c>
      <c r="K14" s="13">
        <v>1817343.0089999998</v>
      </c>
      <c r="L14" s="14">
        <f t="shared" si="2"/>
        <v>-1.5344550076588126</v>
      </c>
      <c r="M14" s="14">
        <f t="shared" si="5"/>
        <v>1.1845329344020801</v>
      </c>
    </row>
    <row r="15" spans="1:13" ht="14.25" x14ac:dyDescent="0.2">
      <c r="A15" s="12" t="s">
        <v>10</v>
      </c>
      <c r="B15" s="13">
        <v>62002.926630000002</v>
      </c>
      <c r="C15" s="13">
        <v>22897.805349999999</v>
      </c>
      <c r="D15" s="14">
        <f t="shared" si="0"/>
        <v>-63.069799129577</v>
      </c>
      <c r="E15" s="14">
        <f t="shared" si="3"/>
        <v>0.17594791729001308</v>
      </c>
      <c r="F15" s="13">
        <v>159248.62810999999</v>
      </c>
      <c r="G15" s="13">
        <v>70661.492410000006</v>
      </c>
      <c r="H15" s="14">
        <f t="shared" si="1"/>
        <v>-55.628193945136516</v>
      </c>
      <c r="I15" s="14">
        <f t="shared" si="4"/>
        <v>0.18302826386520041</v>
      </c>
      <c r="J15" s="13">
        <v>310883.96799999999</v>
      </c>
      <c r="K15" s="13">
        <v>350980.65399999998</v>
      </c>
      <c r="L15" s="14">
        <f t="shared" si="2"/>
        <v>12.897637101698336</v>
      </c>
      <c r="M15" s="14">
        <f t="shared" si="5"/>
        <v>0.22876701973269659</v>
      </c>
    </row>
    <row r="16" spans="1:13" ht="14.25" x14ac:dyDescent="0.2">
      <c r="A16" s="12" t="s">
        <v>11</v>
      </c>
      <c r="B16" s="13">
        <v>93632.383979999999</v>
      </c>
      <c r="C16" s="13">
        <v>121384.38855</v>
      </c>
      <c r="D16" s="14">
        <f t="shared" si="0"/>
        <v>29.639322839337158</v>
      </c>
      <c r="E16" s="14">
        <f t="shared" si="3"/>
        <v>0.93272390215747081</v>
      </c>
      <c r="F16" s="13">
        <v>261370.04723</v>
      </c>
      <c r="G16" s="13">
        <v>300797.13722999999</v>
      </c>
      <c r="H16" s="14">
        <f t="shared" si="1"/>
        <v>15.084777470811339</v>
      </c>
      <c r="I16" s="14">
        <f t="shared" si="4"/>
        <v>0.77912843226387962</v>
      </c>
      <c r="J16" s="13">
        <v>827371.31700000016</v>
      </c>
      <c r="K16" s="13">
        <v>945976.92299999984</v>
      </c>
      <c r="L16" s="14">
        <f t="shared" si="2"/>
        <v>14.335232991887686</v>
      </c>
      <c r="M16" s="14">
        <f t="shared" si="5"/>
        <v>0.61658190827411408</v>
      </c>
    </row>
    <row r="17" spans="1:13" ht="14.25" x14ac:dyDescent="0.2">
      <c r="A17" s="12" t="s">
        <v>12</v>
      </c>
      <c r="B17" s="13">
        <v>9241.5135800000007</v>
      </c>
      <c r="C17" s="13">
        <v>10180.968500000001</v>
      </c>
      <c r="D17" s="14">
        <f t="shared" si="0"/>
        <v>10.165595839550777</v>
      </c>
      <c r="E17" s="14">
        <f t="shared" si="3"/>
        <v>7.8231087049145026E-2</v>
      </c>
      <c r="F17" s="13">
        <v>23459.553189999999</v>
      </c>
      <c r="G17" s="13">
        <v>26706.68291</v>
      </c>
      <c r="H17" s="14">
        <f t="shared" si="1"/>
        <v>13.841396269150346</v>
      </c>
      <c r="I17" s="14">
        <f t="shared" si="4"/>
        <v>6.9175977465258831E-2</v>
      </c>
      <c r="J17" s="13">
        <v>74705.30799999999</v>
      </c>
      <c r="K17" s="13">
        <v>80240.185000000012</v>
      </c>
      <c r="L17" s="14">
        <f t="shared" si="2"/>
        <v>7.4089474338289634</v>
      </c>
      <c r="M17" s="14">
        <f t="shared" si="5"/>
        <v>5.2300056359374805E-2</v>
      </c>
    </row>
    <row r="18" spans="1:13" ht="15.75" x14ac:dyDescent="0.25">
      <c r="A18" s="10" t="s">
        <v>13</v>
      </c>
      <c r="B18" s="66">
        <v>145990.75143999999</v>
      </c>
      <c r="C18" s="66">
        <v>194036.30968999999</v>
      </c>
      <c r="D18" s="64">
        <f t="shared" si="0"/>
        <v>32.910001336451785</v>
      </c>
      <c r="E18" s="64">
        <f t="shared" si="3"/>
        <v>1.490985011303517</v>
      </c>
      <c r="F18" s="66">
        <v>465934.69338999997</v>
      </c>
      <c r="G18" s="66">
        <v>589562.77751000004</v>
      </c>
      <c r="H18" s="64">
        <f t="shared" si="1"/>
        <v>26.533350247117145</v>
      </c>
      <c r="I18" s="64">
        <f t="shared" si="4"/>
        <v>1.527092733636203</v>
      </c>
      <c r="J18" s="66">
        <v>1723182.419</v>
      </c>
      <c r="K18" s="66">
        <v>2112007.196</v>
      </c>
      <c r="L18" s="64">
        <f t="shared" si="2"/>
        <v>22.564342156278698</v>
      </c>
      <c r="M18" s="64">
        <f t="shared" si="5"/>
        <v>1.3765932292180674</v>
      </c>
    </row>
    <row r="19" spans="1:13" ht="14.25" x14ac:dyDescent="0.2">
      <c r="A19" s="12" t="s">
        <v>14</v>
      </c>
      <c r="B19" s="13">
        <v>145990.75143999999</v>
      </c>
      <c r="C19" s="13">
        <v>194036.30968999999</v>
      </c>
      <c r="D19" s="14">
        <f t="shared" si="0"/>
        <v>32.910001336451785</v>
      </c>
      <c r="E19" s="14">
        <f t="shared" si="3"/>
        <v>1.490985011303517</v>
      </c>
      <c r="F19" s="13">
        <v>465934.69338999997</v>
      </c>
      <c r="G19" s="13">
        <v>589562.77751000004</v>
      </c>
      <c r="H19" s="14">
        <f t="shared" si="1"/>
        <v>26.533350247117145</v>
      </c>
      <c r="I19" s="14">
        <f t="shared" si="4"/>
        <v>1.527092733636203</v>
      </c>
      <c r="J19" s="13">
        <v>1723182.419</v>
      </c>
      <c r="K19" s="13">
        <v>2112007.196</v>
      </c>
      <c r="L19" s="14">
        <f t="shared" si="2"/>
        <v>22.564342156278698</v>
      </c>
      <c r="M19" s="14">
        <f t="shared" si="5"/>
        <v>1.3765932292180674</v>
      </c>
    </row>
    <row r="20" spans="1:13" ht="15.75" x14ac:dyDescent="0.25">
      <c r="A20" s="10" t="s">
        <v>15</v>
      </c>
      <c r="B20" s="9">
        <v>361373.55851</v>
      </c>
      <c r="C20" s="9">
        <v>370036.67793000001</v>
      </c>
      <c r="D20" s="11">
        <f t="shared" si="0"/>
        <v>2.3972753999267149</v>
      </c>
      <c r="E20" s="11">
        <f t="shared" si="3"/>
        <v>2.8433809182808365</v>
      </c>
      <c r="F20" s="9">
        <v>982702.65555000002</v>
      </c>
      <c r="G20" s="9">
        <v>1076088.81235</v>
      </c>
      <c r="H20" s="11">
        <f t="shared" si="1"/>
        <v>9.5029922095543267</v>
      </c>
      <c r="I20" s="11">
        <f t="shared" si="4"/>
        <v>2.7872984333021664</v>
      </c>
      <c r="J20" s="9">
        <v>3953757.2390000001</v>
      </c>
      <c r="K20" s="9">
        <v>4550036.5780000007</v>
      </c>
      <c r="L20" s="11">
        <f t="shared" si="2"/>
        <v>15.081334107169766</v>
      </c>
      <c r="M20" s="11">
        <f t="shared" si="5"/>
        <v>2.9656857030752963</v>
      </c>
    </row>
    <row r="21" spans="1:13" ht="14.25" x14ac:dyDescent="0.2">
      <c r="A21" s="12" t="s">
        <v>16</v>
      </c>
      <c r="B21" s="13">
        <v>361373.55851</v>
      </c>
      <c r="C21" s="13">
        <v>370036.67793000001</v>
      </c>
      <c r="D21" s="14">
        <f t="shared" si="0"/>
        <v>2.3972753999267149</v>
      </c>
      <c r="E21" s="14">
        <f t="shared" si="3"/>
        <v>2.8433809182808365</v>
      </c>
      <c r="F21" s="13">
        <v>982702.65555000002</v>
      </c>
      <c r="G21" s="13">
        <v>1076088.81235</v>
      </c>
      <c r="H21" s="14">
        <f t="shared" si="1"/>
        <v>9.5029922095543267</v>
      </c>
      <c r="I21" s="14">
        <f t="shared" si="4"/>
        <v>2.7872984333021664</v>
      </c>
      <c r="J21" s="13">
        <v>3953757.2390000001</v>
      </c>
      <c r="K21" s="13">
        <v>4550036.5780000007</v>
      </c>
      <c r="L21" s="14">
        <f t="shared" si="2"/>
        <v>15.081334107169766</v>
      </c>
      <c r="M21" s="14">
        <f t="shared" si="5"/>
        <v>2.9656857030752963</v>
      </c>
    </row>
    <row r="22" spans="1:13" ht="16.5" x14ac:dyDescent="0.25">
      <c r="A22" s="65" t="s">
        <v>17</v>
      </c>
      <c r="B22" s="66">
        <v>10385223.016100001</v>
      </c>
      <c r="C22" s="66">
        <v>10758195.65715</v>
      </c>
      <c r="D22" s="64">
        <f t="shared" si="0"/>
        <v>3.5913782541962536</v>
      </c>
      <c r="E22" s="64">
        <f t="shared" si="3"/>
        <v>82.666530295839308</v>
      </c>
      <c r="F22" s="66">
        <v>28837459.27163</v>
      </c>
      <c r="G22" s="66">
        <v>30364128.315299999</v>
      </c>
      <c r="H22" s="64">
        <f t="shared" si="1"/>
        <v>5.2940483739908393</v>
      </c>
      <c r="I22" s="64">
        <f t="shared" si="4"/>
        <v>78.649537389943873</v>
      </c>
      <c r="J22" s="66">
        <v>114570453.23800001</v>
      </c>
      <c r="K22" s="66">
        <v>120561215.31300002</v>
      </c>
      <c r="L22" s="64">
        <f t="shared" si="2"/>
        <v>5.2288892167994314</v>
      </c>
      <c r="M22" s="64">
        <f t="shared" si="5"/>
        <v>78.581054562930291</v>
      </c>
    </row>
    <row r="23" spans="1:13" ht="15.75" x14ac:dyDescent="0.25">
      <c r="A23" s="10" t="s">
        <v>18</v>
      </c>
      <c r="B23" s="66">
        <v>1057440.5818400001</v>
      </c>
      <c r="C23" s="66">
        <v>1106899.03966</v>
      </c>
      <c r="D23" s="64">
        <f t="shared" si="0"/>
        <v>4.6771855241208611</v>
      </c>
      <c r="E23" s="64">
        <f t="shared" si="3"/>
        <v>8.5054693103368795</v>
      </c>
      <c r="F23" s="66">
        <v>2961411.4649</v>
      </c>
      <c r="G23" s="66">
        <v>3215927.0194799998</v>
      </c>
      <c r="H23" s="64">
        <f t="shared" si="1"/>
        <v>8.5944002580065035</v>
      </c>
      <c r="I23" s="64">
        <f t="shared" si="4"/>
        <v>8.329933589250281</v>
      </c>
      <c r="J23" s="66">
        <v>11711056.838000001</v>
      </c>
      <c r="K23" s="66">
        <v>12780117.125999998</v>
      </c>
      <c r="L23" s="64">
        <f t="shared" si="2"/>
        <v>9.1286405897298124</v>
      </c>
      <c r="M23" s="64">
        <f t="shared" si="5"/>
        <v>8.3300013075644195</v>
      </c>
    </row>
    <row r="24" spans="1:13" ht="14.25" x14ac:dyDescent="0.2">
      <c r="A24" s="12" t="s">
        <v>19</v>
      </c>
      <c r="B24" s="13">
        <v>733948.37722999998</v>
      </c>
      <c r="C24" s="13">
        <v>771759.23851000005</v>
      </c>
      <c r="D24" s="14">
        <f t="shared" si="0"/>
        <v>5.1517058219683411</v>
      </c>
      <c r="E24" s="14">
        <f t="shared" si="3"/>
        <v>5.9302377930800674</v>
      </c>
      <c r="F24" s="13">
        <v>2065504.75281</v>
      </c>
      <c r="G24" s="13">
        <v>2256484.8443800001</v>
      </c>
      <c r="H24" s="14">
        <f t="shared" si="1"/>
        <v>9.2461705212821599</v>
      </c>
      <c r="I24" s="14">
        <f t="shared" si="4"/>
        <v>5.8447747057003934</v>
      </c>
      <c r="J24" s="13">
        <v>7962387.6660000002</v>
      </c>
      <c r="K24" s="13">
        <v>8579696.7029999997</v>
      </c>
      <c r="L24" s="14">
        <f t="shared" si="2"/>
        <v>7.7528131371442264</v>
      </c>
      <c r="M24" s="14">
        <f t="shared" si="5"/>
        <v>5.5921932522119944</v>
      </c>
    </row>
    <row r="25" spans="1:13" ht="14.25" x14ac:dyDescent="0.2">
      <c r="A25" s="12" t="s">
        <v>20</v>
      </c>
      <c r="B25" s="13">
        <v>153555.92827</v>
      </c>
      <c r="C25" s="13">
        <v>143930.25414</v>
      </c>
      <c r="D25" s="14">
        <f t="shared" si="0"/>
        <v>-6.2685135236687266</v>
      </c>
      <c r="E25" s="14">
        <f t="shared" si="3"/>
        <v>1.1059674961799466</v>
      </c>
      <c r="F25" s="13">
        <v>398422.18015999999</v>
      </c>
      <c r="G25" s="13">
        <v>412757.16972000001</v>
      </c>
      <c r="H25" s="14">
        <f t="shared" si="1"/>
        <v>3.5979396413732072</v>
      </c>
      <c r="I25" s="14">
        <f t="shared" si="4"/>
        <v>1.0691286809146727</v>
      </c>
      <c r="J25" s="13">
        <v>1688878.2810000002</v>
      </c>
      <c r="K25" s="13">
        <v>1955713.5399999998</v>
      </c>
      <c r="L25" s="14">
        <f t="shared" si="2"/>
        <v>15.799555361799314</v>
      </c>
      <c r="M25" s="14">
        <f t="shared" si="5"/>
        <v>1.2747219907929224</v>
      </c>
    </row>
    <row r="26" spans="1:13" ht="14.25" x14ac:dyDescent="0.2">
      <c r="A26" s="12" t="s">
        <v>21</v>
      </c>
      <c r="B26" s="13">
        <v>169936.27634000001</v>
      </c>
      <c r="C26" s="13">
        <v>191209.54701000001</v>
      </c>
      <c r="D26" s="14">
        <f t="shared" si="0"/>
        <v>12.518381082705085</v>
      </c>
      <c r="E26" s="14">
        <f t="shared" si="3"/>
        <v>1.4692640210768648</v>
      </c>
      <c r="F26" s="13">
        <v>497484.53193</v>
      </c>
      <c r="G26" s="13">
        <v>546685.00537999999</v>
      </c>
      <c r="H26" s="14">
        <f t="shared" si="1"/>
        <v>9.8898498932471099</v>
      </c>
      <c r="I26" s="14">
        <f t="shared" si="4"/>
        <v>1.4160302026352167</v>
      </c>
      <c r="J26" s="13">
        <v>2059790.8910000001</v>
      </c>
      <c r="K26" s="13">
        <v>2244706.8809999996</v>
      </c>
      <c r="L26" s="14">
        <f t="shared" si="2"/>
        <v>8.9774156594228529</v>
      </c>
      <c r="M26" s="14">
        <f t="shared" si="5"/>
        <v>1.4630860632559159</v>
      </c>
    </row>
    <row r="27" spans="1:13" ht="15.75" x14ac:dyDescent="0.25">
      <c r="A27" s="10" t="s">
        <v>22</v>
      </c>
      <c r="B27" s="66">
        <v>1452101.2101</v>
      </c>
      <c r="C27" s="66">
        <v>1468019.9175499999</v>
      </c>
      <c r="D27" s="64">
        <f t="shared" si="0"/>
        <v>1.0962533010287636</v>
      </c>
      <c r="E27" s="64">
        <f t="shared" si="3"/>
        <v>11.280340761267727</v>
      </c>
      <c r="F27" s="66">
        <v>4197526.8024700005</v>
      </c>
      <c r="G27" s="66">
        <v>4311345.6908900002</v>
      </c>
      <c r="H27" s="64">
        <f t="shared" si="1"/>
        <v>2.711570259730657</v>
      </c>
      <c r="I27" s="64">
        <f t="shared" si="4"/>
        <v>11.167300460450459</v>
      </c>
      <c r="J27" s="66">
        <v>17378684.475000001</v>
      </c>
      <c r="K27" s="66">
        <v>17546160.289000001</v>
      </c>
      <c r="L27" s="64">
        <f t="shared" si="2"/>
        <v>0.96368522163412651</v>
      </c>
      <c r="M27" s="64">
        <f t="shared" si="5"/>
        <v>11.436478766908674</v>
      </c>
    </row>
    <row r="28" spans="1:13" ht="14.25" x14ac:dyDescent="0.2">
      <c r="A28" s="12" t="s">
        <v>23</v>
      </c>
      <c r="B28" s="13">
        <v>1452101.2101</v>
      </c>
      <c r="C28" s="13">
        <v>1468019.9175499999</v>
      </c>
      <c r="D28" s="14">
        <f t="shared" si="0"/>
        <v>1.0962533010287636</v>
      </c>
      <c r="E28" s="14">
        <f t="shared" si="3"/>
        <v>11.280340761267727</v>
      </c>
      <c r="F28" s="13">
        <v>4197526.8024700005</v>
      </c>
      <c r="G28" s="13">
        <v>4311345.6908900002</v>
      </c>
      <c r="H28" s="14">
        <f t="shared" si="1"/>
        <v>2.711570259730657</v>
      </c>
      <c r="I28" s="14">
        <f t="shared" si="4"/>
        <v>11.167300460450459</v>
      </c>
      <c r="J28" s="13">
        <v>17378684.475000001</v>
      </c>
      <c r="K28" s="13">
        <v>17546160.289000001</v>
      </c>
      <c r="L28" s="14">
        <f t="shared" si="2"/>
        <v>0.96368522163412651</v>
      </c>
      <c r="M28" s="14">
        <f t="shared" si="5"/>
        <v>11.436478766908674</v>
      </c>
    </row>
    <row r="29" spans="1:13" ht="15.75" x14ac:dyDescent="0.25">
      <c r="A29" s="10" t="s">
        <v>24</v>
      </c>
      <c r="B29" s="66">
        <v>7875681.2241599998</v>
      </c>
      <c r="C29" s="66">
        <v>8183276.6999399997</v>
      </c>
      <c r="D29" s="64">
        <f t="shared" si="0"/>
        <v>3.9056364398853303</v>
      </c>
      <c r="E29" s="64">
        <f t="shared" si="3"/>
        <v>62.880720224234686</v>
      </c>
      <c r="F29" s="66">
        <v>21678521.00426</v>
      </c>
      <c r="G29" s="66">
        <v>22836855.604929999</v>
      </c>
      <c r="H29" s="64">
        <f t="shared" si="1"/>
        <v>5.3432362864716501</v>
      </c>
      <c r="I29" s="64">
        <f t="shared" si="4"/>
        <v>59.152303340243137</v>
      </c>
      <c r="J29" s="66">
        <v>85480711.927000016</v>
      </c>
      <c r="K29" s="66">
        <v>90234937.901000008</v>
      </c>
      <c r="L29" s="64">
        <f t="shared" si="2"/>
        <v>5.5617528993676029</v>
      </c>
      <c r="M29" s="64">
        <f t="shared" si="5"/>
        <v>58.814574490412561</v>
      </c>
    </row>
    <row r="30" spans="1:13" ht="14.25" x14ac:dyDescent="0.2">
      <c r="A30" s="12" t="s">
        <v>25</v>
      </c>
      <c r="B30" s="13">
        <v>1509882.6926200001</v>
      </c>
      <c r="C30" s="13">
        <v>1604284.02737</v>
      </c>
      <c r="D30" s="14">
        <f t="shared" si="0"/>
        <v>6.2522297401920337</v>
      </c>
      <c r="E30" s="14">
        <f t="shared" si="3"/>
        <v>12.327401209102593</v>
      </c>
      <c r="F30" s="13">
        <v>4292007.0346799996</v>
      </c>
      <c r="G30" s="13">
        <v>4680225.2358200001</v>
      </c>
      <c r="H30" s="14">
        <f t="shared" si="1"/>
        <v>9.045143635673119</v>
      </c>
      <c r="I30" s="14">
        <f t="shared" si="4"/>
        <v>12.122776779747223</v>
      </c>
      <c r="J30" s="13">
        <v>16324199.958000001</v>
      </c>
      <c r="K30" s="13">
        <v>17751247.835000001</v>
      </c>
      <c r="L30" s="14">
        <f t="shared" si="2"/>
        <v>8.7419161776479406</v>
      </c>
      <c r="M30" s="14">
        <f t="shared" si="5"/>
        <v>11.570153561083263</v>
      </c>
    </row>
    <row r="31" spans="1:13" ht="14.25" x14ac:dyDescent="0.2">
      <c r="A31" s="12" t="s">
        <v>26</v>
      </c>
      <c r="B31" s="13">
        <v>1863298.67704</v>
      </c>
      <c r="C31" s="13">
        <v>2127555.3523499998</v>
      </c>
      <c r="D31" s="14">
        <f t="shared" si="0"/>
        <v>14.182196261191624</v>
      </c>
      <c r="E31" s="14">
        <f t="shared" si="3"/>
        <v>16.348245058568565</v>
      </c>
      <c r="F31" s="13">
        <v>5132709.8954600003</v>
      </c>
      <c r="G31" s="13">
        <v>5546001.1751100002</v>
      </c>
      <c r="H31" s="14">
        <f t="shared" si="1"/>
        <v>8.0521067441502119</v>
      </c>
      <c r="I31" s="14">
        <f t="shared" si="4"/>
        <v>14.365320231066777</v>
      </c>
      <c r="J31" s="13">
        <v>19063590.746000003</v>
      </c>
      <c r="K31" s="13">
        <v>21716449.259999998</v>
      </c>
      <c r="L31" s="14">
        <f t="shared" si="2"/>
        <v>13.915838570740553</v>
      </c>
      <c r="M31" s="14">
        <f t="shared" si="5"/>
        <v>14.154647328187279</v>
      </c>
    </row>
    <row r="32" spans="1:13" ht="14.25" x14ac:dyDescent="0.2">
      <c r="A32" s="12" t="s">
        <v>27</v>
      </c>
      <c r="B32" s="13">
        <v>92520.588699999993</v>
      </c>
      <c r="C32" s="13">
        <v>97207.962969999993</v>
      </c>
      <c r="D32" s="14">
        <f t="shared" si="0"/>
        <v>5.0663039825642624</v>
      </c>
      <c r="E32" s="14">
        <f t="shared" si="3"/>
        <v>0.74695100107383061</v>
      </c>
      <c r="F32" s="13">
        <v>303875.53113999998</v>
      </c>
      <c r="G32" s="13">
        <v>240916.00294000001</v>
      </c>
      <c r="H32" s="14">
        <f t="shared" si="1"/>
        <v>-20.718854184739733</v>
      </c>
      <c r="I32" s="14">
        <f t="shared" si="4"/>
        <v>0.62402358415531389</v>
      </c>
      <c r="J32" s="13">
        <v>871910.72900000005</v>
      </c>
      <c r="K32" s="13">
        <v>1100631.8600000001</v>
      </c>
      <c r="L32" s="14">
        <f t="shared" si="2"/>
        <v>26.232173018712796</v>
      </c>
      <c r="M32" s="14">
        <f t="shared" si="5"/>
        <v>0.71738503978927159</v>
      </c>
    </row>
    <row r="33" spans="1:13" ht="14.25" x14ac:dyDescent="0.2">
      <c r="A33" s="12" t="s">
        <v>193</v>
      </c>
      <c r="B33" s="13">
        <v>909520.10205999995</v>
      </c>
      <c r="C33" s="13">
        <v>1061562.3128</v>
      </c>
      <c r="D33" s="14">
        <f t="shared" si="0"/>
        <v>16.716750998206081</v>
      </c>
      <c r="E33" s="14">
        <f t="shared" si="3"/>
        <v>8.157099562850874</v>
      </c>
      <c r="F33" s="13">
        <v>2578011.0754300002</v>
      </c>
      <c r="G33" s="13">
        <v>2886591.7532700002</v>
      </c>
      <c r="H33" s="14">
        <f t="shared" si="1"/>
        <v>11.969718857337734</v>
      </c>
      <c r="I33" s="14">
        <f t="shared" si="4"/>
        <v>7.4768853454593067</v>
      </c>
      <c r="J33" s="13">
        <v>11473281.674000002</v>
      </c>
      <c r="K33" s="13">
        <v>12003962.969000001</v>
      </c>
      <c r="L33" s="14">
        <f t="shared" si="2"/>
        <v>4.625366221092551</v>
      </c>
      <c r="M33" s="14">
        <f t="shared" si="5"/>
        <v>7.8241088279463469</v>
      </c>
    </row>
    <row r="34" spans="1:13" ht="14.25" x14ac:dyDescent="0.2">
      <c r="A34" s="12" t="s">
        <v>28</v>
      </c>
      <c r="B34" s="13">
        <v>512147.93433000002</v>
      </c>
      <c r="C34" s="13">
        <v>505473.20451000001</v>
      </c>
      <c r="D34" s="14">
        <f t="shared" si="0"/>
        <v>-1.3032816052908607</v>
      </c>
      <c r="E34" s="14">
        <f t="shared" si="3"/>
        <v>3.8840821738159876</v>
      </c>
      <c r="F34" s="13">
        <v>1377827.3515999999</v>
      </c>
      <c r="G34" s="13">
        <v>1454718.28935</v>
      </c>
      <c r="H34" s="14">
        <f t="shared" si="1"/>
        <v>5.580593073632234</v>
      </c>
      <c r="I34" s="14">
        <f t="shared" si="4"/>
        <v>3.7680291461690727</v>
      </c>
      <c r="J34" s="13">
        <v>5428409.2070000013</v>
      </c>
      <c r="K34" s="13">
        <v>5871922.0319999997</v>
      </c>
      <c r="L34" s="14">
        <f t="shared" si="2"/>
        <v>8.1702172420620585</v>
      </c>
      <c r="M34" s="14">
        <f t="shared" si="5"/>
        <v>3.8272824671510235</v>
      </c>
    </row>
    <row r="35" spans="1:13" ht="14.25" x14ac:dyDescent="0.2">
      <c r="A35" s="12" t="s">
        <v>29</v>
      </c>
      <c r="B35" s="13">
        <v>593049.04136999999</v>
      </c>
      <c r="C35" s="13">
        <v>600616.83617000002</v>
      </c>
      <c r="D35" s="14">
        <f t="shared" si="0"/>
        <v>1.2760824606541312</v>
      </c>
      <c r="E35" s="14">
        <f t="shared" si="3"/>
        <v>4.6151707466335203</v>
      </c>
      <c r="F35" s="13">
        <v>1657805.06442</v>
      </c>
      <c r="G35" s="13">
        <v>1761542.02137</v>
      </c>
      <c r="H35" s="14">
        <f t="shared" si="1"/>
        <v>6.2574882401082208</v>
      </c>
      <c r="I35" s="14">
        <f t="shared" si="4"/>
        <v>4.5627677381368059</v>
      </c>
      <c r="J35" s="13">
        <v>6539851.2350000003</v>
      </c>
      <c r="K35" s="13">
        <v>6933894.9569999995</v>
      </c>
      <c r="L35" s="14">
        <f t="shared" si="2"/>
        <v>6.0252704203905205</v>
      </c>
      <c r="M35" s="14">
        <f t="shared" si="5"/>
        <v>4.5194698521829757</v>
      </c>
    </row>
    <row r="36" spans="1:13" ht="14.25" x14ac:dyDescent="0.2">
      <c r="A36" s="12" t="s">
        <v>30</v>
      </c>
      <c r="B36" s="13">
        <v>1449849.34974</v>
      </c>
      <c r="C36" s="13">
        <v>1181369.6712499999</v>
      </c>
      <c r="D36" s="14">
        <f t="shared" si="0"/>
        <v>-18.517763830990184</v>
      </c>
      <c r="E36" s="14">
        <f t="shared" si="3"/>
        <v>9.077705484382804</v>
      </c>
      <c r="F36" s="13">
        <v>3819240.5474200002</v>
      </c>
      <c r="G36" s="13">
        <v>3477942.1125400001</v>
      </c>
      <c r="H36" s="14">
        <f t="shared" si="1"/>
        <v>-8.9362906222431153</v>
      </c>
      <c r="I36" s="14">
        <f t="shared" si="4"/>
        <v>9.008608295283862</v>
      </c>
      <c r="J36" s="13">
        <v>15374856.577</v>
      </c>
      <c r="K36" s="13">
        <v>13483507.489</v>
      </c>
      <c r="L36" s="14">
        <f t="shared" si="2"/>
        <v>-12.301572235993156</v>
      </c>
      <c r="M36" s="14">
        <f t="shared" si="5"/>
        <v>8.7884667962412131</v>
      </c>
    </row>
    <row r="37" spans="1:13" ht="14.25" x14ac:dyDescent="0.2">
      <c r="A37" s="15" t="s">
        <v>194</v>
      </c>
      <c r="B37" s="13">
        <v>286631.21753000002</v>
      </c>
      <c r="C37" s="13">
        <v>273056.19063000003</v>
      </c>
      <c r="D37" s="14">
        <f t="shared" si="0"/>
        <v>-4.7360601601530643</v>
      </c>
      <c r="E37" s="14">
        <f t="shared" si="3"/>
        <v>2.0981778519876051</v>
      </c>
      <c r="F37" s="13">
        <v>755090.84010999999</v>
      </c>
      <c r="G37" s="13">
        <v>762820.98129000003</v>
      </c>
      <c r="H37" s="14">
        <f t="shared" si="1"/>
        <v>1.0237365849748521</v>
      </c>
      <c r="I37" s="14">
        <f t="shared" si="4"/>
        <v>1.9758682570041293</v>
      </c>
      <c r="J37" s="13">
        <v>3129502.352</v>
      </c>
      <c r="K37" s="13">
        <v>3160525.9169999999</v>
      </c>
      <c r="L37" s="14">
        <f t="shared" si="2"/>
        <v>0.9913258247009602</v>
      </c>
      <c r="M37" s="14">
        <f t="shared" si="5"/>
        <v>2.0600112472866892</v>
      </c>
    </row>
    <row r="38" spans="1:13" ht="14.25" x14ac:dyDescent="0.2">
      <c r="A38" s="12" t="s">
        <v>31</v>
      </c>
      <c r="B38" s="13">
        <v>191263.74398</v>
      </c>
      <c r="C38" s="13">
        <v>212869.26290999999</v>
      </c>
      <c r="D38" s="14">
        <f t="shared" si="0"/>
        <v>11.296191573170935</v>
      </c>
      <c r="E38" s="14">
        <f t="shared" si="3"/>
        <v>1.6356983951771924</v>
      </c>
      <c r="F38" s="13">
        <v>538021.04400999995</v>
      </c>
      <c r="G38" s="13">
        <v>590228.30909</v>
      </c>
      <c r="H38" s="14">
        <f t="shared" si="1"/>
        <v>9.7035730593150724</v>
      </c>
      <c r="I38" s="14">
        <f t="shared" si="4"/>
        <v>1.5288166016933347</v>
      </c>
      <c r="J38" s="13">
        <v>2072928.9839999999</v>
      </c>
      <c r="K38" s="13">
        <v>2307940.827</v>
      </c>
      <c r="L38" s="14">
        <f t="shared" si="2"/>
        <v>11.33718737177926</v>
      </c>
      <c r="M38" s="14">
        <f t="shared" si="5"/>
        <v>1.5043015582055559</v>
      </c>
    </row>
    <row r="39" spans="1:13" ht="14.25" x14ac:dyDescent="0.2">
      <c r="A39" s="12" t="s">
        <v>195</v>
      </c>
      <c r="B39" s="13">
        <v>106723.23523999999</v>
      </c>
      <c r="C39" s="13">
        <v>107753.96993000001</v>
      </c>
      <c r="D39" s="14">
        <f>(C39-B39)/B39*100</f>
        <v>0.96580157796199506</v>
      </c>
      <c r="E39" s="14">
        <f t="shared" si="3"/>
        <v>0.82798706247689358</v>
      </c>
      <c r="F39" s="13">
        <v>270125.71590000001</v>
      </c>
      <c r="G39" s="13">
        <v>322751.12987</v>
      </c>
      <c r="H39" s="14">
        <f t="shared" si="1"/>
        <v>19.481823044749213</v>
      </c>
      <c r="I39" s="14">
        <f t="shared" si="4"/>
        <v>0.83599393312952419</v>
      </c>
      <c r="J39" s="13">
        <v>1286759.023</v>
      </c>
      <c r="K39" s="13">
        <v>1441554.9739999999</v>
      </c>
      <c r="L39" s="14">
        <f t="shared" si="2"/>
        <v>12.029909892460095</v>
      </c>
      <c r="M39" s="14">
        <f t="shared" si="5"/>
        <v>0.93959661714809184</v>
      </c>
    </row>
    <row r="40" spans="1:13" ht="14.25" x14ac:dyDescent="0.2">
      <c r="A40" s="12" t="s">
        <v>32</v>
      </c>
      <c r="B40" s="13">
        <v>348675.75264000002</v>
      </c>
      <c r="C40" s="13">
        <v>400326.98566000001</v>
      </c>
      <c r="D40" s="14">
        <f>(C40-B40)/B40*100</f>
        <v>14.813543135397985</v>
      </c>
      <c r="E40" s="14">
        <f t="shared" si="3"/>
        <v>3.0761332051355712</v>
      </c>
      <c r="F40" s="13">
        <v>925870.04351999995</v>
      </c>
      <c r="G40" s="13">
        <v>1086170.1106700001</v>
      </c>
      <c r="H40" s="14">
        <f t="shared" si="1"/>
        <v>17.313452170951187</v>
      </c>
      <c r="I40" s="14">
        <f t="shared" si="4"/>
        <v>2.8134111357952096</v>
      </c>
      <c r="J40" s="13">
        <v>3824141.3779999996</v>
      </c>
      <c r="K40" s="13">
        <v>4359629.8789999997</v>
      </c>
      <c r="L40" s="14">
        <f t="shared" si="2"/>
        <v>14.002842679421468</v>
      </c>
      <c r="M40" s="14">
        <f t="shared" si="5"/>
        <v>2.841579794185598</v>
      </c>
    </row>
    <row r="41" spans="1:13" ht="14.25" x14ac:dyDescent="0.2">
      <c r="A41" s="12" t="s">
        <v>33</v>
      </c>
      <c r="B41" s="13">
        <v>12118.88891</v>
      </c>
      <c r="C41" s="13">
        <v>11200.92339</v>
      </c>
      <c r="D41" s="14">
        <f t="shared" si="0"/>
        <v>-7.5746673380472442</v>
      </c>
      <c r="E41" s="14">
        <f t="shared" si="3"/>
        <v>8.6068473029250081E-2</v>
      </c>
      <c r="F41" s="13">
        <v>27936.860570000001</v>
      </c>
      <c r="G41" s="13">
        <v>26948.483609999999</v>
      </c>
      <c r="H41" s="14">
        <f t="shared" si="1"/>
        <v>-3.5378955968351362</v>
      </c>
      <c r="I41" s="14">
        <f t="shared" si="4"/>
        <v>6.9802292602584262E-2</v>
      </c>
      <c r="J41" s="13">
        <v>91280.059000000008</v>
      </c>
      <c r="K41" s="13">
        <v>103669.901</v>
      </c>
      <c r="L41" s="14">
        <f t="shared" si="2"/>
        <v>13.573437764758664</v>
      </c>
      <c r="M41" s="14">
        <f t="shared" si="5"/>
        <v>6.7571400353461375E-2</v>
      </c>
    </row>
    <row r="42" spans="1:13" ht="15.75" x14ac:dyDescent="0.25">
      <c r="A42" s="67" t="s">
        <v>34</v>
      </c>
      <c r="B42" s="66">
        <v>369661.43276</v>
      </c>
      <c r="C42" s="66">
        <v>364068.93469999998</v>
      </c>
      <c r="D42" s="64">
        <f t="shared" si="0"/>
        <v>-1.512870308986467</v>
      </c>
      <c r="E42" s="64">
        <f t="shared" si="3"/>
        <v>2.7975244715083041</v>
      </c>
      <c r="F42" s="66">
        <v>1162892.9074299999</v>
      </c>
      <c r="G42" s="66">
        <v>1092438.45578</v>
      </c>
      <c r="H42" s="64">
        <f t="shared" si="1"/>
        <v>-6.0585502929676212</v>
      </c>
      <c r="I42" s="64">
        <f t="shared" si="4"/>
        <v>2.829647480141495</v>
      </c>
      <c r="J42" s="66">
        <v>4507938.9289999995</v>
      </c>
      <c r="K42" s="66">
        <v>4965523.8190000001</v>
      </c>
      <c r="L42" s="64">
        <f t="shared" si="2"/>
        <v>10.150645277297647</v>
      </c>
      <c r="M42" s="64">
        <f t="shared" si="5"/>
        <v>3.23649771729113</v>
      </c>
    </row>
    <row r="43" spans="1:13" ht="14.25" x14ac:dyDescent="0.2">
      <c r="A43" s="12" t="s">
        <v>35</v>
      </c>
      <c r="B43" s="13">
        <v>369661.43276</v>
      </c>
      <c r="C43" s="13">
        <v>364068.93469999998</v>
      </c>
      <c r="D43" s="14">
        <f t="shared" si="0"/>
        <v>-1.512870308986467</v>
      </c>
      <c r="E43" s="14">
        <f t="shared" si="3"/>
        <v>2.7975244715083041</v>
      </c>
      <c r="F43" s="13">
        <v>1162892.9074299999</v>
      </c>
      <c r="G43" s="13">
        <v>1092438.45578</v>
      </c>
      <c r="H43" s="14">
        <f t="shared" si="1"/>
        <v>-6.0585502929676212</v>
      </c>
      <c r="I43" s="14">
        <f t="shared" si="4"/>
        <v>2.829647480141495</v>
      </c>
      <c r="J43" s="13">
        <v>4507938.9289999995</v>
      </c>
      <c r="K43" s="13">
        <v>4965523.8190000001</v>
      </c>
      <c r="L43" s="14">
        <f t="shared" si="2"/>
        <v>10.150645277297647</v>
      </c>
      <c r="M43" s="14">
        <f t="shared" si="5"/>
        <v>3.23649771729113</v>
      </c>
    </row>
    <row r="44" spans="1:13" ht="15.75" x14ac:dyDescent="0.25">
      <c r="A44" s="10" t="s">
        <v>36</v>
      </c>
      <c r="B44" s="9">
        <v>12476161.04098</v>
      </c>
      <c r="C44" s="9">
        <v>13013967.82791</v>
      </c>
      <c r="D44" s="11">
        <f t="shared" si="0"/>
        <v>4.3106752563026856</v>
      </c>
      <c r="E44" s="11">
        <f t="shared" si="3"/>
        <v>100</v>
      </c>
      <c r="F44" s="16">
        <v>35034603.963289998</v>
      </c>
      <c r="G44" s="16">
        <v>37074694.631509997</v>
      </c>
      <c r="H44" s="17">
        <f t="shared" si="1"/>
        <v>5.8230732973538073</v>
      </c>
      <c r="I44" s="17">
        <f t="shared" si="4"/>
        <v>96.031328525654331</v>
      </c>
      <c r="J44" s="16">
        <v>138543315.91099998</v>
      </c>
      <c r="K44" s="16">
        <v>147455346.60100001</v>
      </c>
      <c r="L44" s="17">
        <f t="shared" si="2"/>
        <v>6.4326673801608028</v>
      </c>
      <c r="M44" s="17">
        <f t="shared" si="5"/>
        <v>96.110483017000092</v>
      </c>
    </row>
    <row r="45" spans="1:13" ht="15.75" x14ac:dyDescent="0.25">
      <c r="A45" s="68" t="s">
        <v>37</v>
      </c>
      <c r="B45" s="69"/>
      <c r="C45" s="69"/>
      <c r="D45" s="70"/>
      <c r="E45" s="70"/>
      <c r="F45" s="71">
        <f>(F46-F44)</f>
        <v>1309833.0757099986</v>
      </c>
      <c r="G45" s="71">
        <f>(G46-G44)</f>
        <v>1532180.0214900002</v>
      </c>
      <c r="H45" s="72">
        <f t="shared" si="1"/>
        <v>16.97521233073747</v>
      </c>
      <c r="I45" s="72">
        <f t="shared" si="4"/>
        <v>3.9686714743456712</v>
      </c>
      <c r="J45" s="71">
        <f>(J46-J44)</f>
        <v>14958097.417000026</v>
      </c>
      <c r="K45" s="71">
        <f>(K46-K44)</f>
        <v>5967403.9379999936</v>
      </c>
      <c r="L45" s="72">
        <f t="shared" si="2"/>
        <v>-60.105862586387623</v>
      </c>
      <c r="M45" s="72">
        <f t="shared" si="5"/>
        <v>3.8895169829999117</v>
      </c>
    </row>
    <row r="46" spans="1:13" s="19" customFormat="1" ht="22.5" customHeight="1" x14ac:dyDescent="0.3">
      <c r="A46" s="18" t="s">
        <v>38</v>
      </c>
      <c r="B46" s="73">
        <v>12476161.04098</v>
      </c>
      <c r="C46" s="73">
        <v>13013967.82791</v>
      </c>
      <c r="D46" s="74">
        <f>(C46-B46)/B46*100</f>
        <v>4.3106752563026856</v>
      </c>
      <c r="E46" s="74">
        <f t="shared" si="3"/>
        <v>100</v>
      </c>
      <c r="F46" s="75">
        <v>36344437.038999997</v>
      </c>
      <c r="G46" s="75">
        <v>38606874.652999997</v>
      </c>
      <c r="H46" s="76">
        <f>(G46-F46)/F46*100</f>
        <v>6.2249901176685007</v>
      </c>
      <c r="I46" s="76">
        <f t="shared" si="4"/>
        <v>100</v>
      </c>
      <c r="J46" s="75">
        <v>153501413.32800001</v>
      </c>
      <c r="K46" s="75">
        <v>153422750.539</v>
      </c>
      <c r="L46" s="76">
        <f>(K46-J46)/J46*100</f>
        <v>-5.1245644775868487E-2</v>
      </c>
      <c r="M46" s="76">
        <f t="shared" si="5"/>
        <v>100</v>
      </c>
    </row>
    <row r="47" spans="1:13" ht="20.25" hidden="1" customHeight="1" x14ac:dyDescent="0.2"/>
    <row r="49" spans="1:7" x14ac:dyDescent="0.2">
      <c r="A49" s="1" t="s">
        <v>191</v>
      </c>
    </row>
    <row r="50" spans="1:7" x14ac:dyDescent="0.2">
      <c r="A50" s="1" t="s">
        <v>235</v>
      </c>
      <c r="G50" s="20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25" workbookViewId="0">
      <selection activeCell="I62" sqref="I62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25" workbookViewId="0">
      <selection activeCell="I9" sqref="I9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9" t="s">
        <v>83</v>
      </c>
    </row>
    <row r="14" spans="3:3" ht="12.75" customHeight="1" x14ac:dyDescent="0.2"/>
    <row r="16" spans="3:3" ht="12.75" customHeight="1" x14ac:dyDescent="0.2"/>
    <row r="21" spans="3:3" ht="15" x14ac:dyDescent="0.25">
      <c r="C21" s="39" t="s">
        <v>84</v>
      </c>
    </row>
    <row r="34" ht="12.75" customHeight="1" x14ac:dyDescent="0.2"/>
    <row r="50" spans="2:2" ht="12.75" customHeight="1" x14ac:dyDescent="0.2"/>
    <row r="51" spans="2:2" x14ac:dyDescent="0.2">
      <c r="B51" s="3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I62" sqref="I62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9" t="s">
        <v>17</v>
      </c>
    </row>
    <row r="2" spans="2:2" ht="15" x14ac:dyDescent="0.25">
      <c r="B2" s="39" t="s">
        <v>85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topLeftCell="A103" workbookViewId="0">
      <selection activeCell="I62" sqref="I62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9" t="s">
        <v>86</v>
      </c>
    </row>
    <row r="10" spans="2:2" ht="12.75" customHeight="1" x14ac:dyDescent="0.2"/>
    <row r="13" spans="2:2" ht="12.75" customHeight="1" x14ac:dyDescent="0.2"/>
    <row r="18" spans="2:2" ht="15" x14ac:dyDescent="0.25">
      <c r="B18" s="39" t="s">
        <v>87</v>
      </c>
    </row>
    <row r="19" spans="2:2" ht="15" x14ac:dyDescent="0.25">
      <c r="B19" s="39"/>
    </row>
    <row r="20" spans="2:2" ht="15" x14ac:dyDescent="0.25">
      <c r="B20" s="39"/>
    </row>
    <row r="21" spans="2:2" ht="15" x14ac:dyDescent="0.25">
      <c r="B21" s="3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K15" sqref="K15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61" bestFit="1" customWidth="1"/>
    <col min="5" max="5" width="12.28515625" style="62" bestFit="1" customWidth="1"/>
    <col min="6" max="6" width="11" style="62" bestFit="1" customWidth="1"/>
    <col min="7" max="7" width="12.28515625" style="62" bestFit="1" customWidth="1"/>
    <col min="8" max="8" width="11.42578125" style="62" bestFit="1" customWidth="1"/>
    <col min="9" max="9" width="12.28515625" style="62" bestFit="1" customWidth="1"/>
    <col min="10" max="10" width="12.7109375" style="62" bestFit="1" customWidth="1"/>
    <col min="11" max="11" width="12.28515625" style="62" bestFit="1" customWidth="1"/>
    <col min="12" max="12" width="11" style="62" customWidth="1"/>
    <col min="13" max="13" width="12.28515625" style="62" bestFit="1" customWidth="1"/>
    <col min="14" max="14" width="11" style="62" bestFit="1" customWidth="1"/>
    <col min="15" max="15" width="13.5703125" style="61" bestFit="1" customWidth="1"/>
  </cols>
  <sheetData>
    <row r="1" spans="1:15" ht="16.5" thickBot="1" x14ac:dyDescent="0.3">
      <c r="B1" s="40" t="s">
        <v>88</v>
      </c>
      <c r="C1" s="41" t="s">
        <v>62</v>
      </c>
      <c r="D1" s="41" t="s">
        <v>63</v>
      </c>
      <c r="E1" s="41" t="s">
        <v>64</v>
      </c>
      <c r="F1" s="41" t="s">
        <v>65</v>
      </c>
      <c r="G1" s="41" t="s">
        <v>66</v>
      </c>
      <c r="H1" s="41" t="s">
        <v>67</v>
      </c>
      <c r="I1" s="41" t="s">
        <v>1</v>
      </c>
      <c r="J1" s="41" t="s">
        <v>89</v>
      </c>
      <c r="K1" s="41" t="s">
        <v>68</v>
      </c>
      <c r="L1" s="41" t="s">
        <v>69</v>
      </c>
      <c r="M1" s="41" t="s">
        <v>70</v>
      </c>
      <c r="N1" s="41" t="s">
        <v>71</v>
      </c>
      <c r="O1" s="42" t="s">
        <v>60</v>
      </c>
    </row>
    <row r="2" spans="1:15" s="87" customFormat="1" ht="15.75" thickTop="1" x14ac:dyDescent="0.25">
      <c r="A2" s="43">
        <v>2014</v>
      </c>
      <c r="B2" s="44" t="s">
        <v>3</v>
      </c>
      <c r="C2" s="45">
        <v>1929093.14</v>
      </c>
      <c r="D2" s="45">
        <v>1797331.4850000001</v>
      </c>
      <c r="E2" s="45">
        <v>1891703.236</v>
      </c>
      <c r="F2" s="45"/>
      <c r="G2" s="45"/>
      <c r="H2" s="45"/>
      <c r="I2" s="45"/>
      <c r="J2" s="45"/>
      <c r="K2" s="45"/>
      <c r="L2" s="45"/>
      <c r="M2" s="45"/>
      <c r="N2" s="45"/>
      <c r="O2" s="46">
        <f t="shared" ref="O2:O33" si="0">SUM(C2:N2)</f>
        <v>5618127.8609999996</v>
      </c>
    </row>
    <row r="3" spans="1:15" ht="15" x14ac:dyDescent="0.25">
      <c r="A3" s="47">
        <v>2013</v>
      </c>
      <c r="B3" s="44" t="s">
        <v>3</v>
      </c>
      <c r="C3" s="52">
        <v>1699673.145</v>
      </c>
      <c r="D3" s="52">
        <v>1613307.2549999999</v>
      </c>
      <c r="E3" s="52">
        <v>1721276.5919999999</v>
      </c>
      <c r="F3" s="52">
        <v>1687309.8570000001</v>
      </c>
      <c r="G3" s="52">
        <v>1769584.915</v>
      </c>
      <c r="H3" s="52">
        <v>1649695.665</v>
      </c>
      <c r="I3" s="52">
        <v>1685986.939</v>
      </c>
      <c r="J3" s="52">
        <v>1409258.2560000001</v>
      </c>
      <c r="K3" s="52">
        <v>1832004.787</v>
      </c>
      <c r="L3" s="52">
        <v>1824535.5079999999</v>
      </c>
      <c r="M3" s="52">
        <v>2254318.5830000001</v>
      </c>
      <c r="N3" s="52">
        <v>2205856.4840000002</v>
      </c>
      <c r="O3" s="50">
        <f t="shared" si="0"/>
        <v>21352807.986000001</v>
      </c>
    </row>
    <row r="4" spans="1:15" s="87" customFormat="1" ht="15" x14ac:dyDescent="0.25">
      <c r="A4" s="43">
        <v>2014</v>
      </c>
      <c r="B4" s="48" t="s">
        <v>90</v>
      </c>
      <c r="C4" s="49">
        <v>614379.31499999994</v>
      </c>
      <c r="D4" s="49">
        <v>556563.13899999997</v>
      </c>
      <c r="E4" s="49">
        <v>599537.85699999996</v>
      </c>
      <c r="F4" s="49"/>
      <c r="G4" s="49"/>
      <c r="H4" s="49"/>
      <c r="I4" s="49"/>
      <c r="J4" s="49"/>
      <c r="K4" s="49"/>
      <c r="L4" s="49"/>
      <c r="M4" s="49"/>
      <c r="N4" s="49"/>
      <c r="O4" s="50">
        <f t="shared" si="0"/>
        <v>1770480.3109999998</v>
      </c>
    </row>
    <row r="5" spans="1:15" ht="15" x14ac:dyDescent="0.25">
      <c r="A5" s="47">
        <v>2013</v>
      </c>
      <c r="B5" s="48" t="s">
        <v>90</v>
      </c>
      <c r="C5" s="49">
        <v>500356.07299999997</v>
      </c>
      <c r="D5" s="49">
        <v>471153.27600000001</v>
      </c>
      <c r="E5" s="49">
        <v>532314.25</v>
      </c>
      <c r="F5" s="49">
        <v>519233.696</v>
      </c>
      <c r="G5" s="49">
        <v>586423.34199999995</v>
      </c>
      <c r="H5" s="49">
        <v>541613.93799999997</v>
      </c>
      <c r="I5" s="49">
        <v>550415.77099999995</v>
      </c>
      <c r="J5" s="49">
        <v>452134.76199999999</v>
      </c>
      <c r="K5" s="49">
        <v>552542.80700000003</v>
      </c>
      <c r="L5" s="49">
        <v>533845.59100000001</v>
      </c>
      <c r="M5" s="49">
        <v>672801.73100000003</v>
      </c>
      <c r="N5" s="49">
        <v>673321.68099999998</v>
      </c>
      <c r="O5" s="50">
        <f t="shared" si="0"/>
        <v>6586156.9179999996</v>
      </c>
    </row>
    <row r="6" spans="1:15" s="87" customFormat="1" ht="15" x14ac:dyDescent="0.25">
      <c r="A6" s="43">
        <v>2014</v>
      </c>
      <c r="B6" s="48" t="s">
        <v>144</v>
      </c>
      <c r="C6" s="49">
        <v>219608.14</v>
      </c>
      <c r="D6" s="49">
        <v>200643.26800000001</v>
      </c>
      <c r="E6" s="49">
        <v>192784.99600000001</v>
      </c>
      <c r="F6" s="49"/>
      <c r="G6" s="49"/>
      <c r="H6" s="49"/>
      <c r="I6" s="49"/>
      <c r="J6" s="49"/>
      <c r="K6" s="49"/>
      <c r="L6" s="49"/>
      <c r="M6" s="49"/>
      <c r="N6" s="49"/>
      <c r="O6" s="50">
        <f t="shared" si="0"/>
        <v>613036.4040000001</v>
      </c>
    </row>
    <row r="7" spans="1:15" ht="15" x14ac:dyDescent="0.25">
      <c r="A7" s="47">
        <v>2013</v>
      </c>
      <c r="B7" s="48" t="s">
        <v>144</v>
      </c>
      <c r="C7" s="49">
        <v>223137.13500000001</v>
      </c>
      <c r="D7" s="49">
        <v>181369.864</v>
      </c>
      <c r="E7" s="49">
        <v>172416.70600000001</v>
      </c>
      <c r="F7" s="49">
        <v>160135.041</v>
      </c>
      <c r="G7" s="49">
        <v>181562.63200000001</v>
      </c>
      <c r="H7" s="49">
        <v>178025.77</v>
      </c>
      <c r="I7" s="49">
        <v>115872.15399999999</v>
      </c>
      <c r="J7" s="49">
        <v>95406.588000000003</v>
      </c>
      <c r="K7" s="49">
        <v>126599.36199999999</v>
      </c>
      <c r="L7" s="49">
        <v>217672.26800000001</v>
      </c>
      <c r="M7" s="49">
        <v>335971.37300000002</v>
      </c>
      <c r="N7" s="49">
        <v>363610.79800000001</v>
      </c>
      <c r="O7" s="50">
        <f t="shared" si="0"/>
        <v>2351779.6910000001</v>
      </c>
    </row>
    <row r="8" spans="1:15" s="87" customFormat="1" ht="15" x14ac:dyDescent="0.25">
      <c r="A8" s="43">
        <v>2014</v>
      </c>
      <c r="B8" s="48" t="s">
        <v>91</v>
      </c>
      <c r="C8" s="49">
        <v>111512.41</v>
      </c>
      <c r="D8" s="49">
        <v>112383.02</v>
      </c>
      <c r="E8" s="49">
        <v>120314.66899999999</v>
      </c>
      <c r="F8" s="49"/>
      <c r="G8" s="49"/>
      <c r="H8" s="49"/>
      <c r="I8" s="49"/>
      <c r="J8" s="49"/>
      <c r="K8" s="49"/>
      <c r="L8" s="49"/>
      <c r="M8" s="49"/>
      <c r="N8" s="49"/>
      <c r="O8" s="50">
        <f t="shared" si="0"/>
        <v>344210.09899999999</v>
      </c>
    </row>
    <row r="9" spans="1:15" ht="15" x14ac:dyDescent="0.25">
      <c r="A9" s="47">
        <v>2013</v>
      </c>
      <c r="B9" s="48" t="s">
        <v>91</v>
      </c>
      <c r="C9" s="49">
        <v>94905.948000000004</v>
      </c>
      <c r="D9" s="49">
        <v>94116.08</v>
      </c>
      <c r="E9" s="49">
        <v>95501.997000000003</v>
      </c>
      <c r="F9" s="49">
        <v>100788.325</v>
      </c>
      <c r="G9" s="49">
        <v>112882.94</v>
      </c>
      <c r="H9" s="49">
        <v>100335.58100000001</v>
      </c>
      <c r="I9" s="49">
        <v>109284.296</v>
      </c>
      <c r="J9" s="49">
        <v>107879.761</v>
      </c>
      <c r="K9" s="49">
        <v>126916.215</v>
      </c>
      <c r="L9" s="49">
        <v>122321.38</v>
      </c>
      <c r="M9" s="49">
        <v>145498.478</v>
      </c>
      <c r="N9" s="49">
        <v>120985.576</v>
      </c>
      <c r="O9" s="50">
        <f t="shared" si="0"/>
        <v>1331416.577</v>
      </c>
    </row>
    <row r="10" spans="1:15" s="87" customFormat="1" ht="15" x14ac:dyDescent="0.25">
      <c r="A10" s="43">
        <v>2014</v>
      </c>
      <c r="B10" s="48" t="s">
        <v>92</v>
      </c>
      <c r="C10" s="49">
        <v>116223.542</v>
      </c>
      <c r="D10" s="49">
        <v>111867.363</v>
      </c>
      <c r="E10" s="49">
        <v>105504.495</v>
      </c>
      <c r="F10" s="49"/>
      <c r="G10" s="49"/>
      <c r="H10" s="49"/>
      <c r="I10" s="49"/>
      <c r="J10" s="49"/>
      <c r="K10" s="49"/>
      <c r="L10" s="49"/>
      <c r="M10" s="49"/>
      <c r="N10" s="49"/>
      <c r="O10" s="50">
        <f t="shared" si="0"/>
        <v>333595.40000000002</v>
      </c>
    </row>
    <row r="11" spans="1:15" ht="15" x14ac:dyDescent="0.25">
      <c r="A11" s="47">
        <v>2013</v>
      </c>
      <c r="B11" s="48" t="s">
        <v>92</v>
      </c>
      <c r="C11" s="49">
        <v>106856.598</v>
      </c>
      <c r="D11" s="49">
        <v>108712.61599999999</v>
      </c>
      <c r="E11" s="49">
        <v>113139.69100000001</v>
      </c>
      <c r="F11" s="49">
        <v>104112.96400000001</v>
      </c>
      <c r="G11" s="49">
        <v>112100.792</v>
      </c>
      <c r="H11" s="49">
        <v>96319.293000000005</v>
      </c>
      <c r="I11" s="49">
        <v>96080.379000000001</v>
      </c>
      <c r="J11" s="49">
        <v>95010.244000000006</v>
      </c>
      <c r="K11" s="49">
        <v>156917.41099999999</v>
      </c>
      <c r="L11" s="49">
        <v>153097.658</v>
      </c>
      <c r="M11" s="49">
        <v>166194.008</v>
      </c>
      <c r="N11" s="49">
        <v>130665.397</v>
      </c>
      <c r="O11" s="50">
        <f t="shared" si="0"/>
        <v>1439207.0509999995</v>
      </c>
    </row>
    <row r="12" spans="1:15" s="87" customFormat="1" ht="15" x14ac:dyDescent="0.25">
      <c r="A12" s="43">
        <v>2014</v>
      </c>
      <c r="B12" s="48" t="s">
        <v>93</v>
      </c>
      <c r="C12" s="49">
        <v>154641.55900000001</v>
      </c>
      <c r="D12" s="49">
        <v>183322.11499999999</v>
      </c>
      <c r="E12" s="49">
        <v>155025.068</v>
      </c>
      <c r="F12" s="49"/>
      <c r="G12" s="49"/>
      <c r="H12" s="49"/>
      <c r="I12" s="49"/>
      <c r="J12" s="49"/>
      <c r="K12" s="49"/>
      <c r="L12" s="49"/>
      <c r="M12" s="49"/>
      <c r="N12" s="49"/>
      <c r="O12" s="50">
        <f t="shared" si="0"/>
        <v>492988.74199999997</v>
      </c>
    </row>
    <row r="13" spans="1:15" ht="15" x14ac:dyDescent="0.25">
      <c r="A13" s="47">
        <v>2013</v>
      </c>
      <c r="B13" s="48" t="s">
        <v>93</v>
      </c>
      <c r="C13" s="49">
        <v>178057.44399999999</v>
      </c>
      <c r="D13" s="49">
        <v>133840.92199999999</v>
      </c>
      <c r="E13" s="49">
        <v>135662.81400000001</v>
      </c>
      <c r="F13" s="49">
        <v>133846.01300000001</v>
      </c>
      <c r="G13" s="49">
        <v>105018.59</v>
      </c>
      <c r="H13" s="49">
        <v>105651.111</v>
      </c>
      <c r="I13" s="49">
        <v>132908.06899999999</v>
      </c>
      <c r="J13" s="49">
        <v>87161.603000000003</v>
      </c>
      <c r="K13" s="49">
        <v>206198.68700000001</v>
      </c>
      <c r="L13" s="49">
        <v>182983.52900000001</v>
      </c>
      <c r="M13" s="49">
        <v>204338.91500000001</v>
      </c>
      <c r="N13" s="49">
        <v>167617.09400000001</v>
      </c>
      <c r="O13" s="50">
        <f t="shared" si="0"/>
        <v>1773284.7910000002</v>
      </c>
    </row>
    <row r="14" spans="1:15" s="87" customFormat="1" ht="15" x14ac:dyDescent="0.25">
      <c r="A14" s="43">
        <v>2014</v>
      </c>
      <c r="B14" s="48" t="s">
        <v>94</v>
      </c>
      <c r="C14" s="49">
        <v>24501.348999999998</v>
      </c>
      <c r="D14" s="49">
        <v>23262.338</v>
      </c>
      <c r="E14" s="49">
        <v>22897.805</v>
      </c>
      <c r="F14" s="49"/>
      <c r="G14" s="49"/>
      <c r="H14" s="49"/>
      <c r="I14" s="49"/>
      <c r="J14" s="49"/>
      <c r="K14" s="49"/>
      <c r="L14" s="49"/>
      <c r="M14" s="49"/>
      <c r="N14" s="49"/>
      <c r="O14" s="50">
        <f t="shared" si="0"/>
        <v>70661.491999999998</v>
      </c>
    </row>
    <row r="15" spans="1:15" ht="15" x14ac:dyDescent="0.25">
      <c r="A15" s="47">
        <v>2013</v>
      </c>
      <c r="B15" s="48" t="s">
        <v>94</v>
      </c>
      <c r="C15" s="49">
        <v>44842.038</v>
      </c>
      <c r="D15" s="49">
        <v>52403.663</v>
      </c>
      <c r="E15" s="49">
        <v>62002.927000000003</v>
      </c>
      <c r="F15" s="49">
        <v>38388.413</v>
      </c>
      <c r="G15" s="49">
        <v>38035.659</v>
      </c>
      <c r="H15" s="49">
        <v>36239.686999999998</v>
      </c>
      <c r="I15" s="49">
        <v>32745.501</v>
      </c>
      <c r="J15" s="49">
        <v>28125.712</v>
      </c>
      <c r="K15" s="49">
        <v>30890.239000000001</v>
      </c>
      <c r="L15" s="49">
        <v>23072.487000000001</v>
      </c>
      <c r="M15" s="49">
        <v>26041.86</v>
      </c>
      <c r="N15" s="49">
        <v>26953.991000000002</v>
      </c>
      <c r="O15" s="50">
        <f t="shared" si="0"/>
        <v>439742.17699999997</v>
      </c>
    </row>
    <row r="16" spans="1:15" ht="15" x14ac:dyDescent="0.25">
      <c r="A16" s="43">
        <v>2014</v>
      </c>
      <c r="B16" s="48" t="s">
        <v>95</v>
      </c>
      <c r="C16" s="49">
        <v>109533.84699999999</v>
      </c>
      <c r="D16" s="49">
        <v>69878.902000000002</v>
      </c>
      <c r="E16" s="49">
        <v>121384.389</v>
      </c>
      <c r="F16" s="49"/>
      <c r="G16" s="49"/>
      <c r="H16" s="49"/>
      <c r="I16" s="49"/>
      <c r="J16" s="49"/>
      <c r="K16" s="49"/>
      <c r="L16" s="49"/>
      <c r="M16" s="49"/>
      <c r="N16" s="49"/>
      <c r="O16" s="50">
        <f t="shared" si="0"/>
        <v>300797.13800000004</v>
      </c>
    </row>
    <row r="17" spans="1:15" ht="15" x14ac:dyDescent="0.25">
      <c r="A17" s="47">
        <v>2013</v>
      </c>
      <c r="B17" s="48" t="s">
        <v>95</v>
      </c>
      <c r="C17" s="49">
        <v>66631.066999999995</v>
      </c>
      <c r="D17" s="49">
        <v>101106.59600000001</v>
      </c>
      <c r="E17" s="49">
        <v>93632.384000000005</v>
      </c>
      <c r="F17" s="49">
        <v>104726.342</v>
      </c>
      <c r="G17" s="49">
        <v>80015.084000000003</v>
      </c>
      <c r="H17" s="49">
        <v>76117.297000000006</v>
      </c>
      <c r="I17" s="49">
        <v>90331.686000000002</v>
      </c>
      <c r="J17" s="49">
        <v>49399.682999999997</v>
      </c>
      <c r="K17" s="49">
        <v>52908.788999999997</v>
      </c>
      <c r="L17" s="49">
        <v>50203.27</v>
      </c>
      <c r="M17" s="49">
        <v>52084.074000000001</v>
      </c>
      <c r="N17" s="49">
        <v>89657.403999999995</v>
      </c>
      <c r="O17" s="50">
        <f t="shared" si="0"/>
        <v>906813.67599999998</v>
      </c>
    </row>
    <row r="18" spans="1:15" ht="15" x14ac:dyDescent="0.25">
      <c r="A18" s="43">
        <v>2014</v>
      </c>
      <c r="B18" s="48" t="s">
        <v>148</v>
      </c>
      <c r="C18" s="49">
        <v>7358.7259999999997</v>
      </c>
      <c r="D18" s="49">
        <v>9166.9879999999994</v>
      </c>
      <c r="E18" s="49">
        <v>10180.968999999999</v>
      </c>
      <c r="F18" s="49"/>
      <c r="G18" s="49"/>
      <c r="H18" s="49"/>
      <c r="I18" s="49"/>
      <c r="J18" s="49"/>
      <c r="K18" s="49"/>
      <c r="L18" s="49"/>
      <c r="M18" s="49"/>
      <c r="N18" s="49"/>
      <c r="O18" s="50">
        <f t="shared" si="0"/>
        <v>26706.682999999997</v>
      </c>
    </row>
    <row r="19" spans="1:15" ht="15" x14ac:dyDescent="0.25">
      <c r="A19" s="47">
        <v>2013</v>
      </c>
      <c r="B19" s="48" t="s">
        <v>148</v>
      </c>
      <c r="C19" s="49">
        <v>5248.2349999999997</v>
      </c>
      <c r="D19" s="49">
        <v>8969.8040000000001</v>
      </c>
      <c r="E19" s="49">
        <v>9241.5139999999992</v>
      </c>
      <c r="F19" s="49">
        <v>10435.252</v>
      </c>
      <c r="G19" s="49">
        <v>7212.4260000000004</v>
      </c>
      <c r="H19" s="49">
        <v>3794.241</v>
      </c>
      <c r="I19" s="49">
        <v>3556.596</v>
      </c>
      <c r="J19" s="49">
        <v>5171.8289999999997</v>
      </c>
      <c r="K19" s="49">
        <v>5359.9139999999998</v>
      </c>
      <c r="L19" s="49">
        <v>4712.04</v>
      </c>
      <c r="M19" s="49">
        <v>6415.26</v>
      </c>
      <c r="N19" s="49">
        <v>6975.3509999999997</v>
      </c>
      <c r="O19" s="50">
        <f t="shared" si="0"/>
        <v>77092.461999999985</v>
      </c>
    </row>
    <row r="20" spans="1:15" ht="15" x14ac:dyDescent="0.25">
      <c r="A20" s="43">
        <v>2014</v>
      </c>
      <c r="B20" s="48" t="s">
        <v>96</v>
      </c>
      <c r="C20" s="49">
        <v>209648.04</v>
      </c>
      <c r="D20" s="49">
        <v>185878.427</v>
      </c>
      <c r="E20" s="49">
        <v>194036.31</v>
      </c>
      <c r="F20" s="49"/>
      <c r="G20" s="49"/>
      <c r="H20" s="49"/>
      <c r="I20" s="49"/>
      <c r="J20" s="49"/>
      <c r="K20" s="49"/>
      <c r="L20" s="49"/>
      <c r="M20" s="49"/>
      <c r="N20" s="49"/>
      <c r="O20" s="50">
        <f t="shared" si="0"/>
        <v>589562.777</v>
      </c>
    </row>
    <row r="21" spans="1:15" ht="15" x14ac:dyDescent="0.25">
      <c r="A21" s="47">
        <v>2013</v>
      </c>
      <c r="B21" s="48" t="s">
        <v>96</v>
      </c>
      <c r="C21" s="49">
        <v>171195.693</v>
      </c>
      <c r="D21" s="49">
        <v>148748.24900000001</v>
      </c>
      <c r="E21" s="49">
        <v>145990.75099999999</v>
      </c>
      <c r="F21" s="49">
        <v>154505.486</v>
      </c>
      <c r="G21" s="49">
        <v>164850.53</v>
      </c>
      <c r="H21" s="49">
        <v>157449.19200000001</v>
      </c>
      <c r="I21" s="49">
        <v>164940.427</v>
      </c>
      <c r="J21" s="49">
        <v>158340.29500000001</v>
      </c>
      <c r="K21" s="49">
        <v>171377.46100000001</v>
      </c>
      <c r="L21" s="49">
        <v>172660.97700000001</v>
      </c>
      <c r="M21" s="49">
        <v>193388.829</v>
      </c>
      <c r="N21" s="49">
        <v>185228.02299999999</v>
      </c>
      <c r="O21" s="50">
        <f t="shared" si="0"/>
        <v>1988675.9129999997</v>
      </c>
    </row>
    <row r="22" spans="1:15" ht="15" x14ac:dyDescent="0.25">
      <c r="A22" s="43">
        <v>2014</v>
      </c>
      <c r="B22" s="48" t="s">
        <v>97</v>
      </c>
      <c r="C22" s="49">
        <v>361686.21</v>
      </c>
      <c r="D22" s="51">
        <v>344365.924</v>
      </c>
      <c r="E22" s="49">
        <v>370036.67800000001</v>
      </c>
      <c r="F22" s="49"/>
      <c r="G22" s="49"/>
      <c r="H22" s="49"/>
      <c r="I22" s="49"/>
      <c r="J22" s="49"/>
      <c r="K22" s="49"/>
      <c r="L22" s="49"/>
      <c r="M22" s="49"/>
      <c r="N22" s="49"/>
      <c r="O22" s="50">
        <f t="shared" si="0"/>
        <v>1076088.8120000002</v>
      </c>
    </row>
    <row r="23" spans="1:15" ht="15" x14ac:dyDescent="0.25">
      <c r="A23" s="47">
        <v>2013</v>
      </c>
      <c r="B23" s="48" t="s">
        <v>97</v>
      </c>
      <c r="C23" s="49">
        <v>308442.913</v>
      </c>
      <c r="D23" s="51">
        <v>312886.18400000001</v>
      </c>
      <c r="E23" s="49">
        <v>361373.55900000001</v>
      </c>
      <c r="F23" s="49">
        <v>361138.326</v>
      </c>
      <c r="G23" s="49">
        <v>381482.92</v>
      </c>
      <c r="H23" s="49">
        <v>354149.55499999999</v>
      </c>
      <c r="I23" s="49">
        <v>389852.05800000002</v>
      </c>
      <c r="J23" s="49">
        <v>330627.78000000003</v>
      </c>
      <c r="K23" s="49">
        <v>402293.90299999999</v>
      </c>
      <c r="L23" s="49">
        <v>363966.30800000002</v>
      </c>
      <c r="M23" s="49">
        <v>451584.05499999999</v>
      </c>
      <c r="N23" s="49">
        <v>440841.16899999999</v>
      </c>
      <c r="O23" s="50">
        <f t="shared" si="0"/>
        <v>4458638.7300000004</v>
      </c>
    </row>
    <row r="24" spans="1:15" ht="15" x14ac:dyDescent="0.25">
      <c r="A24" s="43">
        <v>2014</v>
      </c>
      <c r="B24" s="44" t="s">
        <v>17</v>
      </c>
      <c r="C24" s="52">
        <v>9659401.7750000004</v>
      </c>
      <c r="D24" s="52">
        <v>9946530.8839999996</v>
      </c>
      <c r="E24" s="52">
        <v>10758195.657</v>
      </c>
      <c r="F24" s="52"/>
      <c r="G24" s="52"/>
      <c r="H24" s="52"/>
      <c r="I24" s="52"/>
      <c r="J24" s="52"/>
      <c r="K24" s="52"/>
      <c r="L24" s="52"/>
      <c r="M24" s="52"/>
      <c r="N24" s="52"/>
      <c r="O24" s="50">
        <f t="shared" si="0"/>
        <v>30364128.316</v>
      </c>
    </row>
    <row r="25" spans="1:15" ht="15" x14ac:dyDescent="0.25">
      <c r="A25" s="47">
        <v>2013</v>
      </c>
      <c r="B25" s="44" t="s">
        <v>17</v>
      </c>
      <c r="C25" s="52">
        <v>8872444.1830000002</v>
      </c>
      <c r="D25" s="52">
        <v>9580009.5989999995</v>
      </c>
      <c r="E25" s="52">
        <v>10385332.239</v>
      </c>
      <c r="F25" s="52">
        <v>9709214.2219999991</v>
      </c>
      <c r="G25" s="52">
        <v>10399687.09</v>
      </c>
      <c r="H25" s="52">
        <v>9682574.7679999992</v>
      </c>
      <c r="I25" s="52">
        <v>10422297.291999999</v>
      </c>
      <c r="J25" s="52">
        <v>8716473.9470000006</v>
      </c>
      <c r="K25" s="52">
        <v>10219746.091</v>
      </c>
      <c r="L25" s="52">
        <v>9615420.2090000007</v>
      </c>
      <c r="M25" s="52">
        <v>11079979.49</v>
      </c>
      <c r="N25" s="52">
        <v>10364951.095000001</v>
      </c>
      <c r="O25" s="50">
        <f t="shared" si="0"/>
        <v>119048130.22500001</v>
      </c>
    </row>
    <row r="26" spans="1:15" ht="15" x14ac:dyDescent="0.25">
      <c r="A26" s="43">
        <v>2014</v>
      </c>
      <c r="B26" s="48" t="s">
        <v>98</v>
      </c>
      <c r="C26" s="49">
        <v>768403.978</v>
      </c>
      <c r="D26" s="49">
        <v>716321.62699999998</v>
      </c>
      <c r="E26" s="49">
        <v>771759.23899999994</v>
      </c>
      <c r="F26" s="49"/>
      <c r="G26" s="49"/>
      <c r="H26" s="49"/>
      <c r="I26" s="49"/>
      <c r="J26" s="49"/>
      <c r="K26" s="49"/>
      <c r="L26" s="49"/>
      <c r="M26" s="49"/>
      <c r="N26" s="49"/>
      <c r="O26" s="50">
        <f t="shared" si="0"/>
        <v>2256484.844</v>
      </c>
    </row>
    <row r="27" spans="1:15" ht="15" x14ac:dyDescent="0.25">
      <c r="A27" s="47">
        <v>2013</v>
      </c>
      <c r="B27" s="48" t="s">
        <v>98</v>
      </c>
      <c r="C27" s="49">
        <v>682176.95900000003</v>
      </c>
      <c r="D27" s="49">
        <v>649400.50800000003</v>
      </c>
      <c r="E27" s="49">
        <v>733948.55</v>
      </c>
      <c r="F27" s="49">
        <v>700840.12</v>
      </c>
      <c r="G27" s="49">
        <v>748743.66399999999</v>
      </c>
      <c r="H27" s="49">
        <v>644757.77500000002</v>
      </c>
      <c r="I27" s="49">
        <v>675893.70200000005</v>
      </c>
      <c r="J27" s="49">
        <v>616072.78599999996</v>
      </c>
      <c r="K27" s="49">
        <v>754232.75800000003</v>
      </c>
      <c r="L27" s="49">
        <v>708228.19700000004</v>
      </c>
      <c r="M27" s="49">
        <v>814073.66799999995</v>
      </c>
      <c r="N27" s="49">
        <v>663029.33700000006</v>
      </c>
      <c r="O27" s="50">
        <f t="shared" si="0"/>
        <v>8391398.0240000002</v>
      </c>
    </row>
    <row r="28" spans="1:15" ht="15" x14ac:dyDescent="0.25">
      <c r="A28" s="43">
        <v>2014</v>
      </c>
      <c r="B28" s="48" t="s">
        <v>99</v>
      </c>
      <c r="C28" s="49">
        <v>123934.876</v>
      </c>
      <c r="D28" s="49">
        <v>144892.04</v>
      </c>
      <c r="E28" s="49">
        <v>143930.25399999999</v>
      </c>
      <c r="F28" s="49"/>
      <c r="G28" s="49"/>
      <c r="H28" s="49"/>
      <c r="I28" s="49"/>
      <c r="J28" s="49"/>
      <c r="K28" s="49"/>
      <c r="L28" s="49"/>
      <c r="M28" s="49"/>
      <c r="N28" s="49"/>
      <c r="O28" s="50">
        <f t="shared" si="0"/>
        <v>412757.17000000004</v>
      </c>
    </row>
    <row r="29" spans="1:15" ht="15" x14ac:dyDescent="0.25">
      <c r="A29" s="47">
        <v>2013</v>
      </c>
      <c r="B29" s="48" t="s">
        <v>99</v>
      </c>
      <c r="C29" s="49">
        <v>115044.90399999999</v>
      </c>
      <c r="D29" s="49">
        <v>129821.348</v>
      </c>
      <c r="E29" s="49">
        <v>153561.72</v>
      </c>
      <c r="F29" s="49">
        <v>145413.28</v>
      </c>
      <c r="G29" s="49">
        <v>155628.59099999999</v>
      </c>
      <c r="H29" s="49">
        <v>146139.55900000001</v>
      </c>
      <c r="I29" s="49">
        <v>183398.71</v>
      </c>
      <c r="J29" s="49">
        <v>178285.495</v>
      </c>
      <c r="K29" s="49">
        <v>176004.43400000001</v>
      </c>
      <c r="L29" s="49">
        <v>161927.92300000001</v>
      </c>
      <c r="M29" s="49">
        <v>176646.171</v>
      </c>
      <c r="N29" s="49">
        <v>179531.416</v>
      </c>
      <c r="O29" s="50">
        <f t="shared" si="0"/>
        <v>1901403.5509999997</v>
      </c>
    </row>
    <row r="30" spans="1:15" s="87" customFormat="1" ht="15" x14ac:dyDescent="0.25">
      <c r="A30" s="43">
        <v>2014</v>
      </c>
      <c r="B30" s="48" t="s">
        <v>100</v>
      </c>
      <c r="C30" s="49">
        <v>178360.08499999999</v>
      </c>
      <c r="D30" s="49">
        <v>177115.37299999999</v>
      </c>
      <c r="E30" s="49">
        <v>191209.54699999999</v>
      </c>
      <c r="F30" s="49"/>
      <c r="G30" s="49"/>
      <c r="H30" s="49"/>
      <c r="I30" s="49"/>
      <c r="J30" s="49"/>
      <c r="K30" s="49"/>
      <c r="L30" s="49"/>
      <c r="M30" s="49"/>
      <c r="N30" s="49"/>
      <c r="O30" s="50">
        <f t="shared" si="0"/>
        <v>546685.005</v>
      </c>
    </row>
    <row r="31" spans="1:15" ht="15" x14ac:dyDescent="0.25">
      <c r="A31" s="47">
        <v>2013</v>
      </c>
      <c r="B31" s="48" t="s">
        <v>100</v>
      </c>
      <c r="C31" s="49">
        <v>165998.10999999999</v>
      </c>
      <c r="D31" s="49">
        <v>161550.14600000001</v>
      </c>
      <c r="E31" s="49">
        <v>169936.27600000001</v>
      </c>
      <c r="F31" s="49">
        <v>190124.82500000001</v>
      </c>
      <c r="G31" s="49">
        <v>192843.37700000001</v>
      </c>
      <c r="H31" s="49">
        <v>183849.79300000001</v>
      </c>
      <c r="I31" s="49">
        <v>178911.50899999999</v>
      </c>
      <c r="J31" s="49">
        <v>144298.25700000001</v>
      </c>
      <c r="K31" s="49">
        <v>182078.55900000001</v>
      </c>
      <c r="L31" s="49">
        <v>193754.09899999999</v>
      </c>
      <c r="M31" s="49">
        <v>229981.38800000001</v>
      </c>
      <c r="N31" s="49">
        <v>202940.848</v>
      </c>
      <c r="O31" s="50">
        <f t="shared" si="0"/>
        <v>2196267.1869999999</v>
      </c>
    </row>
    <row r="32" spans="1:15" ht="15" x14ac:dyDescent="0.25">
      <c r="A32" s="43">
        <v>2014</v>
      </c>
      <c r="B32" s="48" t="s">
        <v>147</v>
      </c>
      <c r="C32" s="49">
        <v>1396941.7150000001</v>
      </c>
      <c r="D32" s="49">
        <v>1446384.0589999999</v>
      </c>
      <c r="E32" s="49">
        <v>1468019.9180000001</v>
      </c>
      <c r="F32" s="51"/>
      <c r="G32" s="51"/>
      <c r="H32" s="51"/>
      <c r="I32" s="51"/>
      <c r="J32" s="51"/>
      <c r="K32" s="51"/>
      <c r="L32" s="51"/>
      <c r="M32" s="51"/>
      <c r="N32" s="51"/>
      <c r="O32" s="50">
        <f t="shared" si="0"/>
        <v>4311345.6919999998</v>
      </c>
    </row>
    <row r="33" spans="1:15" ht="15" x14ac:dyDescent="0.25">
      <c r="A33" s="47">
        <v>2013</v>
      </c>
      <c r="B33" s="48" t="s">
        <v>147</v>
      </c>
      <c r="C33" s="49">
        <v>1315981.3659999999</v>
      </c>
      <c r="D33" s="49">
        <v>1429465.4480000001</v>
      </c>
      <c r="E33" s="49">
        <v>1452149.138</v>
      </c>
      <c r="F33" s="51">
        <v>1421075.07</v>
      </c>
      <c r="G33" s="51">
        <v>1568850.648</v>
      </c>
      <c r="H33" s="51">
        <v>1328744.625</v>
      </c>
      <c r="I33" s="51">
        <v>1529719.121</v>
      </c>
      <c r="J33" s="51">
        <v>1424832.825</v>
      </c>
      <c r="K33" s="51">
        <v>1402120.8389999999</v>
      </c>
      <c r="L33" s="51">
        <v>1395030.93</v>
      </c>
      <c r="M33" s="51">
        <v>1569879.44</v>
      </c>
      <c r="N33" s="51">
        <v>1603246.3259999999</v>
      </c>
      <c r="O33" s="50">
        <f t="shared" si="0"/>
        <v>17441095.776000001</v>
      </c>
    </row>
    <row r="34" spans="1:15" ht="15" x14ac:dyDescent="0.25">
      <c r="A34" s="43">
        <v>2014</v>
      </c>
      <c r="B34" s="48" t="s">
        <v>101</v>
      </c>
      <c r="C34" s="49">
        <v>1588174.453</v>
      </c>
      <c r="D34" s="49">
        <v>1487766.7549999999</v>
      </c>
      <c r="E34" s="49">
        <v>1604284.027</v>
      </c>
      <c r="F34" s="49"/>
      <c r="G34" s="49"/>
      <c r="H34" s="49"/>
      <c r="I34" s="49"/>
      <c r="J34" s="49"/>
      <c r="K34" s="49"/>
      <c r="L34" s="49"/>
      <c r="M34" s="49"/>
      <c r="N34" s="49"/>
      <c r="O34" s="50">
        <f t="shared" ref="O34:O66" si="1">SUM(C34:N34)</f>
        <v>4680225.2349999994</v>
      </c>
    </row>
    <row r="35" spans="1:15" ht="15" x14ac:dyDescent="0.25">
      <c r="A35" s="47">
        <v>2013</v>
      </c>
      <c r="B35" s="48" t="s">
        <v>101</v>
      </c>
      <c r="C35" s="49">
        <v>1392631.8389999999</v>
      </c>
      <c r="D35" s="49">
        <v>1389526.74</v>
      </c>
      <c r="E35" s="49">
        <v>1509895.94</v>
      </c>
      <c r="F35" s="49">
        <v>1316522.5319999999</v>
      </c>
      <c r="G35" s="49">
        <v>1364085.9779999999</v>
      </c>
      <c r="H35" s="49">
        <v>1442920.192</v>
      </c>
      <c r="I35" s="49">
        <v>1620323.415</v>
      </c>
      <c r="J35" s="49">
        <v>1398212.5020000001</v>
      </c>
      <c r="K35" s="49">
        <v>1516878.0020000001</v>
      </c>
      <c r="L35" s="49">
        <v>1336844.574</v>
      </c>
      <c r="M35" s="49">
        <v>1659815.5759999999</v>
      </c>
      <c r="N35" s="49">
        <v>1424976.075</v>
      </c>
      <c r="O35" s="50">
        <f t="shared" si="1"/>
        <v>17372633.365000002</v>
      </c>
    </row>
    <row r="36" spans="1:15" ht="15" x14ac:dyDescent="0.25">
      <c r="A36" s="43">
        <v>2014</v>
      </c>
      <c r="B36" s="48" t="s">
        <v>102</v>
      </c>
      <c r="C36" s="49">
        <v>1586654.3430000001</v>
      </c>
      <c r="D36" s="49">
        <v>1831791.4790000001</v>
      </c>
      <c r="E36" s="49">
        <v>2127555.352</v>
      </c>
      <c r="F36" s="49"/>
      <c r="G36" s="49"/>
      <c r="H36" s="49"/>
      <c r="I36" s="49"/>
      <c r="J36" s="49"/>
      <c r="K36" s="49"/>
      <c r="L36" s="49"/>
      <c r="M36" s="49"/>
      <c r="N36" s="49"/>
      <c r="O36" s="50">
        <f t="shared" si="1"/>
        <v>5546001.1740000006</v>
      </c>
    </row>
    <row r="37" spans="1:15" ht="15" x14ac:dyDescent="0.25">
      <c r="A37" s="47">
        <v>2013</v>
      </c>
      <c r="B37" s="48" t="s">
        <v>102</v>
      </c>
      <c r="C37" s="49">
        <v>1485459.331</v>
      </c>
      <c r="D37" s="49">
        <v>1783951.888</v>
      </c>
      <c r="E37" s="49">
        <v>1863298.6769999999</v>
      </c>
      <c r="F37" s="49">
        <v>1766375.534</v>
      </c>
      <c r="G37" s="49">
        <v>1843127.797</v>
      </c>
      <c r="H37" s="49">
        <v>1800491.0260000001</v>
      </c>
      <c r="I37" s="49">
        <v>1952634.0519999999</v>
      </c>
      <c r="J37" s="49">
        <v>1263251.1710000001</v>
      </c>
      <c r="K37" s="49">
        <v>1956484.3770000001</v>
      </c>
      <c r="L37" s="49">
        <v>1749693.709</v>
      </c>
      <c r="M37" s="49">
        <v>2075749.6410000001</v>
      </c>
      <c r="N37" s="49">
        <v>1764586.4669999999</v>
      </c>
      <c r="O37" s="50">
        <f t="shared" si="1"/>
        <v>21305103.669999998</v>
      </c>
    </row>
    <row r="38" spans="1:15" ht="15" x14ac:dyDescent="0.25">
      <c r="A38" s="43">
        <v>2014</v>
      </c>
      <c r="B38" s="48" t="s">
        <v>103</v>
      </c>
      <c r="C38" s="49">
        <v>54471.324000000001</v>
      </c>
      <c r="D38" s="49">
        <v>89236.716</v>
      </c>
      <c r="E38" s="49">
        <v>97207.963000000003</v>
      </c>
      <c r="F38" s="49"/>
      <c r="G38" s="49"/>
      <c r="H38" s="49"/>
      <c r="I38" s="49"/>
      <c r="J38" s="49"/>
      <c r="K38" s="49"/>
      <c r="L38" s="49"/>
      <c r="M38" s="49"/>
      <c r="N38" s="49"/>
      <c r="O38" s="50">
        <f t="shared" si="1"/>
        <v>240916.00300000003</v>
      </c>
    </row>
    <row r="39" spans="1:15" ht="15" x14ac:dyDescent="0.25">
      <c r="A39" s="47">
        <v>2013</v>
      </c>
      <c r="B39" s="48" t="s">
        <v>103</v>
      </c>
      <c r="C39" s="49">
        <v>48952.629000000001</v>
      </c>
      <c r="D39" s="49">
        <v>162402.31299999999</v>
      </c>
      <c r="E39" s="49">
        <v>92520.589000000007</v>
      </c>
      <c r="F39" s="49">
        <v>29250.645</v>
      </c>
      <c r="G39" s="49">
        <v>90162.293000000005</v>
      </c>
      <c r="H39" s="49">
        <v>137339.94200000001</v>
      </c>
      <c r="I39" s="49">
        <v>132087.47899999999</v>
      </c>
      <c r="J39" s="49">
        <v>139231.01</v>
      </c>
      <c r="K39" s="49">
        <v>129271.49400000001</v>
      </c>
      <c r="L39" s="49">
        <v>47933.184999999998</v>
      </c>
      <c r="M39" s="49">
        <v>58766.616999999998</v>
      </c>
      <c r="N39" s="49">
        <v>95673.191999999995</v>
      </c>
      <c r="O39" s="50">
        <f t="shared" si="1"/>
        <v>1163591.388</v>
      </c>
    </row>
    <row r="40" spans="1:15" ht="15" x14ac:dyDescent="0.25">
      <c r="A40" s="43">
        <v>2014</v>
      </c>
      <c r="B40" s="48" t="s">
        <v>146</v>
      </c>
      <c r="C40" s="49">
        <v>903105.35499999998</v>
      </c>
      <c r="D40" s="49">
        <v>921924.08499999996</v>
      </c>
      <c r="E40" s="49">
        <v>1061562.3130000001</v>
      </c>
      <c r="F40" s="49"/>
      <c r="G40" s="49"/>
      <c r="H40" s="49"/>
      <c r="I40" s="49"/>
      <c r="J40" s="49"/>
      <c r="K40" s="49"/>
      <c r="L40" s="49"/>
      <c r="M40" s="49"/>
      <c r="N40" s="49"/>
      <c r="O40" s="50">
        <f t="shared" si="1"/>
        <v>2886591.753</v>
      </c>
    </row>
    <row r="41" spans="1:15" ht="15" x14ac:dyDescent="0.25">
      <c r="A41" s="47">
        <v>2013</v>
      </c>
      <c r="B41" s="48" t="s">
        <v>146</v>
      </c>
      <c r="C41" s="49">
        <v>830058.66099999996</v>
      </c>
      <c r="D41" s="49">
        <v>838432.59600000002</v>
      </c>
      <c r="E41" s="49">
        <v>909520.10199999996</v>
      </c>
      <c r="F41" s="49">
        <v>916404.33499999996</v>
      </c>
      <c r="G41" s="49">
        <v>1026587.107</v>
      </c>
      <c r="H41" s="49">
        <v>920199.36</v>
      </c>
      <c r="I41" s="49">
        <v>1038797.394</v>
      </c>
      <c r="J41" s="49">
        <v>884379.68400000001</v>
      </c>
      <c r="K41" s="49">
        <v>1034960.887</v>
      </c>
      <c r="L41" s="49">
        <v>1055646.5249999999</v>
      </c>
      <c r="M41" s="49">
        <v>1129893.7109999999</v>
      </c>
      <c r="N41" s="49">
        <v>1116601.6499999999</v>
      </c>
      <c r="O41" s="50">
        <f t="shared" si="1"/>
        <v>11701482.012</v>
      </c>
    </row>
    <row r="42" spans="1:15" ht="15" x14ac:dyDescent="0.25">
      <c r="A42" s="43">
        <v>2014</v>
      </c>
      <c r="B42" s="48" t="s">
        <v>105</v>
      </c>
      <c r="C42" s="49">
        <v>477488.22600000002</v>
      </c>
      <c r="D42" s="49">
        <v>471756.859</v>
      </c>
      <c r="E42" s="49">
        <v>505473.20500000002</v>
      </c>
      <c r="F42" s="49"/>
      <c r="G42" s="49"/>
      <c r="H42" s="49"/>
      <c r="I42" s="49"/>
      <c r="J42" s="49"/>
      <c r="K42" s="49"/>
      <c r="L42" s="49"/>
      <c r="M42" s="49"/>
      <c r="N42" s="49"/>
      <c r="O42" s="50">
        <f t="shared" si="1"/>
        <v>1454718.29</v>
      </c>
    </row>
    <row r="43" spans="1:15" ht="15" x14ac:dyDescent="0.25">
      <c r="A43" s="47">
        <v>2013</v>
      </c>
      <c r="B43" s="48" t="s">
        <v>105</v>
      </c>
      <c r="C43" s="49">
        <v>430056.61800000002</v>
      </c>
      <c r="D43" s="49">
        <v>435630.61499999999</v>
      </c>
      <c r="E43" s="49">
        <v>512178.53399999999</v>
      </c>
      <c r="F43" s="49">
        <v>501862.07699999999</v>
      </c>
      <c r="G43" s="49">
        <v>518962.386</v>
      </c>
      <c r="H43" s="49">
        <v>465580.73499999999</v>
      </c>
      <c r="I43" s="49">
        <v>509350.50799999997</v>
      </c>
      <c r="J43" s="49">
        <v>387831.31300000002</v>
      </c>
      <c r="K43" s="49">
        <v>480742.69300000003</v>
      </c>
      <c r="L43" s="49">
        <v>452007.7</v>
      </c>
      <c r="M43" s="49">
        <v>535082.41099999996</v>
      </c>
      <c r="N43" s="49">
        <v>572684.82299999997</v>
      </c>
      <c r="O43" s="50">
        <f t="shared" si="1"/>
        <v>5801970.4130000006</v>
      </c>
    </row>
    <row r="44" spans="1:15" ht="15" x14ac:dyDescent="0.25">
      <c r="A44" s="43">
        <v>2014</v>
      </c>
      <c r="B44" s="48" t="s">
        <v>106</v>
      </c>
      <c r="C44" s="49">
        <v>592338.91799999995</v>
      </c>
      <c r="D44" s="49">
        <v>568586.26699999999</v>
      </c>
      <c r="E44" s="49">
        <v>600616.83600000001</v>
      </c>
      <c r="F44" s="49"/>
      <c r="G44" s="49"/>
      <c r="H44" s="49"/>
      <c r="I44" s="49"/>
      <c r="J44" s="49"/>
      <c r="K44" s="49"/>
      <c r="L44" s="49"/>
      <c r="M44" s="49"/>
      <c r="N44" s="49"/>
      <c r="O44" s="50">
        <f t="shared" si="1"/>
        <v>1761542.0210000002</v>
      </c>
    </row>
    <row r="45" spans="1:15" ht="15" x14ac:dyDescent="0.25">
      <c r="A45" s="47">
        <v>2013</v>
      </c>
      <c r="B45" s="48" t="s">
        <v>106</v>
      </c>
      <c r="C45" s="49">
        <v>519510.93900000001</v>
      </c>
      <c r="D45" s="49">
        <v>545252.58400000003</v>
      </c>
      <c r="E45" s="49">
        <v>593049.04099999997</v>
      </c>
      <c r="F45" s="49">
        <v>558747.25399999996</v>
      </c>
      <c r="G45" s="49">
        <v>617249.64</v>
      </c>
      <c r="H45" s="49">
        <v>553151.41299999994</v>
      </c>
      <c r="I45" s="49">
        <v>584799.06700000004</v>
      </c>
      <c r="J45" s="49">
        <v>506461.533</v>
      </c>
      <c r="K45" s="49">
        <v>593262.96299999999</v>
      </c>
      <c r="L45" s="49">
        <v>535440.18799999997</v>
      </c>
      <c r="M45" s="49">
        <v>652396.80000000005</v>
      </c>
      <c r="N45" s="49">
        <v>575139.52300000004</v>
      </c>
      <c r="O45" s="50">
        <f t="shared" si="1"/>
        <v>6834460.9450000003</v>
      </c>
    </row>
    <row r="46" spans="1:15" ht="15" x14ac:dyDescent="0.25">
      <c r="A46" s="43">
        <v>2014</v>
      </c>
      <c r="B46" s="48" t="s">
        <v>107</v>
      </c>
      <c r="C46" s="49">
        <v>1106648.173</v>
      </c>
      <c r="D46" s="49">
        <v>1189924.2679999999</v>
      </c>
      <c r="E46" s="49">
        <v>1181369.6710000001</v>
      </c>
      <c r="F46" s="49"/>
      <c r="G46" s="49"/>
      <c r="H46" s="49"/>
      <c r="I46" s="49"/>
      <c r="J46" s="49"/>
      <c r="K46" s="49"/>
      <c r="L46" s="49"/>
      <c r="M46" s="49"/>
      <c r="N46" s="49"/>
      <c r="O46" s="50">
        <f t="shared" si="1"/>
        <v>3477942.1119999997</v>
      </c>
    </row>
    <row r="47" spans="1:15" ht="15" x14ac:dyDescent="0.25">
      <c r="A47" s="47">
        <v>2013</v>
      </c>
      <c r="B47" s="48" t="s">
        <v>107</v>
      </c>
      <c r="C47" s="49">
        <v>1144613.557</v>
      </c>
      <c r="D47" s="49">
        <v>1224777.6399999999</v>
      </c>
      <c r="E47" s="49">
        <v>1449849.35</v>
      </c>
      <c r="F47" s="49">
        <v>1224395.9450000001</v>
      </c>
      <c r="G47" s="49">
        <v>1262968.138</v>
      </c>
      <c r="H47" s="49">
        <v>1111722.7590000001</v>
      </c>
      <c r="I47" s="49">
        <v>1092640.4939999999</v>
      </c>
      <c r="J47" s="49">
        <v>927142.76500000001</v>
      </c>
      <c r="K47" s="49">
        <v>1018114.581</v>
      </c>
      <c r="L47" s="49">
        <v>1044376.713</v>
      </c>
      <c r="M47" s="49">
        <v>1137162.7080000001</v>
      </c>
      <c r="N47" s="49">
        <v>1197415.118</v>
      </c>
      <c r="O47" s="50">
        <f t="shared" si="1"/>
        <v>13835179.768000003</v>
      </c>
    </row>
    <row r="48" spans="1:15" ht="15" x14ac:dyDescent="0.25">
      <c r="A48" s="43">
        <v>2014</v>
      </c>
      <c r="B48" s="48" t="s">
        <v>145</v>
      </c>
      <c r="C48" s="49">
        <v>243965.20800000001</v>
      </c>
      <c r="D48" s="49">
        <v>245799.58199999999</v>
      </c>
      <c r="E48" s="49">
        <v>273056.19099999999</v>
      </c>
      <c r="F48" s="49"/>
      <c r="G48" s="49"/>
      <c r="H48" s="49"/>
      <c r="I48" s="49"/>
      <c r="J48" s="49"/>
      <c r="K48" s="49"/>
      <c r="L48" s="49"/>
      <c r="M48" s="49"/>
      <c r="N48" s="49"/>
      <c r="O48" s="50">
        <f t="shared" si="1"/>
        <v>762820.98100000003</v>
      </c>
    </row>
    <row r="49" spans="1:15" ht="15" x14ac:dyDescent="0.25">
      <c r="A49" s="47">
        <v>2013</v>
      </c>
      <c r="B49" s="48" t="s">
        <v>145</v>
      </c>
      <c r="C49" s="49">
        <v>232432.56899999999</v>
      </c>
      <c r="D49" s="49">
        <v>236027.054</v>
      </c>
      <c r="E49" s="49">
        <v>286631.21799999999</v>
      </c>
      <c r="F49" s="49">
        <v>290672.978</v>
      </c>
      <c r="G49" s="49">
        <v>298364.46799999999</v>
      </c>
      <c r="H49" s="49">
        <v>263835.68599999999</v>
      </c>
      <c r="I49" s="49">
        <v>277557.429</v>
      </c>
      <c r="J49" s="49">
        <v>250243.50399999999</v>
      </c>
      <c r="K49" s="49">
        <v>264241.80200000003</v>
      </c>
      <c r="L49" s="49">
        <v>241304.70499999999</v>
      </c>
      <c r="M49" s="49">
        <v>263926.94900000002</v>
      </c>
      <c r="N49" s="49">
        <v>248498.158</v>
      </c>
      <c r="O49" s="50">
        <f t="shared" si="1"/>
        <v>3153736.52</v>
      </c>
    </row>
    <row r="50" spans="1:15" ht="15" x14ac:dyDescent="0.25">
      <c r="A50" s="43">
        <v>2014</v>
      </c>
      <c r="B50" s="48" t="s">
        <v>108</v>
      </c>
      <c r="C50" s="49">
        <v>194582.19</v>
      </c>
      <c r="D50" s="49">
        <v>182776.856</v>
      </c>
      <c r="E50" s="49">
        <v>212869.26300000001</v>
      </c>
      <c r="F50" s="49"/>
      <c r="G50" s="49"/>
      <c r="H50" s="49"/>
      <c r="I50" s="49"/>
      <c r="J50" s="49"/>
      <c r="K50" s="49"/>
      <c r="L50" s="49"/>
      <c r="M50" s="49"/>
      <c r="N50" s="49"/>
      <c r="O50" s="50">
        <f t="shared" si="1"/>
        <v>590228.30900000001</v>
      </c>
    </row>
    <row r="51" spans="1:15" ht="15" x14ac:dyDescent="0.25">
      <c r="A51" s="47">
        <v>2013</v>
      </c>
      <c r="B51" s="48" t="s">
        <v>108</v>
      </c>
      <c r="C51" s="49">
        <v>154262.28700000001</v>
      </c>
      <c r="D51" s="49">
        <v>192587.215</v>
      </c>
      <c r="E51" s="49">
        <v>191263.864</v>
      </c>
      <c r="F51" s="49">
        <v>166202.21599999999</v>
      </c>
      <c r="G51" s="49">
        <v>193247.432</v>
      </c>
      <c r="H51" s="49">
        <v>168991.027</v>
      </c>
      <c r="I51" s="49">
        <v>173492.55</v>
      </c>
      <c r="J51" s="49">
        <v>187327.40599999999</v>
      </c>
      <c r="K51" s="49">
        <v>205943.32800000001</v>
      </c>
      <c r="L51" s="49">
        <v>194407.42</v>
      </c>
      <c r="M51" s="49">
        <v>240729.628</v>
      </c>
      <c r="N51" s="49">
        <v>184548.40700000001</v>
      </c>
      <c r="O51" s="50">
        <f t="shared" si="1"/>
        <v>2253002.7799999998</v>
      </c>
    </row>
    <row r="52" spans="1:15" ht="15" x14ac:dyDescent="0.25">
      <c r="A52" s="43">
        <v>2014</v>
      </c>
      <c r="B52" s="48" t="s">
        <v>109</v>
      </c>
      <c r="C52" s="49">
        <v>107513.899</v>
      </c>
      <c r="D52" s="49">
        <v>107483.261</v>
      </c>
      <c r="E52" s="49">
        <v>107753.97</v>
      </c>
      <c r="F52" s="49"/>
      <c r="G52" s="49"/>
      <c r="H52" s="49"/>
      <c r="I52" s="49"/>
      <c r="J52" s="49"/>
      <c r="K52" s="49"/>
      <c r="L52" s="49"/>
      <c r="M52" s="49"/>
      <c r="N52" s="49"/>
      <c r="O52" s="50">
        <f t="shared" si="1"/>
        <v>322751.13</v>
      </c>
    </row>
    <row r="53" spans="1:15" ht="15" x14ac:dyDescent="0.25">
      <c r="A53" s="47">
        <v>2013</v>
      </c>
      <c r="B53" s="48" t="s">
        <v>109</v>
      </c>
      <c r="C53" s="49">
        <v>72558.025999999998</v>
      </c>
      <c r="D53" s="49">
        <v>90844.455000000002</v>
      </c>
      <c r="E53" s="49">
        <v>106723.235</v>
      </c>
      <c r="F53" s="49">
        <v>113262.235</v>
      </c>
      <c r="G53" s="49">
        <v>126939.52800000001</v>
      </c>
      <c r="H53" s="49">
        <v>171486.93799999999</v>
      </c>
      <c r="I53" s="49">
        <v>99144.585000000006</v>
      </c>
      <c r="J53" s="49">
        <v>90827.187000000005</v>
      </c>
      <c r="K53" s="49">
        <v>114505.41800000001</v>
      </c>
      <c r="L53" s="49">
        <v>129968.928</v>
      </c>
      <c r="M53" s="49">
        <v>109259.065</v>
      </c>
      <c r="N53" s="49">
        <v>166083.046</v>
      </c>
      <c r="O53" s="50">
        <f t="shared" si="1"/>
        <v>1391602.6460000002</v>
      </c>
    </row>
    <row r="54" spans="1:15" ht="15" x14ac:dyDescent="0.25">
      <c r="A54" s="43">
        <v>2014</v>
      </c>
      <c r="B54" s="48" t="s">
        <v>126</v>
      </c>
      <c r="C54" s="49">
        <v>329858.46899999998</v>
      </c>
      <c r="D54" s="49">
        <v>355984.65600000002</v>
      </c>
      <c r="E54" s="49">
        <v>400326.98599999998</v>
      </c>
      <c r="F54" s="49"/>
      <c r="G54" s="49"/>
      <c r="H54" s="49"/>
      <c r="I54" s="49"/>
      <c r="J54" s="49"/>
      <c r="K54" s="49"/>
      <c r="L54" s="49"/>
      <c r="M54" s="49"/>
      <c r="N54" s="49"/>
      <c r="O54" s="50">
        <f t="shared" si="1"/>
        <v>1086170.111</v>
      </c>
    </row>
    <row r="55" spans="1:15" ht="15" x14ac:dyDescent="0.25">
      <c r="A55" s="47">
        <v>2013</v>
      </c>
      <c r="B55" s="48" t="s">
        <v>126</v>
      </c>
      <c r="C55" s="49">
        <v>275661.76899999997</v>
      </c>
      <c r="D55" s="49">
        <v>301565.69799999997</v>
      </c>
      <c r="E55" s="49">
        <v>348687.11599999998</v>
      </c>
      <c r="F55" s="49">
        <v>357882.09399999998</v>
      </c>
      <c r="G55" s="49">
        <v>379190.42099999997</v>
      </c>
      <c r="H55" s="49">
        <v>335231.13199999998</v>
      </c>
      <c r="I55" s="49">
        <v>364910.07</v>
      </c>
      <c r="J55" s="49">
        <v>311691.00099999999</v>
      </c>
      <c r="K55" s="49">
        <v>382285.34899999999</v>
      </c>
      <c r="L55" s="49">
        <v>362305.28499999997</v>
      </c>
      <c r="M55" s="49">
        <v>419601.19900000002</v>
      </c>
      <c r="N55" s="49">
        <v>361531.57799999998</v>
      </c>
      <c r="O55" s="50">
        <f t="shared" si="1"/>
        <v>4200542.7120000003</v>
      </c>
    </row>
    <row r="56" spans="1:15" ht="15" x14ac:dyDescent="0.25">
      <c r="A56" s="43">
        <v>2014</v>
      </c>
      <c r="B56" s="48" t="s">
        <v>110</v>
      </c>
      <c r="C56" s="49">
        <v>6960.5619999999999</v>
      </c>
      <c r="D56" s="49">
        <v>8786.9979999999996</v>
      </c>
      <c r="E56" s="49">
        <v>11200.923000000001</v>
      </c>
      <c r="F56" s="49"/>
      <c r="G56" s="49"/>
      <c r="H56" s="49"/>
      <c r="I56" s="49"/>
      <c r="J56" s="49"/>
      <c r="K56" s="49"/>
      <c r="L56" s="49"/>
      <c r="M56" s="49"/>
      <c r="N56" s="49"/>
      <c r="O56" s="50">
        <f t="shared" si="1"/>
        <v>26948.483</v>
      </c>
    </row>
    <row r="57" spans="1:15" ht="15" x14ac:dyDescent="0.25">
      <c r="A57" s="47">
        <v>2013</v>
      </c>
      <c r="B57" s="48" t="s">
        <v>110</v>
      </c>
      <c r="C57" s="49">
        <v>7044.6189999999997</v>
      </c>
      <c r="D57" s="49">
        <v>8773.3520000000008</v>
      </c>
      <c r="E57" s="49">
        <v>12118.888999999999</v>
      </c>
      <c r="F57" s="49">
        <v>10183.082</v>
      </c>
      <c r="G57" s="49">
        <v>12735.623</v>
      </c>
      <c r="H57" s="49">
        <v>8132.8059999999996</v>
      </c>
      <c r="I57" s="49">
        <v>8637.2070000000003</v>
      </c>
      <c r="J57" s="49">
        <v>6385.5060000000003</v>
      </c>
      <c r="K57" s="49">
        <v>8618.6049999999996</v>
      </c>
      <c r="L57" s="49">
        <v>6550.1279999999997</v>
      </c>
      <c r="M57" s="49">
        <v>7014.5190000000002</v>
      </c>
      <c r="N57" s="49">
        <v>8465.1319999999996</v>
      </c>
      <c r="O57" s="50">
        <f t="shared" si="1"/>
        <v>104659.46799999998</v>
      </c>
    </row>
    <row r="58" spans="1:15" ht="15" x14ac:dyDescent="0.25">
      <c r="A58" s="43">
        <v>2014</v>
      </c>
      <c r="B58" s="44" t="s">
        <v>34</v>
      </c>
      <c r="C58" s="52">
        <v>401207.98200000002</v>
      </c>
      <c r="D58" s="52">
        <v>327161.53899999999</v>
      </c>
      <c r="E58" s="52">
        <v>364068.935</v>
      </c>
      <c r="F58" s="52"/>
      <c r="G58" s="52"/>
      <c r="H58" s="52"/>
      <c r="I58" s="52"/>
      <c r="J58" s="52"/>
      <c r="K58" s="52"/>
      <c r="L58" s="52"/>
      <c r="M58" s="52"/>
      <c r="N58" s="52"/>
      <c r="O58" s="50">
        <f t="shared" si="1"/>
        <v>1092438.456</v>
      </c>
    </row>
    <row r="59" spans="1:15" ht="15" x14ac:dyDescent="0.25">
      <c r="A59" s="47">
        <v>2013</v>
      </c>
      <c r="B59" s="44" t="s">
        <v>34</v>
      </c>
      <c r="C59" s="52">
        <v>394546.73300000001</v>
      </c>
      <c r="D59" s="52">
        <v>398684.74200000003</v>
      </c>
      <c r="E59" s="52">
        <v>369661.43300000002</v>
      </c>
      <c r="F59" s="52">
        <v>401154.97700000001</v>
      </c>
      <c r="G59" s="52">
        <v>507825.64299999998</v>
      </c>
      <c r="H59" s="52">
        <v>431230.647</v>
      </c>
      <c r="I59" s="52">
        <v>445649.38</v>
      </c>
      <c r="J59" s="52">
        <v>400052.76799999998</v>
      </c>
      <c r="K59" s="52">
        <v>442063.02799999999</v>
      </c>
      <c r="L59" s="52">
        <v>386178.47700000001</v>
      </c>
      <c r="M59" s="52">
        <v>439526.076</v>
      </c>
      <c r="N59" s="52">
        <v>425748.18800000002</v>
      </c>
      <c r="O59" s="50">
        <f t="shared" si="1"/>
        <v>5042322.0920000002</v>
      </c>
    </row>
    <row r="60" spans="1:15" ht="15" x14ac:dyDescent="0.25">
      <c r="A60" s="43">
        <v>2014</v>
      </c>
      <c r="B60" s="48" t="s">
        <v>111</v>
      </c>
      <c r="C60" s="49">
        <v>401207.98200000002</v>
      </c>
      <c r="D60" s="49">
        <v>327161.53899999999</v>
      </c>
      <c r="E60" s="49">
        <v>364068.935</v>
      </c>
      <c r="F60" s="49"/>
      <c r="G60" s="49"/>
      <c r="H60" s="49"/>
      <c r="I60" s="49"/>
      <c r="J60" s="49"/>
      <c r="K60" s="49"/>
      <c r="L60" s="49"/>
      <c r="M60" s="49"/>
      <c r="N60" s="49"/>
      <c r="O60" s="50">
        <f t="shared" si="1"/>
        <v>1092438.456</v>
      </c>
    </row>
    <row r="61" spans="1:15" ht="15" x14ac:dyDescent="0.25">
      <c r="A61" s="47">
        <v>2013</v>
      </c>
      <c r="B61" s="48" t="s">
        <v>111</v>
      </c>
      <c r="C61" s="49">
        <v>394546.73300000001</v>
      </c>
      <c r="D61" s="49">
        <v>398684.74200000003</v>
      </c>
      <c r="E61" s="49">
        <v>369661.43300000002</v>
      </c>
      <c r="F61" s="49">
        <v>401154.97700000001</v>
      </c>
      <c r="G61" s="49">
        <v>507825.64299999998</v>
      </c>
      <c r="H61" s="49">
        <v>431230.647</v>
      </c>
      <c r="I61" s="49">
        <v>445649.38</v>
      </c>
      <c r="J61" s="49">
        <v>400052.76799999998</v>
      </c>
      <c r="K61" s="49">
        <v>442063.02799999999</v>
      </c>
      <c r="L61" s="49">
        <v>386178.47700000001</v>
      </c>
      <c r="M61" s="49">
        <v>439526.076</v>
      </c>
      <c r="N61" s="49">
        <v>425748.18800000002</v>
      </c>
      <c r="O61" s="50">
        <f t="shared" si="1"/>
        <v>5042322.0920000002</v>
      </c>
    </row>
    <row r="62" spans="1:15" ht="15.75" thickBot="1" x14ac:dyDescent="0.3">
      <c r="A62" s="47"/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</row>
    <row r="63" spans="1:15" s="56" customFormat="1" ht="15" customHeight="1" thickBot="1" x14ac:dyDescent="0.25">
      <c r="A63" s="47">
        <v>2002</v>
      </c>
      <c r="B63" s="53" t="s">
        <v>44</v>
      </c>
      <c r="C63" s="54">
        <v>2607319.6610000003</v>
      </c>
      <c r="D63" s="54">
        <v>2383772.9540000013</v>
      </c>
      <c r="E63" s="54">
        <v>2918943.5210000011</v>
      </c>
      <c r="F63" s="54">
        <v>2742857.9220000007</v>
      </c>
      <c r="G63" s="54">
        <v>3000325.2429999989</v>
      </c>
      <c r="H63" s="54">
        <v>2770693.8810000005</v>
      </c>
      <c r="I63" s="54">
        <v>3103851.8620000011</v>
      </c>
      <c r="J63" s="54">
        <v>2975888.9740000009</v>
      </c>
      <c r="K63" s="54">
        <v>3218206.861000001</v>
      </c>
      <c r="L63" s="54">
        <v>3501128.02</v>
      </c>
      <c r="M63" s="54">
        <v>3593604.8959999993</v>
      </c>
      <c r="N63" s="54">
        <v>3242495.2339999988</v>
      </c>
      <c r="O63" s="55">
        <f t="shared" si="1"/>
        <v>36059089.028999999</v>
      </c>
    </row>
    <row r="64" spans="1:15" s="56" customFormat="1" ht="15" customHeight="1" thickBot="1" x14ac:dyDescent="0.25">
      <c r="A64" s="47">
        <v>2003</v>
      </c>
      <c r="B64" s="53" t="s">
        <v>44</v>
      </c>
      <c r="C64" s="54">
        <v>3533705.5820000004</v>
      </c>
      <c r="D64" s="54">
        <v>2923460.39</v>
      </c>
      <c r="E64" s="54">
        <v>3908255.9910000004</v>
      </c>
      <c r="F64" s="54">
        <v>3662183.4490000019</v>
      </c>
      <c r="G64" s="54">
        <v>3860471.3</v>
      </c>
      <c r="H64" s="54">
        <v>3796113.5220000003</v>
      </c>
      <c r="I64" s="54">
        <v>4236114.2640000004</v>
      </c>
      <c r="J64" s="54">
        <v>3828726.17</v>
      </c>
      <c r="K64" s="54">
        <v>4114677.5230000005</v>
      </c>
      <c r="L64" s="54">
        <v>4824388.2590000024</v>
      </c>
      <c r="M64" s="54">
        <v>3969697.458000001</v>
      </c>
      <c r="N64" s="54">
        <v>4595042.3939999985</v>
      </c>
      <c r="O64" s="55">
        <f t="shared" si="1"/>
        <v>47252836.302000016</v>
      </c>
    </row>
    <row r="65" spans="1:15" s="56" customFormat="1" ht="15" customHeight="1" thickBot="1" x14ac:dyDescent="0.25">
      <c r="A65" s="47">
        <v>2004</v>
      </c>
      <c r="B65" s="53" t="s">
        <v>44</v>
      </c>
      <c r="C65" s="54">
        <v>4619660.84</v>
      </c>
      <c r="D65" s="54">
        <v>3664503.0430000005</v>
      </c>
      <c r="E65" s="54">
        <v>5218042.1769999983</v>
      </c>
      <c r="F65" s="54">
        <v>5072462.9939999972</v>
      </c>
      <c r="G65" s="54">
        <v>5170061.6049999986</v>
      </c>
      <c r="H65" s="54">
        <v>5284383.2859999994</v>
      </c>
      <c r="I65" s="54">
        <v>5632138.7980000004</v>
      </c>
      <c r="J65" s="54">
        <v>4707491.2839999991</v>
      </c>
      <c r="K65" s="54">
        <v>5656283.5209999988</v>
      </c>
      <c r="L65" s="54">
        <v>5867342.1210000003</v>
      </c>
      <c r="M65" s="54">
        <v>5733908.9759999998</v>
      </c>
      <c r="N65" s="54">
        <v>6540874.1749999989</v>
      </c>
      <c r="O65" s="55">
        <f t="shared" si="1"/>
        <v>63167152.819999993</v>
      </c>
    </row>
    <row r="66" spans="1:15" s="56" customFormat="1" ht="15" customHeight="1" thickBot="1" x14ac:dyDescent="0.25">
      <c r="A66" s="47">
        <v>2005</v>
      </c>
      <c r="B66" s="53" t="s">
        <v>44</v>
      </c>
      <c r="C66" s="54">
        <v>4997279.7240000004</v>
      </c>
      <c r="D66" s="54">
        <v>5651741.2519999975</v>
      </c>
      <c r="E66" s="54">
        <v>6591859.2179999994</v>
      </c>
      <c r="F66" s="54">
        <v>6128131.8779999986</v>
      </c>
      <c r="G66" s="54">
        <v>5977226.2170000002</v>
      </c>
      <c r="H66" s="54">
        <v>6038534.3669999996</v>
      </c>
      <c r="I66" s="54">
        <v>5763466.3530000011</v>
      </c>
      <c r="J66" s="54">
        <v>5552867.2119999984</v>
      </c>
      <c r="K66" s="54">
        <v>6814268.9409999987</v>
      </c>
      <c r="L66" s="54">
        <v>6772178.5690000001</v>
      </c>
      <c r="M66" s="54">
        <v>5942575.7820000006</v>
      </c>
      <c r="N66" s="54">
        <v>7246278.6300000018</v>
      </c>
      <c r="O66" s="55">
        <f t="shared" si="1"/>
        <v>73476408.142999992</v>
      </c>
    </row>
    <row r="67" spans="1:15" s="56" customFormat="1" ht="15" customHeight="1" thickBot="1" x14ac:dyDescent="0.25">
      <c r="A67" s="47">
        <v>2006</v>
      </c>
      <c r="B67" s="53" t="s">
        <v>44</v>
      </c>
      <c r="C67" s="54">
        <v>5133048.8809999982</v>
      </c>
      <c r="D67" s="54">
        <v>6058251.2790000001</v>
      </c>
      <c r="E67" s="54">
        <v>7411101.6589999972</v>
      </c>
      <c r="F67" s="54">
        <v>6456090.2610000009</v>
      </c>
      <c r="G67" s="54">
        <v>7041543.2469999986</v>
      </c>
      <c r="H67" s="54">
        <v>7815434.6219999995</v>
      </c>
      <c r="I67" s="54">
        <v>7067411.4789999994</v>
      </c>
      <c r="J67" s="54">
        <v>6811202.4100000011</v>
      </c>
      <c r="K67" s="54">
        <v>7606551.0949999997</v>
      </c>
      <c r="L67" s="54">
        <v>6888812.5490000006</v>
      </c>
      <c r="M67" s="54">
        <v>8641474.5560000036</v>
      </c>
      <c r="N67" s="54">
        <v>8603753.4799999986</v>
      </c>
      <c r="O67" s="55">
        <f t="shared" ref="O67:O75" si="2">SUM(C67:N67)</f>
        <v>85534675.518000007</v>
      </c>
    </row>
    <row r="68" spans="1:15" s="56" customFormat="1" ht="15" customHeight="1" thickBot="1" x14ac:dyDescent="0.25">
      <c r="A68" s="47">
        <v>2007</v>
      </c>
      <c r="B68" s="53" t="s">
        <v>44</v>
      </c>
      <c r="C68" s="54">
        <v>6564559.7930000005</v>
      </c>
      <c r="D68" s="54">
        <v>7656951.608</v>
      </c>
      <c r="E68" s="54">
        <v>8957851.6210000049</v>
      </c>
      <c r="F68" s="54">
        <v>8313312.004999998</v>
      </c>
      <c r="G68" s="54">
        <v>9147620.0420000013</v>
      </c>
      <c r="H68" s="54">
        <v>8980247.4370000008</v>
      </c>
      <c r="I68" s="54">
        <v>8937741.5910000019</v>
      </c>
      <c r="J68" s="54">
        <v>8736689.092000002</v>
      </c>
      <c r="K68" s="54">
        <v>9038743.8959999997</v>
      </c>
      <c r="L68" s="54">
        <v>9895216.6219999995</v>
      </c>
      <c r="M68" s="54">
        <v>11318798.219999997</v>
      </c>
      <c r="N68" s="54">
        <v>9724017.9770000037</v>
      </c>
      <c r="O68" s="55">
        <f t="shared" si="2"/>
        <v>107271749.904</v>
      </c>
    </row>
    <row r="69" spans="1:15" s="56" customFormat="1" ht="15" customHeight="1" thickBot="1" x14ac:dyDescent="0.25">
      <c r="A69" s="47">
        <v>2008</v>
      </c>
      <c r="B69" s="53" t="s">
        <v>44</v>
      </c>
      <c r="C69" s="54">
        <v>10632207.040999999</v>
      </c>
      <c r="D69" s="54">
        <v>11077899.120000005</v>
      </c>
      <c r="E69" s="54">
        <v>11428587.234000001</v>
      </c>
      <c r="F69" s="54">
        <v>11363963.502999999</v>
      </c>
      <c r="G69" s="54">
        <v>12477968.699999999</v>
      </c>
      <c r="H69" s="54">
        <v>11770634.384000003</v>
      </c>
      <c r="I69" s="54">
        <v>12595426.862999996</v>
      </c>
      <c r="J69" s="54">
        <v>11046830.085999999</v>
      </c>
      <c r="K69" s="54">
        <v>12793148.033999996</v>
      </c>
      <c r="L69" s="54">
        <v>9722708.7899999991</v>
      </c>
      <c r="M69" s="54">
        <v>9395872.8970000036</v>
      </c>
      <c r="N69" s="54">
        <v>7721948.9740000013</v>
      </c>
      <c r="O69" s="55">
        <f t="shared" si="2"/>
        <v>132027195.626</v>
      </c>
    </row>
    <row r="70" spans="1:15" s="56" customFormat="1" ht="15" customHeight="1" thickBot="1" x14ac:dyDescent="0.25">
      <c r="A70" s="47">
        <v>2009</v>
      </c>
      <c r="B70" s="53" t="s">
        <v>44</v>
      </c>
      <c r="C70" s="54">
        <v>7884493.5240000021</v>
      </c>
      <c r="D70" s="54">
        <v>8435115.8340000007</v>
      </c>
      <c r="E70" s="54">
        <v>8155485.0810000002</v>
      </c>
      <c r="F70" s="54">
        <v>7561696.282999998</v>
      </c>
      <c r="G70" s="54">
        <v>7346407.5280000027</v>
      </c>
      <c r="H70" s="54">
        <v>8329692.782999998</v>
      </c>
      <c r="I70" s="54">
        <v>9055733.6709999945</v>
      </c>
      <c r="J70" s="54">
        <v>7839908.8419999983</v>
      </c>
      <c r="K70" s="54">
        <v>8480708.3870000001</v>
      </c>
      <c r="L70" s="54">
        <v>10095768.030000005</v>
      </c>
      <c r="M70" s="54">
        <v>8903010.773</v>
      </c>
      <c r="N70" s="54">
        <v>10054591.867000001</v>
      </c>
      <c r="O70" s="55">
        <f t="shared" si="2"/>
        <v>102142612.603</v>
      </c>
    </row>
    <row r="71" spans="1:15" s="56" customFormat="1" ht="15" customHeight="1" thickBot="1" x14ac:dyDescent="0.25">
      <c r="A71" s="47">
        <v>2010</v>
      </c>
      <c r="B71" s="53" t="s">
        <v>44</v>
      </c>
      <c r="C71" s="54">
        <v>7828748.0580000002</v>
      </c>
      <c r="D71" s="54">
        <v>8263237.8140000002</v>
      </c>
      <c r="E71" s="54">
        <v>9886488.1710000001</v>
      </c>
      <c r="F71" s="54">
        <v>9396006.6539999992</v>
      </c>
      <c r="G71" s="54">
        <v>9799958.1170000006</v>
      </c>
      <c r="H71" s="54">
        <v>9542907.6439999994</v>
      </c>
      <c r="I71" s="54">
        <v>9564682.5449999999</v>
      </c>
      <c r="J71" s="54">
        <v>8523451.9729999993</v>
      </c>
      <c r="K71" s="54">
        <v>8909230.5209999997</v>
      </c>
      <c r="L71" s="54">
        <v>10963586.27</v>
      </c>
      <c r="M71" s="54">
        <v>9382369.7180000003</v>
      </c>
      <c r="N71" s="54">
        <v>11822551.698999999</v>
      </c>
      <c r="O71" s="55">
        <f t="shared" si="2"/>
        <v>113883219.18399999</v>
      </c>
    </row>
    <row r="72" spans="1:15" s="56" customFormat="1" ht="15" customHeight="1" thickBot="1" x14ac:dyDescent="0.25">
      <c r="A72" s="47">
        <v>2011</v>
      </c>
      <c r="B72" s="53" t="s">
        <v>44</v>
      </c>
      <c r="C72" s="54">
        <v>9551084.6390000004</v>
      </c>
      <c r="D72" s="54">
        <v>10059126.307</v>
      </c>
      <c r="E72" s="54">
        <v>11811085.16</v>
      </c>
      <c r="F72" s="54">
        <v>11873269.447000001</v>
      </c>
      <c r="G72" s="54">
        <v>10943364.372</v>
      </c>
      <c r="H72" s="54">
        <v>11349953.558</v>
      </c>
      <c r="I72" s="54">
        <v>11860004.271</v>
      </c>
      <c r="J72" s="54">
        <v>11245124.657</v>
      </c>
      <c r="K72" s="54">
        <v>10750626.098999999</v>
      </c>
      <c r="L72" s="54">
        <v>11907219.297</v>
      </c>
      <c r="M72" s="54">
        <v>11078524.743000001</v>
      </c>
      <c r="N72" s="54">
        <v>12477486.279999999</v>
      </c>
      <c r="O72" s="55">
        <f t="shared" si="2"/>
        <v>134906868.83000001</v>
      </c>
    </row>
    <row r="73" spans="1:15" ht="13.5" thickBot="1" x14ac:dyDescent="0.25">
      <c r="A73" s="47">
        <v>2012</v>
      </c>
      <c r="B73" s="53" t="s">
        <v>44</v>
      </c>
      <c r="C73" s="54">
        <v>10348187.165999999</v>
      </c>
      <c r="D73" s="54">
        <v>11748000.124</v>
      </c>
      <c r="E73" s="54">
        <v>13208572.977</v>
      </c>
      <c r="F73" s="54">
        <v>12630226.718</v>
      </c>
      <c r="G73" s="54">
        <v>13131530.960999999</v>
      </c>
      <c r="H73" s="54">
        <v>13231198.687999999</v>
      </c>
      <c r="I73" s="54">
        <v>12830675.307</v>
      </c>
      <c r="J73" s="54">
        <v>12831394.572000001</v>
      </c>
      <c r="K73" s="54">
        <v>12952651.721999999</v>
      </c>
      <c r="L73" s="54">
        <v>13190769.654999999</v>
      </c>
      <c r="M73" s="54">
        <v>13753052.493000001</v>
      </c>
      <c r="N73" s="54">
        <v>12605476.173</v>
      </c>
      <c r="O73" s="55">
        <f t="shared" si="2"/>
        <v>152461736.55599999</v>
      </c>
    </row>
    <row r="74" spans="1:15" ht="13.5" thickBot="1" x14ac:dyDescent="0.25">
      <c r="A74" s="47">
        <v>2013</v>
      </c>
      <c r="B74" s="57" t="s">
        <v>44</v>
      </c>
      <c r="C74" s="54">
        <v>11481874.975</v>
      </c>
      <c r="D74" s="54">
        <v>12386401.023</v>
      </c>
      <c r="E74" s="54">
        <v>13122483</v>
      </c>
      <c r="F74" s="54">
        <v>12469040.937000001</v>
      </c>
      <c r="G74" s="54">
        <v>13276802.268999999</v>
      </c>
      <c r="H74" s="54">
        <v>12393714.209000001</v>
      </c>
      <c r="I74" s="54">
        <v>13060210.684</v>
      </c>
      <c r="J74" s="54">
        <v>11117093.814999999</v>
      </c>
      <c r="K74" s="54">
        <v>13059761.009</v>
      </c>
      <c r="L74" s="54">
        <v>12054885.595000001</v>
      </c>
      <c r="M74" s="54">
        <v>14198491.443</v>
      </c>
      <c r="N74" s="54">
        <v>13185875.925000001</v>
      </c>
      <c r="O74" s="59">
        <f t="shared" si="2"/>
        <v>151806634.884</v>
      </c>
    </row>
    <row r="75" spans="1:15" ht="13.5" thickBot="1" x14ac:dyDescent="0.25">
      <c r="A75" s="47">
        <v>2014</v>
      </c>
      <c r="B75" s="57" t="s">
        <v>44</v>
      </c>
      <c r="C75" s="54">
        <v>12442452.375</v>
      </c>
      <c r="D75" s="54">
        <v>13150454.449999999</v>
      </c>
      <c r="E75" s="54">
        <v>13013967.828</v>
      </c>
      <c r="F75" s="54"/>
      <c r="G75" s="54"/>
      <c r="H75" s="54"/>
      <c r="I75" s="54"/>
      <c r="J75" s="54"/>
      <c r="K75" s="54"/>
      <c r="L75" s="54"/>
      <c r="M75" s="58"/>
      <c r="N75" s="58"/>
      <c r="O75" s="59">
        <f t="shared" si="2"/>
        <v>38606874.652999997</v>
      </c>
    </row>
    <row r="76" spans="1:15" x14ac:dyDescent="0.2">
      <c r="B76" s="60" t="s">
        <v>112</v>
      </c>
    </row>
    <row r="78" spans="1:15" x14ac:dyDescent="0.2">
      <c r="C78" s="6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F67" sqref="F67"/>
    </sheetView>
  </sheetViews>
  <sheetFormatPr defaultColWidth="9.140625" defaultRowHeight="12.75" x14ac:dyDescent="0.2"/>
  <cols>
    <col min="1" max="1" width="29.140625" customWidth="1"/>
    <col min="2" max="3" width="12.7109375" style="84" bestFit="1" customWidth="1"/>
    <col min="4" max="4" width="9.28515625" bestFit="1" customWidth="1"/>
  </cols>
  <sheetData>
    <row r="2" spans="1:4" ht="24.6" customHeight="1" x14ac:dyDescent="0.3">
      <c r="A2" s="145" t="s">
        <v>113</v>
      </c>
      <c r="B2" s="145"/>
      <c r="C2" s="145"/>
      <c r="D2" s="145"/>
    </row>
    <row r="3" spans="1:4" ht="15.75" x14ac:dyDescent="0.25">
      <c r="A3" s="144" t="s">
        <v>114</v>
      </c>
      <c r="B3" s="144"/>
      <c r="C3" s="144"/>
      <c r="D3" s="144"/>
    </row>
    <row r="5" spans="1:4" x14ac:dyDescent="0.2">
      <c r="A5" s="77" t="s">
        <v>115</v>
      </c>
      <c r="B5" s="78" t="s">
        <v>207</v>
      </c>
      <c r="C5" s="78" t="s">
        <v>208</v>
      </c>
      <c r="D5" s="79" t="s">
        <v>116</v>
      </c>
    </row>
    <row r="6" spans="1:4" x14ac:dyDescent="0.2">
      <c r="A6" s="80" t="s">
        <v>216</v>
      </c>
      <c r="B6" s="81">
        <v>16014</v>
      </c>
      <c r="C6" s="81">
        <v>67749</v>
      </c>
      <c r="D6" s="82">
        <v>3.2306107156238291</v>
      </c>
    </row>
    <row r="7" spans="1:4" x14ac:dyDescent="0.2">
      <c r="A7" s="80" t="s">
        <v>197</v>
      </c>
      <c r="B7" s="81">
        <v>6197</v>
      </c>
      <c r="C7" s="81">
        <v>15408</v>
      </c>
      <c r="D7" s="82">
        <v>1.4863643698563822</v>
      </c>
    </row>
    <row r="8" spans="1:4" x14ac:dyDescent="0.2">
      <c r="A8" s="80" t="s">
        <v>217</v>
      </c>
      <c r="B8" s="81">
        <v>32507</v>
      </c>
      <c r="C8" s="81">
        <v>72483</v>
      </c>
      <c r="D8" s="82">
        <v>1.229765896576122</v>
      </c>
    </row>
    <row r="9" spans="1:4" x14ac:dyDescent="0.2">
      <c r="A9" s="80" t="s">
        <v>218</v>
      </c>
      <c r="B9" s="81">
        <v>8507</v>
      </c>
      <c r="C9" s="81">
        <v>18584</v>
      </c>
      <c r="D9" s="82">
        <v>1.1845538967908782</v>
      </c>
    </row>
    <row r="10" spans="1:4" x14ac:dyDescent="0.2">
      <c r="A10" s="80" t="s">
        <v>219</v>
      </c>
      <c r="B10" s="81">
        <v>10875</v>
      </c>
      <c r="C10" s="81">
        <v>22557</v>
      </c>
      <c r="D10" s="82">
        <v>1.0742068965517242</v>
      </c>
    </row>
    <row r="11" spans="1:4" x14ac:dyDescent="0.2">
      <c r="A11" s="80" t="s">
        <v>117</v>
      </c>
      <c r="B11" s="81">
        <v>69616</v>
      </c>
      <c r="C11" s="81">
        <v>139155</v>
      </c>
      <c r="D11" s="82">
        <v>0.99889393242932656</v>
      </c>
    </row>
    <row r="12" spans="1:4" x14ac:dyDescent="0.2">
      <c r="A12" s="80" t="s">
        <v>220</v>
      </c>
      <c r="B12" s="81">
        <v>11667</v>
      </c>
      <c r="C12" s="81">
        <v>18959</v>
      </c>
      <c r="D12" s="82">
        <v>0.62501071397960062</v>
      </c>
    </row>
    <row r="13" spans="1:4" x14ac:dyDescent="0.2">
      <c r="A13" s="80" t="s">
        <v>221</v>
      </c>
      <c r="B13" s="81">
        <v>24023</v>
      </c>
      <c r="C13" s="81">
        <v>38503</v>
      </c>
      <c r="D13" s="82">
        <v>0.60275569246139116</v>
      </c>
    </row>
    <row r="14" spans="1:4" x14ac:dyDescent="0.2">
      <c r="A14" s="80" t="s">
        <v>222</v>
      </c>
      <c r="B14" s="81">
        <v>30848</v>
      </c>
      <c r="C14" s="81">
        <v>46267</v>
      </c>
      <c r="D14" s="82">
        <v>0.49983791493775931</v>
      </c>
    </row>
    <row r="15" spans="1:4" x14ac:dyDescent="0.2">
      <c r="A15" s="80" t="s">
        <v>223</v>
      </c>
      <c r="B15" s="81">
        <v>31844</v>
      </c>
      <c r="C15" s="81">
        <v>46691</v>
      </c>
      <c r="D15" s="82">
        <v>0.46624167818113305</v>
      </c>
    </row>
    <row r="16" spans="1:4" x14ac:dyDescent="0.2">
      <c r="A16" s="83" t="s">
        <v>118</v>
      </c>
    </row>
    <row r="17" spans="1:4" x14ac:dyDescent="0.2">
      <c r="A17" s="85"/>
    </row>
    <row r="18" spans="1:4" ht="19.5" x14ac:dyDescent="0.3">
      <c r="A18" s="145" t="s">
        <v>119</v>
      </c>
      <c r="B18" s="145"/>
      <c r="C18" s="145"/>
      <c r="D18" s="145"/>
    </row>
    <row r="19" spans="1:4" ht="15.75" x14ac:dyDescent="0.25">
      <c r="A19" s="144" t="s">
        <v>120</v>
      </c>
      <c r="B19" s="144"/>
      <c r="C19" s="144"/>
      <c r="D19" s="144"/>
    </row>
    <row r="20" spans="1:4" x14ac:dyDescent="0.2">
      <c r="A20" s="37"/>
    </row>
    <row r="21" spans="1:4" x14ac:dyDescent="0.2">
      <c r="A21" s="77" t="s">
        <v>115</v>
      </c>
      <c r="B21" s="78" t="s">
        <v>207</v>
      </c>
      <c r="C21" s="78" t="s">
        <v>208</v>
      </c>
      <c r="D21" s="79" t="s">
        <v>116</v>
      </c>
    </row>
    <row r="22" spans="1:4" x14ac:dyDescent="0.2">
      <c r="A22" s="80" t="s">
        <v>72</v>
      </c>
      <c r="B22" s="81">
        <v>1126499</v>
      </c>
      <c r="C22" s="81">
        <v>1311355</v>
      </c>
      <c r="D22" s="82">
        <v>0.16409779325148091</v>
      </c>
    </row>
    <row r="23" spans="1:4" x14ac:dyDescent="0.2">
      <c r="A23" s="80" t="s">
        <v>73</v>
      </c>
      <c r="B23" s="81">
        <v>925531</v>
      </c>
      <c r="C23" s="81">
        <v>992275</v>
      </c>
      <c r="D23" s="82">
        <v>7.2114278181930155E-2</v>
      </c>
    </row>
    <row r="24" spans="1:4" x14ac:dyDescent="0.2">
      <c r="A24" s="80" t="s">
        <v>74</v>
      </c>
      <c r="B24" s="81">
        <v>644783</v>
      </c>
      <c r="C24" s="81">
        <v>790130</v>
      </c>
      <c r="D24" s="82">
        <v>0.22542002503167732</v>
      </c>
    </row>
    <row r="25" spans="1:4" x14ac:dyDescent="0.2">
      <c r="A25" s="80" t="s">
        <v>76</v>
      </c>
      <c r="B25" s="81">
        <v>575329</v>
      </c>
      <c r="C25" s="81">
        <v>616808</v>
      </c>
      <c r="D25" s="82">
        <v>7.2096139773938042E-2</v>
      </c>
    </row>
    <row r="26" spans="1:4" x14ac:dyDescent="0.2">
      <c r="A26" s="80" t="s">
        <v>77</v>
      </c>
      <c r="B26" s="81">
        <v>553281</v>
      </c>
      <c r="C26" s="81">
        <v>584932</v>
      </c>
      <c r="D26" s="82">
        <v>5.7206012857842582E-2</v>
      </c>
    </row>
    <row r="27" spans="1:4" x14ac:dyDescent="0.2">
      <c r="A27" s="80" t="s">
        <v>75</v>
      </c>
      <c r="B27" s="81">
        <v>580997</v>
      </c>
      <c r="C27" s="81">
        <v>487691</v>
      </c>
      <c r="D27" s="82">
        <v>-0.16059635419804233</v>
      </c>
    </row>
    <row r="28" spans="1:4" x14ac:dyDescent="0.2">
      <c r="A28" s="80" t="s">
        <v>78</v>
      </c>
      <c r="B28" s="81">
        <v>544024</v>
      </c>
      <c r="C28" s="81">
        <v>445666</v>
      </c>
      <c r="D28" s="82">
        <v>-0.18079717071305679</v>
      </c>
    </row>
    <row r="29" spans="1:4" x14ac:dyDescent="0.2">
      <c r="A29" s="80" t="s">
        <v>79</v>
      </c>
      <c r="B29" s="81">
        <v>378619</v>
      </c>
      <c r="C29" s="81">
        <v>422888</v>
      </c>
      <c r="D29" s="82">
        <v>0.11692228863316421</v>
      </c>
    </row>
    <row r="30" spans="1:4" x14ac:dyDescent="0.2">
      <c r="A30" s="80" t="s">
        <v>171</v>
      </c>
      <c r="B30" s="81">
        <v>309418</v>
      </c>
      <c r="C30" s="81">
        <v>317788</v>
      </c>
      <c r="D30" s="82">
        <v>2.7050785668577781E-2</v>
      </c>
    </row>
    <row r="31" spans="1:4" x14ac:dyDescent="0.2">
      <c r="A31" s="80" t="s">
        <v>159</v>
      </c>
      <c r="B31" s="81">
        <v>220708</v>
      </c>
      <c r="C31" s="81">
        <v>285782</v>
      </c>
      <c r="D31" s="82">
        <v>0.29484205375428169</v>
      </c>
    </row>
    <row r="33" spans="1:4" ht="19.5" x14ac:dyDescent="0.3">
      <c r="A33" s="145" t="s">
        <v>121</v>
      </c>
      <c r="B33" s="145"/>
      <c r="C33" s="145"/>
      <c r="D33" s="145"/>
    </row>
    <row r="34" spans="1:4" ht="15.75" x14ac:dyDescent="0.25">
      <c r="A34" s="144" t="s">
        <v>122</v>
      </c>
      <c r="B34" s="144"/>
      <c r="C34" s="144"/>
      <c r="D34" s="144"/>
    </row>
    <row r="36" spans="1:4" x14ac:dyDescent="0.2">
      <c r="A36" s="77" t="s">
        <v>123</v>
      </c>
      <c r="B36" s="78" t="s">
        <v>207</v>
      </c>
      <c r="C36" s="78" t="s">
        <v>208</v>
      </c>
      <c r="D36" s="79" t="s">
        <v>116</v>
      </c>
    </row>
    <row r="37" spans="1:4" x14ac:dyDescent="0.2">
      <c r="A37" s="80" t="s">
        <v>102</v>
      </c>
      <c r="B37" s="81">
        <v>1863298.67704</v>
      </c>
      <c r="C37" s="81">
        <v>2127555.3523499998</v>
      </c>
      <c r="D37" s="82">
        <v>0.14182196261191624</v>
      </c>
    </row>
    <row r="38" spans="1:4" x14ac:dyDescent="0.2">
      <c r="A38" s="80" t="s">
        <v>198</v>
      </c>
      <c r="B38" s="81">
        <v>1509882.6926200001</v>
      </c>
      <c r="C38" s="81">
        <v>1604284.02737</v>
      </c>
      <c r="D38" s="82">
        <v>6.2522297401920335E-2</v>
      </c>
    </row>
    <row r="39" spans="1:4" x14ac:dyDescent="0.2">
      <c r="A39" s="80" t="s">
        <v>140</v>
      </c>
      <c r="B39" s="81">
        <v>1452101.2101</v>
      </c>
      <c r="C39" s="81">
        <v>1468019.9175499999</v>
      </c>
      <c r="D39" s="82">
        <v>1.0962533010287635E-2</v>
      </c>
    </row>
    <row r="40" spans="1:4" x14ac:dyDescent="0.2">
      <c r="A40" s="80" t="s">
        <v>107</v>
      </c>
      <c r="B40" s="81">
        <v>1449849.34974</v>
      </c>
      <c r="C40" s="81">
        <v>1181369.6712499999</v>
      </c>
      <c r="D40" s="82">
        <v>-0.18517763830990183</v>
      </c>
    </row>
    <row r="41" spans="1:4" x14ac:dyDescent="0.2">
      <c r="A41" s="80" t="s">
        <v>104</v>
      </c>
      <c r="B41" s="81">
        <v>909520.10205999995</v>
      </c>
      <c r="C41" s="81">
        <v>1061562.3128</v>
      </c>
      <c r="D41" s="82">
        <v>0.16716750998206081</v>
      </c>
    </row>
    <row r="42" spans="1:4" x14ac:dyDescent="0.2">
      <c r="A42" s="80" t="s">
        <v>98</v>
      </c>
      <c r="B42" s="81">
        <v>733948.37722999998</v>
      </c>
      <c r="C42" s="81">
        <v>771759.23851000005</v>
      </c>
      <c r="D42" s="82">
        <v>5.1517058219683408E-2</v>
      </c>
    </row>
    <row r="43" spans="1:4" x14ac:dyDescent="0.2">
      <c r="A43" s="83" t="s">
        <v>142</v>
      </c>
      <c r="B43" s="81">
        <v>593049.04136999999</v>
      </c>
      <c r="C43" s="81">
        <v>600616.83617000002</v>
      </c>
      <c r="D43" s="82">
        <v>1.2760824606541312E-2</v>
      </c>
    </row>
    <row r="44" spans="1:4" x14ac:dyDescent="0.2">
      <c r="A44" s="80" t="s">
        <v>141</v>
      </c>
      <c r="B44" s="81">
        <v>532314.24968000001</v>
      </c>
      <c r="C44" s="81">
        <v>599537.85745000001</v>
      </c>
      <c r="D44" s="82">
        <v>0.12628556874141803</v>
      </c>
    </row>
    <row r="45" spans="1:4" x14ac:dyDescent="0.2">
      <c r="A45" s="80" t="s">
        <v>105</v>
      </c>
      <c r="B45" s="81">
        <v>512147.93433000002</v>
      </c>
      <c r="C45" s="81">
        <v>505473.20451000001</v>
      </c>
      <c r="D45" s="82">
        <v>-1.3032816052908607E-2</v>
      </c>
    </row>
    <row r="46" spans="1:4" x14ac:dyDescent="0.2">
      <c r="A46" s="80" t="s">
        <v>126</v>
      </c>
      <c r="B46" s="81">
        <v>348675.75264000002</v>
      </c>
      <c r="C46" s="81">
        <v>400326.98566000001</v>
      </c>
      <c r="D46" s="82">
        <v>0.14813543135397986</v>
      </c>
    </row>
    <row r="48" spans="1:4" ht="19.5" x14ac:dyDescent="0.3">
      <c r="A48" s="145" t="s">
        <v>124</v>
      </c>
      <c r="B48" s="145"/>
      <c r="C48" s="145"/>
      <c r="D48" s="145"/>
    </row>
    <row r="49" spans="1:4" ht="15.75" x14ac:dyDescent="0.25">
      <c r="A49" s="144" t="s">
        <v>125</v>
      </c>
      <c r="B49" s="144"/>
      <c r="C49" s="144"/>
      <c r="D49" s="144"/>
    </row>
    <row r="51" spans="1:4" x14ac:dyDescent="0.2">
      <c r="A51" s="77" t="s">
        <v>123</v>
      </c>
      <c r="B51" s="78" t="s">
        <v>207</v>
      </c>
      <c r="C51" s="78" t="s">
        <v>208</v>
      </c>
      <c r="D51" s="79" t="s">
        <v>116</v>
      </c>
    </row>
    <row r="52" spans="1:4" x14ac:dyDescent="0.2">
      <c r="A52" s="80" t="s">
        <v>96</v>
      </c>
      <c r="B52" s="81">
        <v>145990.75143999999</v>
      </c>
      <c r="C52" s="81">
        <v>194036.30968999999</v>
      </c>
      <c r="D52" s="82">
        <v>0.32910001336451783</v>
      </c>
    </row>
    <row r="53" spans="1:4" x14ac:dyDescent="0.2">
      <c r="A53" s="80" t="s">
        <v>224</v>
      </c>
      <c r="B53" s="81">
        <v>93632.383979999999</v>
      </c>
      <c r="C53" s="81">
        <v>121384.38855</v>
      </c>
      <c r="D53" s="82">
        <v>0.29639322839337157</v>
      </c>
    </row>
    <row r="54" spans="1:4" x14ac:dyDescent="0.2">
      <c r="A54" s="80" t="s">
        <v>200</v>
      </c>
      <c r="B54" s="81">
        <v>95501.997310000006</v>
      </c>
      <c r="C54" s="81">
        <v>120314.66898</v>
      </c>
      <c r="D54" s="82">
        <v>0.25981311772420768</v>
      </c>
    </row>
    <row r="55" spans="1:4" x14ac:dyDescent="0.2">
      <c r="A55" s="80" t="s">
        <v>225</v>
      </c>
      <c r="B55" s="81">
        <v>909520.10205999995</v>
      </c>
      <c r="C55" s="81">
        <v>1061562.3128</v>
      </c>
      <c r="D55" s="82">
        <v>0.16716750998206081</v>
      </c>
    </row>
    <row r="56" spans="1:4" x14ac:dyDescent="0.2">
      <c r="A56" s="80" t="s">
        <v>126</v>
      </c>
      <c r="B56" s="81">
        <v>348675.75264000002</v>
      </c>
      <c r="C56" s="81">
        <v>400326.98566000001</v>
      </c>
      <c r="D56" s="82">
        <v>0.14813543135397986</v>
      </c>
    </row>
    <row r="57" spans="1:4" x14ac:dyDescent="0.2">
      <c r="A57" s="80" t="s">
        <v>199</v>
      </c>
      <c r="B57" s="81">
        <v>135662.81448</v>
      </c>
      <c r="C57" s="81">
        <v>155025.06816</v>
      </c>
      <c r="D57" s="82">
        <v>0.14272336715271716</v>
      </c>
    </row>
    <row r="58" spans="1:4" x14ac:dyDescent="0.2">
      <c r="A58" s="80" t="s">
        <v>102</v>
      </c>
      <c r="B58" s="81">
        <v>1863298.67704</v>
      </c>
      <c r="C58" s="81">
        <v>2127555.3523499998</v>
      </c>
      <c r="D58" s="82">
        <v>0.14182196261191624</v>
      </c>
    </row>
    <row r="59" spans="1:4" x14ac:dyDescent="0.2">
      <c r="A59" s="80" t="s">
        <v>141</v>
      </c>
      <c r="B59" s="81">
        <v>532314.24968000001</v>
      </c>
      <c r="C59" s="81">
        <v>599537.85745000001</v>
      </c>
      <c r="D59" s="82">
        <v>0.12628556874141803</v>
      </c>
    </row>
    <row r="60" spans="1:4" x14ac:dyDescent="0.2">
      <c r="A60" s="80" t="s">
        <v>226</v>
      </c>
      <c r="B60" s="81">
        <v>169936.27634000001</v>
      </c>
      <c r="C60" s="81">
        <v>191209.54701000001</v>
      </c>
      <c r="D60" s="82">
        <v>0.12518381082705085</v>
      </c>
    </row>
    <row r="61" spans="1:4" x14ac:dyDescent="0.2">
      <c r="A61" s="80" t="s">
        <v>201</v>
      </c>
      <c r="B61" s="81">
        <v>172416.70553000001</v>
      </c>
      <c r="C61" s="81">
        <v>192784.9963</v>
      </c>
      <c r="D61" s="82">
        <v>0.11813409093619394</v>
      </c>
    </row>
    <row r="63" spans="1:4" ht="19.5" x14ac:dyDescent="0.3">
      <c r="A63" s="145" t="s">
        <v>127</v>
      </c>
      <c r="B63" s="145"/>
      <c r="C63" s="145"/>
      <c r="D63" s="145"/>
    </row>
    <row r="64" spans="1:4" ht="15.75" x14ac:dyDescent="0.25">
      <c r="A64" s="144" t="s">
        <v>128</v>
      </c>
      <c r="B64" s="144"/>
      <c r="C64" s="144"/>
      <c r="D64" s="144"/>
    </row>
    <row r="66" spans="1:4" x14ac:dyDescent="0.2">
      <c r="A66" s="77" t="s">
        <v>129</v>
      </c>
      <c r="B66" s="78" t="s">
        <v>207</v>
      </c>
      <c r="C66" s="78" t="s">
        <v>208</v>
      </c>
      <c r="D66" s="79" t="s">
        <v>116</v>
      </c>
    </row>
    <row r="67" spans="1:4" x14ac:dyDescent="0.2">
      <c r="A67" s="80" t="s">
        <v>130</v>
      </c>
      <c r="B67" s="81">
        <v>5588860</v>
      </c>
      <c r="C67" s="81">
        <v>5664438</v>
      </c>
      <c r="D67" s="82">
        <v>1.3522972484549589E-2</v>
      </c>
    </row>
    <row r="68" spans="1:4" x14ac:dyDescent="0.2">
      <c r="A68" s="80" t="s">
        <v>131</v>
      </c>
      <c r="B68" s="81">
        <v>1172684</v>
      </c>
      <c r="C68" s="81">
        <v>1201797</v>
      </c>
      <c r="D68" s="82">
        <v>2.4825954818177731E-2</v>
      </c>
    </row>
    <row r="69" spans="1:4" x14ac:dyDescent="0.2">
      <c r="A69" s="80" t="s">
        <v>132</v>
      </c>
      <c r="B69" s="81">
        <v>1098563</v>
      </c>
      <c r="C69" s="81">
        <v>1072367</v>
      </c>
      <c r="D69" s="82">
        <v>-2.3845696605474642E-2</v>
      </c>
    </row>
    <row r="70" spans="1:4" x14ac:dyDescent="0.2">
      <c r="A70" s="80" t="s">
        <v>133</v>
      </c>
      <c r="B70" s="81">
        <v>786854</v>
      </c>
      <c r="C70" s="81">
        <v>840444</v>
      </c>
      <c r="D70" s="82">
        <v>6.8106662735399448E-2</v>
      </c>
    </row>
    <row r="71" spans="1:4" x14ac:dyDescent="0.2">
      <c r="A71" s="80" t="s">
        <v>134</v>
      </c>
      <c r="B71" s="81">
        <v>590263</v>
      </c>
      <c r="C71" s="81">
        <v>625511</v>
      </c>
      <c r="D71" s="82">
        <v>5.9715753824989948E-2</v>
      </c>
    </row>
    <row r="72" spans="1:4" x14ac:dyDescent="0.2">
      <c r="A72" s="80" t="s">
        <v>135</v>
      </c>
      <c r="B72" s="81">
        <v>512555</v>
      </c>
      <c r="C72" s="81">
        <v>540299</v>
      </c>
      <c r="D72" s="82">
        <v>5.4128825199246888E-2</v>
      </c>
    </row>
    <row r="73" spans="1:4" x14ac:dyDescent="0.2">
      <c r="A73" s="80" t="s">
        <v>136</v>
      </c>
      <c r="B73" s="81">
        <v>296999</v>
      </c>
      <c r="C73" s="81">
        <v>378059</v>
      </c>
      <c r="D73" s="82">
        <v>0.27293021188623534</v>
      </c>
    </row>
    <row r="74" spans="1:4" x14ac:dyDescent="0.2">
      <c r="A74" s="80" t="s">
        <v>137</v>
      </c>
      <c r="B74" s="81">
        <v>250064</v>
      </c>
      <c r="C74" s="81">
        <v>278483</v>
      </c>
      <c r="D74" s="82">
        <v>0.11364690639196362</v>
      </c>
    </row>
    <row r="75" spans="1:4" x14ac:dyDescent="0.2">
      <c r="A75" s="80" t="s">
        <v>202</v>
      </c>
      <c r="B75" s="81">
        <v>174107</v>
      </c>
      <c r="C75" s="81">
        <v>272296</v>
      </c>
      <c r="D75" s="82">
        <v>0.56395779606793517</v>
      </c>
    </row>
    <row r="76" spans="1:4" x14ac:dyDescent="0.2">
      <c r="A76" s="80" t="s">
        <v>143</v>
      </c>
      <c r="B76" s="81">
        <v>219776</v>
      </c>
      <c r="C76" s="81">
        <v>192843</v>
      </c>
      <c r="D76" s="82">
        <v>-0.12254750291205596</v>
      </c>
    </row>
    <row r="78" spans="1:4" ht="19.5" x14ac:dyDescent="0.3">
      <c r="A78" s="145" t="s">
        <v>138</v>
      </c>
      <c r="B78" s="145"/>
      <c r="C78" s="145"/>
      <c r="D78" s="145"/>
    </row>
    <row r="79" spans="1:4" ht="15.75" x14ac:dyDescent="0.25">
      <c r="A79" s="144" t="s">
        <v>139</v>
      </c>
      <c r="B79" s="144"/>
      <c r="C79" s="144"/>
      <c r="D79" s="144"/>
    </row>
    <row r="81" spans="1:4" x14ac:dyDescent="0.2">
      <c r="A81" s="77" t="s">
        <v>129</v>
      </c>
      <c r="B81" s="78" t="s">
        <v>207</v>
      </c>
      <c r="C81" s="78" t="s">
        <v>208</v>
      </c>
      <c r="D81" s="79" t="s">
        <v>116</v>
      </c>
    </row>
    <row r="82" spans="1:4" x14ac:dyDescent="0.2">
      <c r="A82" s="80" t="s">
        <v>227</v>
      </c>
      <c r="B82" s="81">
        <v>1756</v>
      </c>
      <c r="C82" s="81">
        <v>47144</v>
      </c>
      <c r="D82" s="86">
        <v>25.84738041002278</v>
      </c>
    </row>
    <row r="83" spans="1:4" x14ac:dyDescent="0.2">
      <c r="A83" s="80" t="s">
        <v>203</v>
      </c>
      <c r="B83" s="81">
        <v>395</v>
      </c>
      <c r="C83" s="81">
        <v>1002</v>
      </c>
      <c r="D83" s="86">
        <v>1.5367088607594936</v>
      </c>
    </row>
    <row r="84" spans="1:4" x14ac:dyDescent="0.2">
      <c r="A84" s="80" t="s">
        <v>228</v>
      </c>
      <c r="B84" s="81">
        <v>2056</v>
      </c>
      <c r="C84" s="81">
        <v>5074</v>
      </c>
      <c r="D84" s="86">
        <v>1.4678988326848248</v>
      </c>
    </row>
    <row r="85" spans="1:4" x14ac:dyDescent="0.2">
      <c r="A85" s="80" t="s">
        <v>229</v>
      </c>
      <c r="B85" s="81">
        <v>11486</v>
      </c>
      <c r="C85" s="81">
        <v>26420</v>
      </c>
      <c r="D85" s="86">
        <v>1.3001915375239421</v>
      </c>
    </row>
    <row r="86" spans="1:4" x14ac:dyDescent="0.2">
      <c r="A86" s="80" t="s">
        <v>204</v>
      </c>
      <c r="B86" s="81">
        <v>3507</v>
      </c>
      <c r="C86" s="81">
        <v>7577</v>
      </c>
      <c r="D86" s="86">
        <v>1.1605360707157115</v>
      </c>
    </row>
    <row r="87" spans="1:4" x14ac:dyDescent="0.2">
      <c r="A87" s="80" t="s">
        <v>230</v>
      </c>
      <c r="B87" s="81">
        <v>6447</v>
      </c>
      <c r="C87" s="81">
        <v>13911</v>
      </c>
      <c r="D87" s="86">
        <v>1.1577477896696138</v>
      </c>
    </row>
    <row r="88" spans="1:4" x14ac:dyDescent="0.2">
      <c r="A88" s="80" t="s">
        <v>231</v>
      </c>
      <c r="B88" s="81">
        <v>339</v>
      </c>
      <c r="C88" s="81">
        <v>650</v>
      </c>
      <c r="D88" s="86">
        <v>0.91740412979351027</v>
      </c>
    </row>
    <row r="89" spans="1:4" x14ac:dyDescent="0.2">
      <c r="A89" s="80" t="s">
        <v>232</v>
      </c>
      <c r="B89" s="81">
        <v>9022</v>
      </c>
      <c r="C89" s="81">
        <v>16531</v>
      </c>
      <c r="D89" s="86">
        <v>0.83229882509421416</v>
      </c>
    </row>
    <row r="90" spans="1:4" x14ac:dyDescent="0.2">
      <c r="A90" s="80" t="s">
        <v>233</v>
      </c>
      <c r="B90" s="81">
        <v>3720</v>
      </c>
      <c r="C90" s="81">
        <v>6592</v>
      </c>
      <c r="D90" s="86">
        <v>0.77204301075268822</v>
      </c>
    </row>
    <row r="91" spans="1:4" x14ac:dyDescent="0.2">
      <c r="A91" s="80" t="s">
        <v>234</v>
      </c>
      <c r="B91" s="81">
        <v>11392</v>
      </c>
      <c r="C91" s="81">
        <v>18785</v>
      </c>
      <c r="D91" s="86">
        <v>0.6489641853932584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topLeftCell="A19" zoomScale="80" zoomScaleNormal="80" workbookViewId="0">
      <selection activeCell="C35" sqref="C35"/>
    </sheetView>
  </sheetViews>
  <sheetFormatPr defaultColWidth="9.140625" defaultRowHeight="12.75" x14ac:dyDescent="0.2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1" width="14.140625" style="21" bestFit="1" customWidth="1"/>
    <col min="12" max="12" width="9.5703125" style="21" bestFit="1" customWidth="1"/>
    <col min="13" max="13" width="9.28515625" style="21" customWidth="1"/>
    <col min="14" max="16384" width="9.140625" style="21"/>
  </cols>
  <sheetData>
    <row r="1" spans="1:13" ht="26.25" x14ac:dyDescent="0.4">
      <c r="B1" s="2" t="s">
        <v>209</v>
      </c>
      <c r="C1" s="22"/>
      <c r="D1" s="23"/>
    </row>
    <row r="2" spans="1:13" x14ac:dyDescent="0.2">
      <c r="D2" s="23"/>
    </row>
    <row r="3" spans="1:13" x14ac:dyDescent="0.2">
      <c r="D3" s="23"/>
    </row>
    <row r="4" spans="1:13" x14ac:dyDescent="0.2">
      <c r="B4" s="25"/>
      <c r="C4" s="23"/>
      <c r="D4" s="23"/>
      <c r="E4" s="23"/>
      <c r="F4" s="23"/>
      <c r="G4" s="23"/>
      <c r="H4" s="23"/>
      <c r="I4" s="23"/>
    </row>
    <row r="5" spans="1:13" ht="26.25" x14ac:dyDescent="0.2">
      <c r="A5" s="146" t="s">
        <v>39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8" x14ac:dyDescent="0.2">
      <c r="A6" s="92"/>
      <c r="B6" s="140" t="s">
        <v>64</v>
      </c>
      <c r="C6" s="140"/>
      <c r="D6" s="140"/>
      <c r="E6" s="140"/>
      <c r="F6" s="140" t="s">
        <v>206</v>
      </c>
      <c r="G6" s="140"/>
      <c r="H6" s="140"/>
      <c r="I6" s="140"/>
      <c r="J6" s="140" t="s">
        <v>186</v>
      </c>
      <c r="K6" s="140"/>
      <c r="L6" s="140"/>
      <c r="M6" s="140"/>
    </row>
    <row r="7" spans="1:13" ht="30" x14ac:dyDescent="0.25">
      <c r="A7" s="93" t="s">
        <v>2</v>
      </c>
      <c r="B7" s="6">
        <v>2013</v>
      </c>
      <c r="C7" s="7">
        <v>2014</v>
      </c>
      <c r="D7" s="8" t="s">
        <v>187</v>
      </c>
      <c r="E7" s="8" t="s">
        <v>188</v>
      </c>
      <c r="F7" s="6">
        <v>2013</v>
      </c>
      <c r="G7" s="7">
        <v>2014</v>
      </c>
      <c r="H7" s="8" t="s">
        <v>187</v>
      </c>
      <c r="I7" s="8" t="s">
        <v>188</v>
      </c>
      <c r="J7" s="6" t="s">
        <v>189</v>
      </c>
      <c r="K7" s="7" t="s">
        <v>190</v>
      </c>
      <c r="L7" s="8" t="s">
        <v>187</v>
      </c>
      <c r="M7" s="8" t="s">
        <v>188</v>
      </c>
    </row>
    <row r="8" spans="1:13" ht="16.5" x14ac:dyDescent="0.25">
      <c r="A8" s="94" t="s">
        <v>3</v>
      </c>
      <c r="B8" s="95">
        <f>'SEKTÖR (U S D)'!B8*1.8072</f>
        <v>3110691.0572792636</v>
      </c>
      <c r="C8" s="95">
        <f>'SEKTÖR (U S D)'!C8*2.2178</f>
        <v>4195419.4369338676</v>
      </c>
      <c r="D8" s="96">
        <f t="shared" ref="D8:D43" si="0">(C8-B8)/B8*100</f>
        <v>34.870977531383375</v>
      </c>
      <c r="E8" s="96">
        <f t="shared" ref="E8:E43" si="1">C8/C$46*100</f>
        <v>14.535945232652391</v>
      </c>
      <c r="F8" s="95">
        <f>'SEKTÖR (U S D)'!F8*1.7802</f>
        <v>8961975.0262862463</v>
      </c>
      <c r="G8" s="95">
        <f>'SEKTÖR (U S D)'!G8*2.2159</f>
        <v>12449209.525926838</v>
      </c>
      <c r="H8" s="96">
        <f t="shared" ref="H8:H43" si="2">(G8-F8)/F8*100</f>
        <v>38.911450761826849</v>
      </c>
      <c r="I8" s="96">
        <f t="shared" ref="I8:I46" si="3">G8/G$46*100</f>
        <v>14.552143655568962</v>
      </c>
      <c r="J8" s="95">
        <f>'SEKTÖR (U S D)'!J8*1.7899</f>
        <v>34840267.014755294</v>
      </c>
      <c r="K8" s="95">
        <f>'SEKTÖR (U S D)'!K8*2.0114</f>
        <v>44107201.067169406</v>
      </c>
      <c r="L8" s="96">
        <f t="shared" ref="L8:L43" si="4">(K8-J8)/J8*100</f>
        <v>26.598343946357954</v>
      </c>
      <c r="M8" s="96">
        <f t="shared" ref="M8:M46" si="5">K8/K$46*100</f>
        <v>14.292930738082262</v>
      </c>
    </row>
    <row r="9" spans="1:13" s="26" customFormat="1" ht="15.75" x14ac:dyDescent="0.25">
      <c r="A9" s="97" t="s">
        <v>4</v>
      </c>
      <c r="B9" s="98">
        <f>'SEKTÖR (U S D)'!B9*1.8072</f>
        <v>2193782.2763376241</v>
      </c>
      <c r="C9" s="98">
        <f>'SEKTÖR (U S D)'!C9*2.2178</f>
        <v>2944418.364990232</v>
      </c>
      <c r="D9" s="99">
        <f t="shared" si="0"/>
        <v>34.216526259194048</v>
      </c>
      <c r="E9" s="99">
        <f t="shared" si="1"/>
        <v>10.201579303068039</v>
      </c>
      <c r="F9" s="98">
        <f>'SEKTÖR (U S D)'!F9*1.7802</f>
        <v>6383110.8177032582</v>
      </c>
      <c r="G9" s="98">
        <f>'SEKTÖR (U S D)'!G9*2.2159</f>
        <v>8758292.1679560635</v>
      </c>
      <c r="H9" s="99">
        <f t="shared" si="2"/>
        <v>37.210404426402107</v>
      </c>
      <c r="I9" s="99">
        <f t="shared" si="3"/>
        <v>10.237752488630591</v>
      </c>
      <c r="J9" s="98">
        <f>'SEKTÖR (U S D)'!J9*1.7899</f>
        <v>24679112.7191112</v>
      </c>
      <c r="K9" s="98">
        <f>'SEKTÖR (U S D)'!K9*2.0114</f>
        <v>30707166.212100197</v>
      </c>
      <c r="L9" s="99">
        <f t="shared" si="4"/>
        <v>24.425730218092266</v>
      </c>
      <c r="M9" s="99">
        <f t="shared" si="5"/>
        <v>9.9506518031817226</v>
      </c>
    </row>
    <row r="10" spans="1:13" ht="14.25" x14ac:dyDescent="0.2">
      <c r="A10" s="15" t="s">
        <v>5</v>
      </c>
      <c r="B10" s="100">
        <f>'SEKTÖR (U S D)'!B10*1.8072</f>
        <v>961998.31202169601</v>
      </c>
      <c r="C10" s="100">
        <f>'SEKTÖR (U S D)'!C10*2.2178</f>
        <v>1329655.0602526101</v>
      </c>
      <c r="D10" s="101">
        <f t="shared" si="0"/>
        <v>38.218024256015774</v>
      </c>
      <c r="E10" s="101">
        <f t="shared" si="1"/>
        <v>4.6068798184994728</v>
      </c>
      <c r="F10" s="100">
        <f>'SEKTÖR (U S D)'!F10*1.7802</f>
        <v>2677106.7695512441</v>
      </c>
      <c r="G10" s="100">
        <f>'SEKTÖR (U S D)'!G10*2.2159</f>
        <v>3923207.3215880804</v>
      </c>
      <c r="H10" s="101">
        <f t="shared" si="2"/>
        <v>46.546539204550164</v>
      </c>
      <c r="I10" s="101">
        <f t="shared" si="3"/>
        <v>4.5859198060271442</v>
      </c>
      <c r="J10" s="100">
        <f>'SEKTÖR (U S D)'!J10*1.7899</f>
        <v>10549933.026188498</v>
      </c>
      <c r="K10" s="100">
        <f>'SEKTÖR (U S D)'!K10*2.0114</f>
        <v>13781761.669901999</v>
      </c>
      <c r="L10" s="101">
        <f t="shared" si="4"/>
        <v>30.633641329200952</v>
      </c>
      <c r="M10" s="101">
        <f t="shared" si="5"/>
        <v>4.4659774420210701</v>
      </c>
    </row>
    <row r="11" spans="1:13" ht="14.25" x14ac:dyDescent="0.2">
      <c r="A11" s="15" t="s">
        <v>6</v>
      </c>
      <c r="B11" s="100">
        <f>'SEKTÖR (U S D)'!B11*1.8072</f>
        <v>311591.47023381601</v>
      </c>
      <c r="C11" s="100">
        <f>'SEKTÖR (U S D)'!C11*2.2178</f>
        <v>427558.56479413999</v>
      </c>
      <c r="D11" s="101">
        <f t="shared" si="0"/>
        <v>37.217673023367141</v>
      </c>
      <c r="E11" s="101">
        <f t="shared" si="1"/>
        <v>1.4813698546768315</v>
      </c>
      <c r="F11" s="100">
        <f>'SEKTÖR (U S D)'!F11*1.7802</f>
        <v>1027030.3084306081</v>
      </c>
      <c r="G11" s="100">
        <f>'SEKTÖR (U S D)'!G11*2.2159</f>
        <v>1358427.3689974581</v>
      </c>
      <c r="H11" s="101">
        <f t="shared" si="2"/>
        <v>32.267505432556668</v>
      </c>
      <c r="I11" s="101">
        <f t="shared" si="3"/>
        <v>1.5878944103349304</v>
      </c>
      <c r="J11" s="100">
        <f>'SEKTÖR (U S D)'!J11*1.7899</f>
        <v>3923398.8068135004</v>
      </c>
      <c r="K11" s="100">
        <f>'SEKTÖR (U S D)'!K11*2.0114</f>
        <v>4801910.339106</v>
      </c>
      <c r="L11" s="101">
        <f t="shared" si="4"/>
        <v>22.391594011978803</v>
      </c>
      <c r="M11" s="101">
        <f t="shared" si="5"/>
        <v>1.5560581997212579</v>
      </c>
    </row>
    <row r="12" spans="1:13" ht="14.25" x14ac:dyDescent="0.2">
      <c r="A12" s="15" t="s">
        <v>7</v>
      </c>
      <c r="B12" s="100">
        <f>'SEKTÖR (U S D)'!B12*1.8072</f>
        <v>172591.20953863201</v>
      </c>
      <c r="C12" s="100">
        <f>'SEKTÖR (U S D)'!C12*2.2178</f>
        <v>266833.87286384398</v>
      </c>
      <c r="D12" s="101">
        <f t="shared" si="0"/>
        <v>54.604555803936897</v>
      </c>
      <c r="E12" s="101">
        <f t="shared" si="1"/>
        <v>0.92450412180957509</v>
      </c>
      <c r="F12" s="100">
        <f>'SEKTÖR (U S D)'!F12*1.7802</f>
        <v>506509.67062234803</v>
      </c>
      <c r="G12" s="100">
        <f>'SEKTÖR (U S D)'!G12*2.2159</f>
        <v>762735.15917182399</v>
      </c>
      <c r="H12" s="101">
        <f t="shared" si="2"/>
        <v>50.586494870799193</v>
      </c>
      <c r="I12" s="101">
        <f t="shared" si="3"/>
        <v>0.89157721896365083</v>
      </c>
      <c r="J12" s="100">
        <f>'SEKTÖR (U S D)'!J12*1.7899</f>
        <v>2252306.5319496002</v>
      </c>
      <c r="K12" s="100">
        <f>'SEKTÖR (U S D)'!K12*2.0114</f>
        <v>2795198.4820663999</v>
      </c>
      <c r="L12" s="101">
        <f t="shared" si="4"/>
        <v>24.10382167860924</v>
      </c>
      <c r="M12" s="101">
        <f t="shared" si="5"/>
        <v>0.90578357585027414</v>
      </c>
    </row>
    <row r="13" spans="1:13" ht="14.25" x14ac:dyDescent="0.2">
      <c r="A13" s="15" t="s">
        <v>8</v>
      </c>
      <c r="B13" s="100">
        <f>'SEKTÖR (U S D)'!B13*1.8072</f>
        <v>204466.049539056</v>
      </c>
      <c r="C13" s="100">
        <f>'SEKTÖR (U S D)'!C13*2.2178</f>
        <v>233987.86934367</v>
      </c>
      <c r="D13" s="101">
        <f t="shared" si="0"/>
        <v>14.438494738450409</v>
      </c>
      <c r="E13" s="101">
        <f t="shared" si="1"/>
        <v>0.81070198224812773</v>
      </c>
      <c r="F13" s="100">
        <f>'SEKTÖR (U S D)'!F13*1.7802</f>
        <v>585167.59232496005</v>
      </c>
      <c r="G13" s="100">
        <f>'SEKTÖR (U S D)'!G13*2.2159</f>
        <v>739214.04794579104</v>
      </c>
      <c r="H13" s="101">
        <f t="shared" si="2"/>
        <v>26.325185748715331</v>
      </c>
      <c r="I13" s="101">
        <f t="shared" si="3"/>
        <v>0.86408289582714914</v>
      </c>
      <c r="J13" s="100">
        <f>'SEKTÖR (U S D)'!J13*1.7899</f>
        <v>2478842.3902480002</v>
      </c>
      <c r="K13" s="100">
        <f>'SEKTÖR (U S D)'!K13*2.0114</f>
        <v>2902796.4122250001</v>
      </c>
      <c r="L13" s="101">
        <f t="shared" si="4"/>
        <v>17.10290350225069</v>
      </c>
      <c r="M13" s="101">
        <f t="shared" si="5"/>
        <v>0.9406506661690609</v>
      </c>
    </row>
    <row r="14" spans="1:13" ht="14.25" x14ac:dyDescent="0.2">
      <c r="A14" s="15" t="s">
        <v>9</v>
      </c>
      <c r="B14" s="100">
        <f>'SEKTÖR (U S D)'!B14*1.8072</f>
        <v>245169.83832825598</v>
      </c>
      <c r="C14" s="100">
        <f>'SEKTÖR (U S D)'!C14*2.2178</f>
        <v>343814.59616524796</v>
      </c>
      <c r="D14" s="101">
        <f t="shared" si="0"/>
        <v>40.23527466087296</v>
      </c>
      <c r="E14" s="101">
        <f t="shared" si="1"/>
        <v>1.1912206193374038</v>
      </c>
      <c r="F14" s="100">
        <f>'SEKTÖR (U S D)'!F14*1.7802</f>
        <v>796748.41434499202</v>
      </c>
      <c r="G14" s="100">
        <f>'SEKTÖR (U S D)'!G14*2.2159</f>
        <v>1092413.754173365</v>
      </c>
      <c r="H14" s="101">
        <f t="shared" si="2"/>
        <v>37.108996328714355</v>
      </c>
      <c r="I14" s="101">
        <f t="shared" si="3"/>
        <v>1.276945483883378</v>
      </c>
      <c r="J14" s="100">
        <f>'SEKTÖR (U S D)'!J14*1.7899</f>
        <v>3303553.7985008997</v>
      </c>
      <c r="K14" s="100">
        <f>'SEKTÖR (U S D)'!K14*2.0114</f>
        <v>3655403.7283025999</v>
      </c>
      <c r="L14" s="101">
        <f t="shared" si="4"/>
        <v>10.65064930867371</v>
      </c>
      <c r="M14" s="101">
        <f t="shared" si="5"/>
        <v>1.1845329344020801</v>
      </c>
    </row>
    <row r="15" spans="1:13" ht="14.25" x14ac:dyDescent="0.2">
      <c r="A15" s="15" t="s">
        <v>10</v>
      </c>
      <c r="B15" s="100">
        <f>'SEKTÖR (U S D)'!B15*1.8072</f>
        <v>112051.689005736</v>
      </c>
      <c r="C15" s="100">
        <f>'SEKTÖR (U S D)'!C15*2.2178</f>
        <v>50782.752705229999</v>
      </c>
      <c r="D15" s="101">
        <f t="shared" si="0"/>
        <v>-54.679172482058348</v>
      </c>
      <c r="E15" s="101">
        <f t="shared" si="1"/>
        <v>0.17594791729001305</v>
      </c>
      <c r="F15" s="100">
        <f>'SEKTÖR (U S D)'!F15*1.7802</f>
        <v>283494.40776142199</v>
      </c>
      <c r="G15" s="100">
        <f>'SEKTÖR (U S D)'!G15*2.2159</f>
        <v>156578.80103131902</v>
      </c>
      <c r="H15" s="101">
        <f t="shared" si="2"/>
        <v>-44.76829286767105</v>
      </c>
      <c r="I15" s="101">
        <f t="shared" si="3"/>
        <v>0.18302826386520041</v>
      </c>
      <c r="J15" s="100">
        <f>'SEKTÖR (U S D)'!J15*1.7899</f>
        <v>556451.21432320005</v>
      </c>
      <c r="K15" s="100">
        <f>'SEKTÖR (U S D)'!K15*2.0114</f>
        <v>705962.48745559994</v>
      </c>
      <c r="L15" s="101">
        <f t="shared" si="4"/>
        <v>26.868711808679819</v>
      </c>
      <c r="M15" s="101">
        <f t="shared" si="5"/>
        <v>0.22876701973269653</v>
      </c>
    </row>
    <row r="16" spans="1:13" ht="14.25" x14ac:dyDescent="0.2">
      <c r="A16" s="15" t="s">
        <v>11</v>
      </c>
      <c r="B16" s="100">
        <f>'SEKTÖR (U S D)'!B16*1.8072</f>
        <v>169212.44432865598</v>
      </c>
      <c r="C16" s="100">
        <f>'SEKTÖR (U S D)'!C16*2.2178</f>
        <v>269206.29692619003</v>
      </c>
      <c r="D16" s="101">
        <f t="shared" si="0"/>
        <v>59.093675405645193</v>
      </c>
      <c r="E16" s="101">
        <f t="shared" si="1"/>
        <v>0.93272390215747081</v>
      </c>
      <c r="F16" s="100">
        <f>'SEKTÖR (U S D)'!F16*1.7802</f>
        <v>465290.95807884599</v>
      </c>
      <c r="G16" s="100">
        <f>'SEKTÖR (U S D)'!G16*2.2159</f>
        <v>666536.37638795702</v>
      </c>
      <c r="H16" s="101">
        <f t="shared" si="2"/>
        <v>43.251521400725125</v>
      </c>
      <c r="I16" s="101">
        <f t="shared" si="3"/>
        <v>0.77912843226387962</v>
      </c>
      <c r="J16" s="100">
        <f>'SEKTÖR (U S D)'!J16*1.7899</f>
        <v>1480911.9202983002</v>
      </c>
      <c r="K16" s="100">
        <f>'SEKTÖR (U S D)'!K16*2.0114</f>
        <v>1902737.9829221996</v>
      </c>
      <c r="L16" s="101">
        <f t="shared" si="4"/>
        <v>28.484210089883739</v>
      </c>
      <c r="M16" s="101">
        <f t="shared" si="5"/>
        <v>0.61658190827411408</v>
      </c>
    </row>
    <row r="17" spans="1:13" ht="14.25" x14ac:dyDescent="0.2">
      <c r="A17" s="12" t="s">
        <v>12</v>
      </c>
      <c r="B17" s="100">
        <f>'SEKTÖR (U S D)'!B17*1.8072</f>
        <v>16701.263341776001</v>
      </c>
      <c r="C17" s="100">
        <f>'SEKTÖR (U S D)'!C17*2.2178</f>
        <v>22579.351939300002</v>
      </c>
      <c r="D17" s="101">
        <f t="shared" si="0"/>
        <v>35.195472804867045</v>
      </c>
      <c r="E17" s="101">
        <f t="shared" si="1"/>
        <v>7.8231087049145026E-2</v>
      </c>
      <c r="F17" s="100">
        <f>'SEKTÖR (U S D)'!F17*1.7802</f>
        <v>41762.696588838</v>
      </c>
      <c r="G17" s="100">
        <f>'SEKTÖR (U S D)'!G17*2.2159</f>
        <v>59179.338660269001</v>
      </c>
      <c r="H17" s="101">
        <f t="shared" si="2"/>
        <v>41.703825408836224</v>
      </c>
      <c r="I17" s="101">
        <f t="shared" si="3"/>
        <v>6.9175977465258831E-2</v>
      </c>
      <c r="J17" s="100">
        <f>'SEKTÖR (U S D)'!J17*1.7899</f>
        <v>133715.03078919998</v>
      </c>
      <c r="K17" s="100">
        <f>'SEKTÖR (U S D)'!K17*2.0114</f>
        <v>161395.10810900002</v>
      </c>
      <c r="L17" s="101">
        <f t="shared" si="4"/>
        <v>20.700797177721419</v>
      </c>
      <c r="M17" s="101">
        <f t="shared" si="5"/>
        <v>5.2300056359374798E-2</v>
      </c>
    </row>
    <row r="18" spans="1:13" s="26" customFormat="1" ht="15.75" x14ac:dyDescent="0.25">
      <c r="A18" s="97" t="s">
        <v>13</v>
      </c>
      <c r="B18" s="98">
        <f>'SEKTÖR (U S D)'!B18*1.8072</f>
        <v>263834.48600236798</v>
      </c>
      <c r="C18" s="98">
        <f>'SEKTÖR (U S D)'!C18*2.2178</f>
        <v>430333.727630482</v>
      </c>
      <c r="D18" s="99">
        <f t="shared" si="0"/>
        <v>63.107459586090521</v>
      </c>
      <c r="E18" s="99">
        <f t="shared" si="1"/>
        <v>1.490985011303517</v>
      </c>
      <c r="F18" s="98">
        <f>'SEKTÖR (U S D)'!F18*1.7802</f>
        <v>829456.94117287791</v>
      </c>
      <c r="G18" s="98">
        <f>'SEKTÖR (U S D)'!G18*2.2159</f>
        <v>1306412.158684409</v>
      </c>
      <c r="H18" s="99">
        <f t="shared" si="2"/>
        <v>57.502106961345277</v>
      </c>
      <c r="I18" s="99">
        <f t="shared" si="3"/>
        <v>1.527092733636203</v>
      </c>
      <c r="J18" s="98">
        <f>'SEKTÖR (U S D)'!J18*1.7899</f>
        <v>3084324.2117681</v>
      </c>
      <c r="K18" s="98">
        <f>'SEKTÖR (U S D)'!K18*2.0114</f>
        <v>4248091.2740344005</v>
      </c>
      <c r="L18" s="99">
        <f t="shared" si="4"/>
        <v>37.731670938677574</v>
      </c>
      <c r="M18" s="99">
        <f t="shared" si="5"/>
        <v>1.3765932292180676</v>
      </c>
    </row>
    <row r="19" spans="1:13" ht="14.25" x14ac:dyDescent="0.2">
      <c r="A19" s="15" t="s">
        <v>14</v>
      </c>
      <c r="B19" s="100">
        <f>'SEKTÖR (U S D)'!B19*1.8072</f>
        <v>263834.48600236798</v>
      </c>
      <c r="C19" s="100">
        <f>'SEKTÖR (U S D)'!C19*2.2178</f>
        <v>430333.727630482</v>
      </c>
      <c r="D19" s="101">
        <f t="shared" si="0"/>
        <v>63.107459586090521</v>
      </c>
      <c r="E19" s="101">
        <f t="shared" si="1"/>
        <v>1.490985011303517</v>
      </c>
      <c r="F19" s="100">
        <f>'SEKTÖR (U S D)'!F19*1.7802</f>
        <v>829456.94117287791</v>
      </c>
      <c r="G19" s="100">
        <f>'SEKTÖR (U S D)'!G19*2.2159</f>
        <v>1306412.158684409</v>
      </c>
      <c r="H19" s="101">
        <f t="shared" si="2"/>
        <v>57.502106961345277</v>
      </c>
      <c r="I19" s="101">
        <f t="shared" si="3"/>
        <v>1.527092733636203</v>
      </c>
      <c r="J19" s="100">
        <f>'SEKTÖR (U S D)'!J19*1.7899</f>
        <v>3084324.2117681</v>
      </c>
      <c r="K19" s="100">
        <f>'SEKTÖR (U S D)'!K19*2.0114</f>
        <v>4248091.2740344005</v>
      </c>
      <c r="L19" s="101">
        <f t="shared" si="4"/>
        <v>37.731670938677574</v>
      </c>
      <c r="M19" s="101">
        <f t="shared" si="5"/>
        <v>1.3765932292180676</v>
      </c>
    </row>
    <row r="20" spans="1:13" s="26" customFormat="1" ht="15.75" x14ac:dyDescent="0.25">
      <c r="A20" s="97" t="s">
        <v>15</v>
      </c>
      <c r="B20" s="98">
        <f>'SEKTÖR (U S D)'!B20*1.8072</f>
        <v>653074.29493927199</v>
      </c>
      <c r="C20" s="98">
        <f>'SEKTÖR (U S D)'!C20*2.2178</f>
        <v>820667.344313154</v>
      </c>
      <c r="D20" s="99">
        <f t="shared" si="0"/>
        <v>25.662172079436402</v>
      </c>
      <c r="E20" s="99">
        <f t="shared" si="1"/>
        <v>2.8433809182808365</v>
      </c>
      <c r="F20" s="98">
        <f>'SEKTÖR (U S D)'!F20*1.7802</f>
        <v>1749407.26741011</v>
      </c>
      <c r="G20" s="98">
        <f>'SEKTÖR (U S D)'!G20*2.2159</f>
        <v>2384505.199286365</v>
      </c>
      <c r="H20" s="99">
        <f t="shared" si="2"/>
        <v>36.303606581929806</v>
      </c>
      <c r="I20" s="99">
        <f t="shared" si="3"/>
        <v>2.7872984333021664</v>
      </c>
      <c r="J20" s="98">
        <f>'SEKTÖR (U S D)'!J20*1.7899</f>
        <v>7076830.0820861002</v>
      </c>
      <c r="K20" s="98">
        <f>'SEKTÖR (U S D)'!K20*2.0114</f>
        <v>9151943.5729892012</v>
      </c>
      <c r="L20" s="99">
        <f t="shared" si="4"/>
        <v>29.32264116607702</v>
      </c>
      <c r="M20" s="99">
        <f t="shared" si="5"/>
        <v>2.9656857030752963</v>
      </c>
    </row>
    <row r="21" spans="1:13" ht="14.25" x14ac:dyDescent="0.2">
      <c r="A21" s="15" t="s">
        <v>16</v>
      </c>
      <c r="B21" s="100">
        <f>'SEKTÖR (U S D)'!B21*1.8072</f>
        <v>653074.29493927199</v>
      </c>
      <c r="C21" s="100">
        <f>'SEKTÖR (U S D)'!C21*2.2178</f>
        <v>820667.344313154</v>
      </c>
      <c r="D21" s="101">
        <f t="shared" si="0"/>
        <v>25.662172079436402</v>
      </c>
      <c r="E21" s="101">
        <f t="shared" si="1"/>
        <v>2.8433809182808365</v>
      </c>
      <c r="F21" s="100">
        <f>'SEKTÖR (U S D)'!F21*1.7802</f>
        <v>1749407.26741011</v>
      </c>
      <c r="G21" s="100">
        <f>'SEKTÖR (U S D)'!G21*2.2159</f>
        <v>2384505.199286365</v>
      </c>
      <c r="H21" s="101">
        <f t="shared" si="2"/>
        <v>36.303606581929806</v>
      </c>
      <c r="I21" s="101">
        <f t="shared" si="3"/>
        <v>2.7872984333021664</v>
      </c>
      <c r="J21" s="100">
        <f>'SEKTÖR (U S D)'!J21*1.7899</f>
        <v>7076830.0820861002</v>
      </c>
      <c r="K21" s="100">
        <f>'SEKTÖR (U S D)'!K21*2.0114</f>
        <v>9151943.5729892012</v>
      </c>
      <c r="L21" s="101">
        <f t="shared" si="4"/>
        <v>29.32264116607702</v>
      </c>
      <c r="M21" s="101">
        <f t="shared" si="5"/>
        <v>2.9656857030752963</v>
      </c>
    </row>
    <row r="22" spans="1:13" ht="16.5" x14ac:dyDescent="0.25">
      <c r="A22" s="94" t="s">
        <v>17</v>
      </c>
      <c r="B22" s="95">
        <f>'SEKTÖR (U S D)'!B22*1.8072</f>
        <v>18768175.03469592</v>
      </c>
      <c r="C22" s="95">
        <f>'SEKTÖR (U S D)'!C22*2.2178</f>
        <v>23859526.32842727</v>
      </c>
      <c r="D22" s="102">
        <f t="shared" si="0"/>
        <v>27.127577850905528</v>
      </c>
      <c r="E22" s="102">
        <f t="shared" si="1"/>
        <v>82.666530295839294</v>
      </c>
      <c r="F22" s="95">
        <f>'SEKTÖR (U S D)'!F22*1.7802</f>
        <v>51336444.995355725</v>
      </c>
      <c r="G22" s="95">
        <f>'SEKTÖR (U S D)'!G22*2.2159</f>
        <v>67283871.933873266</v>
      </c>
      <c r="H22" s="102">
        <f t="shared" si="2"/>
        <v>31.064533081634814</v>
      </c>
      <c r="I22" s="102">
        <f t="shared" si="3"/>
        <v>78.649537389943873</v>
      </c>
      <c r="J22" s="95">
        <f>'SEKTÖR (U S D)'!J22*1.7899</f>
        <v>205069654.25069621</v>
      </c>
      <c r="K22" s="95">
        <f>'SEKTÖR (U S D)'!K22*2.0114</f>
        <v>242496828.48056826</v>
      </c>
      <c r="L22" s="102">
        <f t="shared" si="4"/>
        <v>18.250956908581699</v>
      </c>
      <c r="M22" s="102">
        <f t="shared" si="5"/>
        <v>78.581054562930291</v>
      </c>
    </row>
    <row r="23" spans="1:13" s="26" customFormat="1" ht="15.75" x14ac:dyDescent="0.25">
      <c r="A23" s="97" t="s">
        <v>18</v>
      </c>
      <c r="B23" s="98">
        <f>'SEKTÖR (U S D)'!B23*1.8072</f>
        <v>1911006.6195012482</v>
      </c>
      <c r="C23" s="98">
        <f>'SEKTÖR (U S D)'!C23*2.2178</f>
        <v>2454880.6901579481</v>
      </c>
      <c r="D23" s="99">
        <f t="shared" si="0"/>
        <v>28.460083031980549</v>
      </c>
      <c r="E23" s="99">
        <f t="shared" si="1"/>
        <v>8.5054693103368795</v>
      </c>
      <c r="F23" s="98">
        <f>'SEKTÖR (U S D)'!F23*1.7802</f>
        <v>5271904.6898149801</v>
      </c>
      <c r="G23" s="98">
        <f>'SEKTÖR (U S D)'!G23*2.2159</f>
        <v>7126172.6824657312</v>
      </c>
      <c r="H23" s="99">
        <f t="shared" si="2"/>
        <v>35.17263876627154</v>
      </c>
      <c r="I23" s="99">
        <f t="shared" si="3"/>
        <v>8.329933589250281</v>
      </c>
      <c r="J23" s="98">
        <f>'SEKTÖR (U S D)'!J23*1.7899</f>
        <v>20961620.634336203</v>
      </c>
      <c r="K23" s="98">
        <f>'SEKTÖR (U S D)'!K23*2.0114</f>
        <v>25705927.587236397</v>
      </c>
      <c r="L23" s="99">
        <f t="shared" si="4"/>
        <v>22.633302241567989</v>
      </c>
      <c r="M23" s="99">
        <f t="shared" si="5"/>
        <v>8.3300013075644195</v>
      </c>
    </row>
    <row r="24" spans="1:13" ht="14.25" x14ac:dyDescent="0.2">
      <c r="A24" s="15" t="s">
        <v>19</v>
      </c>
      <c r="B24" s="100">
        <f>'SEKTÖR (U S D)'!B24*1.8072</f>
        <v>1326391.5073300558</v>
      </c>
      <c r="C24" s="100">
        <f>'SEKTÖR (U S D)'!C24*2.2178</f>
        <v>1711607.6391674781</v>
      </c>
      <c r="D24" s="101">
        <f t="shared" si="0"/>
        <v>29.042415433798919</v>
      </c>
      <c r="E24" s="101">
        <f t="shared" si="1"/>
        <v>5.9302377930800674</v>
      </c>
      <c r="F24" s="100">
        <f>'SEKTÖR (U S D)'!F24*1.7802</f>
        <v>3677011.5609523621</v>
      </c>
      <c r="G24" s="100">
        <f>'SEKTÖR (U S D)'!G24*2.2159</f>
        <v>5000144.7666616421</v>
      </c>
      <c r="H24" s="101">
        <f t="shared" si="2"/>
        <v>35.983928355302282</v>
      </c>
      <c r="I24" s="101">
        <f t="shared" si="3"/>
        <v>5.8447747057003925</v>
      </c>
      <c r="J24" s="100">
        <f>'SEKTÖR (U S D)'!J24*1.7899</f>
        <v>14251877.683373401</v>
      </c>
      <c r="K24" s="100">
        <f>'SEKTÖR (U S D)'!K24*2.0114</f>
        <v>17257201.948414199</v>
      </c>
      <c r="L24" s="101">
        <f t="shared" si="4"/>
        <v>21.087216237807631</v>
      </c>
      <c r="M24" s="101">
        <f t="shared" si="5"/>
        <v>5.5921932522119944</v>
      </c>
    </row>
    <row r="25" spans="1:13" ht="14.25" x14ac:dyDescent="0.2">
      <c r="A25" s="15" t="s">
        <v>20</v>
      </c>
      <c r="B25" s="100">
        <f>'SEKTÖR (U S D)'!B25*1.8072</f>
        <v>277506.27356954402</v>
      </c>
      <c r="C25" s="100">
        <f>'SEKTÖR (U S D)'!C25*2.2178</f>
        <v>319208.517631692</v>
      </c>
      <c r="D25" s="101">
        <f t="shared" si="0"/>
        <v>15.027495964590241</v>
      </c>
      <c r="E25" s="101">
        <f t="shared" si="1"/>
        <v>1.1059674961799466</v>
      </c>
      <c r="F25" s="100">
        <f>'SEKTÖR (U S D)'!F25*1.7802</f>
        <v>709271.16512083204</v>
      </c>
      <c r="G25" s="100">
        <f>'SEKTÖR (U S D)'!G25*2.2159</f>
        <v>914628.61238254805</v>
      </c>
      <c r="H25" s="101">
        <f t="shared" si="2"/>
        <v>28.953305500122951</v>
      </c>
      <c r="I25" s="101">
        <f t="shared" si="3"/>
        <v>1.0691286809146727</v>
      </c>
      <c r="J25" s="100">
        <f>'SEKTÖR (U S D)'!J25*1.7899</f>
        <v>3022923.2351619005</v>
      </c>
      <c r="K25" s="100">
        <f>'SEKTÖR (U S D)'!K25*2.0114</f>
        <v>3933722.2143559996</v>
      </c>
      <c r="L25" s="101">
        <f t="shared" si="4"/>
        <v>30.129742250809056</v>
      </c>
      <c r="M25" s="101">
        <f t="shared" si="5"/>
        <v>1.2747219907929221</v>
      </c>
    </row>
    <row r="26" spans="1:13" ht="14.25" x14ac:dyDescent="0.2">
      <c r="A26" s="15" t="s">
        <v>21</v>
      </c>
      <c r="B26" s="100">
        <f>'SEKTÖR (U S D)'!B26*1.8072</f>
        <v>307108.83860164799</v>
      </c>
      <c r="C26" s="100">
        <f>'SEKTÖR (U S D)'!C26*2.2178</f>
        <v>424064.53335877805</v>
      </c>
      <c r="D26" s="101">
        <f t="shared" si="0"/>
        <v>38.082816271150605</v>
      </c>
      <c r="E26" s="101">
        <f t="shared" si="1"/>
        <v>1.4692640210768648</v>
      </c>
      <c r="F26" s="100">
        <f>'SEKTÖR (U S D)'!F26*1.7802</f>
        <v>885621.96374178596</v>
      </c>
      <c r="G26" s="100">
        <f>'SEKTÖR (U S D)'!G26*2.2159</f>
        <v>1211399.303421542</v>
      </c>
      <c r="H26" s="101">
        <f t="shared" si="2"/>
        <v>36.785146825326528</v>
      </c>
      <c r="I26" s="101">
        <f t="shared" si="3"/>
        <v>1.4160302026352167</v>
      </c>
      <c r="J26" s="100">
        <f>'SEKTÖR (U S D)'!J26*1.7899</f>
        <v>3686819.7158009</v>
      </c>
      <c r="K26" s="100">
        <f>'SEKTÖR (U S D)'!K26*2.0114</f>
        <v>4515003.4204433989</v>
      </c>
      <c r="L26" s="101">
        <f t="shared" si="4"/>
        <v>22.46336323669653</v>
      </c>
      <c r="M26" s="101">
        <f t="shared" si="5"/>
        <v>1.4630860632559157</v>
      </c>
    </row>
    <row r="27" spans="1:13" s="26" customFormat="1" ht="15.75" x14ac:dyDescent="0.25">
      <c r="A27" s="97" t="s">
        <v>22</v>
      </c>
      <c r="B27" s="98">
        <f>'SEKTÖR (U S D)'!B27*1.8072</f>
        <v>2624237.3068927201</v>
      </c>
      <c r="C27" s="98">
        <f>'SEKTÖR (U S D)'!C27*2.2178</f>
        <v>3255774.5731423898</v>
      </c>
      <c r="D27" s="99">
        <f t="shared" si="0"/>
        <v>24.065554764841519</v>
      </c>
      <c r="E27" s="99">
        <f t="shared" si="1"/>
        <v>11.280340761267725</v>
      </c>
      <c r="F27" s="98">
        <f>'SEKTÖR (U S D)'!F27*1.7802</f>
        <v>7472437.2137570949</v>
      </c>
      <c r="G27" s="98">
        <f>'SEKTÖR (U S D)'!G27*2.2159</f>
        <v>9553510.9164431505</v>
      </c>
      <c r="H27" s="99">
        <f t="shared" si="2"/>
        <v>27.849999179045692</v>
      </c>
      <c r="I27" s="99">
        <f t="shared" si="3"/>
        <v>11.167300460450457</v>
      </c>
      <c r="J27" s="98">
        <f>'SEKTÖR (U S D)'!J27*1.7899</f>
        <v>31106107.341802504</v>
      </c>
      <c r="K27" s="98">
        <f>'SEKTÖR (U S D)'!K27*2.0114</f>
        <v>35292346.805294603</v>
      </c>
      <c r="L27" s="99">
        <f t="shared" si="4"/>
        <v>13.457934216880766</v>
      </c>
      <c r="M27" s="99">
        <f t="shared" si="5"/>
        <v>11.436478766908674</v>
      </c>
    </row>
    <row r="28" spans="1:13" ht="14.25" x14ac:dyDescent="0.2">
      <c r="A28" s="15" t="s">
        <v>23</v>
      </c>
      <c r="B28" s="100">
        <f>'SEKTÖR (U S D)'!B28*1.8072</f>
        <v>2624237.3068927201</v>
      </c>
      <c r="C28" s="100">
        <f>'SEKTÖR (U S D)'!C28*2.2178</f>
        <v>3255774.5731423898</v>
      </c>
      <c r="D28" s="101">
        <f t="shared" si="0"/>
        <v>24.065554764841519</v>
      </c>
      <c r="E28" s="101">
        <f t="shared" si="1"/>
        <v>11.280340761267725</v>
      </c>
      <c r="F28" s="100">
        <f>'SEKTÖR (U S D)'!F28*1.7802</f>
        <v>7472437.2137570949</v>
      </c>
      <c r="G28" s="100">
        <f>'SEKTÖR (U S D)'!G28*2.2159</f>
        <v>9553510.9164431505</v>
      </c>
      <c r="H28" s="101">
        <f t="shared" si="2"/>
        <v>27.849999179045692</v>
      </c>
      <c r="I28" s="101">
        <f t="shared" si="3"/>
        <v>11.167300460450457</v>
      </c>
      <c r="J28" s="100">
        <f>'SEKTÖR (U S D)'!J28*1.7899</f>
        <v>31106107.341802504</v>
      </c>
      <c r="K28" s="100">
        <f>'SEKTÖR (U S D)'!K28*2.0114</f>
        <v>35292346.805294603</v>
      </c>
      <c r="L28" s="101">
        <f t="shared" si="4"/>
        <v>13.457934216880766</v>
      </c>
      <c r="M28" s="101">
        <f t="shared" si="5"/>
        <v>11.436478766908674</v>
      </c>
    </row>
    <row r="29" spans="1:13" s="26" customFormat="1" ht="15.75" x14ac:dyDescent="0.25">
      <c r="A29" s="97" t="s">
        <v>24</v>
      </c>
      <c r="B29" s="98">
        <f>'SEKTÖR (U S D)'!B29*1.8072</f>
        <v>14232931.108301951</v>
      </c>
      <c r="C29" s="98">
        <f>'SEKTÖR (U S D)'!C29*2.2178</f>
        <v>18148871.065126933</v>
      </c>
      <c r="D29" s="99">
        <f t="shared" si="0"/>
        <v>27.513236219775187</v>
      </c>
      <c r="E29" s="99">
        <f t="shared" si="1"/>
        <v>62.880720224234686</v>
      </c>
      <c r="F29" s="98">
        <f>'SEKTÖR (U S D)'!F29*1.7802</f>
        <v>38592103.09178365</v>
      </c>
      <c r="G29" s="98">
        <f>'SEKTÖR (U S D)'!G29*2.2159</f>
        <v>50604188.33496438</v>
      </c>
      <c r="H29" s="99">
        <f t="shared" si="2"/>
        <v>31.125759626554611</v>
      </c>
      <c r="I29" s="99">
        <f t="shared" si="3"/>
        <v>59.15230334024313</v>
      </c>
      <c r="J29" s="98">
        <f>'SEKTÖR (U S D)'!J29*1.7899</f>
        <v>153001926.27813733</v>
      </c>
      <c r="K29" s="98">
        <f>'SEKTÖR (U S D)'!K29*2.0114</f>
        <v>181498554.09407142</v>
      </c>
      <c r="L29" s="99">
        <f t="shared" si="4"/>
        <v>18.62501244862171</v>
      </c>
      <c r="M29" s="99">
        <f t="shared" si="5"/>
        <v>58.814574490412561</v>
      </c>
    </row>
    <row r="30" spans="1:13" ht="14.25" x14ac:dyDescent="0.2">
      <c r="A30" s="15" t="s">
        <v>25</v>
      </c>
      <c r="B30" s="100">
        <f>'SEKTÖR (U S D)'!B30*1.8072</f>
        <v>2728660.002102864</v>
      </c>
      <c r="C30" s="100">
        <f>'SEKTÖR (U S D)'!C30*2.2178</f>
        <v>3557981.1159011861</v>
      </c>
      <c r="D30" s="101">
        <f t="shared" si="0"/>
        <v>30.392980919542893</v>
      </c>
      <c r="E30" s="101">
        <f t="shared" si="1"/>
        <v>12.327401209102593</v>
      </c>
      <c r="F30" s="100">
        <f>'SEKTÖR (U S D)'!F30*1.7802</f>
        <v>7640630.9231373351</v>
      </c>
      <c r="G30" s="100">
        <f>'SEKTÖR (U S D)'!G30*2.2159</f>
        <v>10370911.100053538</v>
      </c>
      <c r="H30" s="101">
        <f t="shared" si="2"/>
        <v>35.733700585489302</v>
      </c>
      <c r="I30" s="101">
        <f t="shared" si="3"/>
        <v>12.122776779747223</v>
      </c>
      <c r="J30" s="100">
        <f>'SEKTÖR (U S D)'!J30*1.7899</f>
        <v>29218685.504824203</v>
      </c>
      <c r="K30" s="100">
        <f>'SEKTÖR (U S D)'!K30*2.0114</f>
        <v>35704859.895319</v>
      </c>
      <c r="L30" s="101">
        <f t="shared" si="4"/>
        <v>22.198720710498378</v>
      </c>
      <c r="M30" s="101">
        <f t="shared" si="5"/>
        <v>11.570153561083263</v>
      </c>
    </row>
    <row r="31" spans="1:13" ht="14.25" x14ac:dyDescent="0.2">
      <c r="A31" s="15" t="s">
        <v>26</v>
      </c>
      <c r="B31" s="100">
        <f>'SEKTÖR (U S D)'!B31*1.8072</f>
        <v>3367353.3691466879</v>
      </c>
      <c r="C31" s="100">
        <f>'SEKTÖR (U S D)'!C31*2.2178</f>
        <v>4718492.2604418295</v>
      </c>
      <c r="D31" s="101">
        <f t="shared" si="0"/>
        <v>40.124654088131237</v>
      </c>
      <c r="E31" s="101">
        <f t="shared" si="1"/>
        <v>16.348245058568565</v>
      </c>
      <c r="F31" s="100">
        <f>'SEKTÖR (U S D)'!F31*1.7802</f>
        <v>9137250.155897893</v>
      </c>
      <c r="G31" s="100">
        <f>'SEKTÖR (U S D)'!G31*2.2159</f>
        <v>12289384.003926249</v>
      </c>
      <c r="H31" s="101">
        <f t="shared" si="2"/>
        <v>34.497620118167866</v>
      </c>
      <c r="I31" s="101">
        <f t="shared" si="3"/>
        <v>14.365320231066777</v>
      </c>
      <c r="J31" s="100">
        <f>'SEKTÖR (U S D)'!J31*1.7899</f>
        <v>34121921.07626541</v>
      </c>
      <c r="K31" s="100">
        <f>'SEKTÖR (U S D)'!K31*2.0114</f>
        <v>43680466.041563995</v>
      </c>
      <c r="L31" s="101">
        <f t="shared" si="4"/>
        <v>28.012915638408582</v>
      </c>
      <c r="M31" s="101">
        <f t="shared" si="5"/>
        <v>14.154647328187279</v>
      </c>
    </row>
    <row r="32" spans="1:13" ht="14.25" x14ac:dyDescent="0.2">
      <c r="A32" s="15" t="s">
        <v>27</v>
      </c>
      <c r="B32" s="100">
        <f>'SEKTÖR (U S D)'!B32*1.8072</f>
        <v>167203.20789863999</v>
      </c>
      <c r="C32" s="100">
        <f>'SEKTÖR (U S D)'!C32*2.2178</f>
        <v>215587.82027486598</v>
      </c>
      <c r="D32" s="101">
        <f t="shared" si="0"/>
        <v>28.937610099895426</v>
      </c>
      <c r="E32" s="101">
        <f t="shared" si="1"/>
        <v>0.74695100107383061</v>
      </c>
      <c r="F32" s="100">
        <f>'SEKTÖR (U S D)'!F32*1.7802</f>
        <v>540959.22053542791</v>
      </c>
      <c r="G32" s="100">
        <f>'SEKTÖR (U S D)'!G32*2.2159</f>
        <v>533845.77091474598</v>
      </c>
      <c r="H32" s="101">
        <f t="shared" si="2"/>
        <v>-1.3149696595690183</v>
      </c>
      <c r="I32" s="101">
        <f t="shared" si="3"/>
        <v>0.62402358415531389</v>
      </c>
      <c r="J32" s="100">
        <f>'SEKTÖR (U S D)'!J32*1.7899</f>
        <v>1560633.0138371002</v>
      </c>
      <c r="K32" s="100">
        <f>'SEKTÖR (U S D)'!K32*2.0114</f>
        <v>2213810.9232040001</v>
      </c>
      <c r="L32" s="101">
        <f t="shared" si="4"/>
        <v>41.853395614190113</v>
      </c>
      <c r="M32" s="101">
        <f t="shared" si="5"/>
        <v>0.71738503978927159</v>
      </c>
    </row>
    <row r="33" spans="1:13" ht="14.25" x14ac:dyDescent="0.2">
      <c r="A33" s="15" t="s">
        <v>193</v>
      </c>
      <c r="B33" s="100">
        <f>'SEKTÖR (U S D)'!B33*1.8072</f>
        <v>1643684.7284428319</v>
      </c>
      <c r="C33" s="100">
        <f>'SEKTÖR (U S D)'!C33*2.2178</f>
        <v>2354332.8973278399</v>
      </c>
      <c r="D33" s="101">
        <f t="shared" si="0"/>
        <v>43.235065495695792</v>
      </c>
      <c r="E33" s="101">
        <f t="shared" si="1"/>
        <v>8.1570995628508722</v>
      </c>
      <c r="F33" s="100">
        <f>'SEKTÖR (U S D)'!F33*1.7802</f>
        <v>4589375.3164804867</v>
      </c>
      <c r="G33" s="100">
        <f>'SEKTÖR (U S D)'!G33*2.2159</f>
        <v>6396398.6660709931</v>
      </c>
      <c r="H33" s="101">
        <f t="shared" si="2"/>
        <v>39.374059103457284</v>
      </c>
      <c r="I33" s="101">
        <f t="shared" si="3"/>
        <v>7.4768853454593049</v>
      </c>
      <c r="J33" s="100">
        <f>'SEKTÖR (U S D)'!J33*1.7899</f>
        <v>20536026.868292604</v>
      </c>
      <c r="K33" s="100">
        <f>'SEKTÖR (U S D)'!K33*2.0114</f>
        <v>24144771.1158466</v>
      </c>
      <c r="L33" s="101">
        <f t="shared" si="4"/>
        <v>17.572747984303906</v>
      </c>
      <c r="M33" s="101">
        <f t="shared" si="5"/>
        <v>7.8241088279463469</v>
      </c>
    </row>
    <row r="34" spans="1:13" ht="14.25" x14ac:dyDescent="0.2">
      <c r="A34" s="15" t="s">
        <v>28</v>
      </c>
      <c r="B34" s="100">
        <f>'SEKTÖR (U S D)'!B34*1.8072</f>
        <v>925553.74692117597</v>
      </c>
      <c r="C34" s="100">
        <f>'SEKTÖR (U S D)'!C34*2.2178</f>
        <v>1121038.4729622779</v>
      </c>
      <c r="D34" s="101">
        <f t="shared" si="0"/>
        <v>21.120840004308281</v>
      </c>
      <c r="E34" s="101">
        <f t="shared" si="1"/>
        <v>3.8840821738159872</v>
      </c>
      <c r="F34" s="100">
        <f>'SEKTÖR (U S D)'!F34*1.7802</f>
        <v>2452808.2513183197</v>
      </c>
      <c r="G34" s="100">
        <f>'SEKTÖR (U S D)'!G34*2.2159</f>
        <v>3223510.2573706647</v>
      </c>
      <c r="H34" s="101">
        <f t="shared" si="2"/>
        <v>31.421208960713216</v>
      </c>
      <c r="I34" s="101">
        <f t="shared" si="3"/>
        <v>3.7680291461690727</v>
      </c>
      <c r="J34" s="100">
        <f>'SEKTÖR (U S D)'!J34*1.7899</f>
        <v>9716309.6396093033</v>
      </c>
      <c r="K34" s="100">
        <f>'SEKTÖR (U S D)'!K34*2.0114</f>
        <v>11810783.975164799</v>
      </c>
      <c r="L34" s="101">
        <f t="shared" si="4"/>
        <v>21.556274071559077</v>
      </c>
      <c r="M34" s="101">
        <f t="shared" si="5"/>
        <v>3.8272824671510235</v>
      </c>
    </row>
    <row r="35" spans="1:13" ht="14.25" x14ac:dyDescent="0.2">
      <c r="A35" s="15" t="s">
        <v>29</v>
      </c>
      <c r="B35" s="100">
        <f>'SEKTÖR (U S D)'!B35*1.8072</f>
        <v>1071758.2275638639</v>
      </c>
      <c r="C35" s="100">
        <f>'SEKTÖR (U S D)'!C35*2.2178</f>
        <v>1332048.019257826</v>
      </c>
      <c r="D35" s="101">
        <f t="shared" si="0"/>
        <v>24.286241523483156</v>
      </c>
      <c r="E35" s="101">
        <f t="shared" si="1"/>
        <v>4.6151707466335194</v>
      </c>
      <c r="F35" s="100">
        <f>'SEKTÖR (U S D)'!F35*1.7802</f>
        <v>2951224.5756804841</v>
      </c>
      <c r="G35" s="100">
        <f>'SEKTÖR (U S D)'!G35*2.2159</f>
        <v>3903400.9651537831</v>
      </c>
      <c r="H35" s="101">
        <f t="shared" si="2"/>
        <v>32.263772717254128</v>
      </c>
      <c r="I35" s="101">
        <f t="shared" si="3"/>
        <v>4.5627677381368068</v>
      </c>
      <c r="J35" s="100">
        <f>'SEKTÖR (U S D)'!J35*1.7899</f>
        <v>11705679.7255265</v>
      </c>
      <c r="K35" s="100">
        <f>'SEKTÖR (U S D)'!K35*2.0114</f>
        <v>13946836.3165098</v>
      </c>
      <c r="L35" s="101">
        <f t="shared" si="4"/>
        <v>19.145890230500871</v>
      </c>
      <c r="M35" s="101">
        <f t="shared" si="5"/>
        <v>4.5194698521829766</v>
      </c>
    </row>
    <row r="36" spans="1:13" ht="14.25" x14ac:dyDescent="0.2">
      <c r="A36" s="15" t="s">
        <v>30</v>
      </c>
      <c r="B36" s="100">
        <f>'SEKTÖR (U S D)'!B36*1.8072</f>
        <v>2620167.744850128</v>
      </c>
      <c r="C36" s="100">
        <f>'SEKTÖR (U S D)'!C36*2.2178</f>
        <v>2620041.6568982499</v>
      </c>
      <c r="D36" s="101">
        <f t="shared" si="0"/>
        <v>-4.8122091467581937E-3</v>
      </c>
      <c r="E36" s="101">
        <f t="shared" si="1"/>
        <v>9.077705484382804</v>
      </c>
      <c r="F36" s="100">
        <f>'SEKTÖR (U S D)'!F36*1.7802</f>
        <v>6799012.0225170841</v>
      </c>
      <c r="G36" s="100">
        <f>'SEKTÖR (U S D)'!G36*2.2159</f>
        <v>7706771.9271773864</v>
      </c>
      <c r="H36" s="101">
        <f t="shared" si="2"/>
        <v>13.351350191086109</v>
      </c>
      <c r="I36" s="101">
        <f t="shared" si="3"/>
        <v>9.008608295283862</v>
      </c>
      <c r="J36" s="100">
        <f>'SEKTÖR (U S D)'!J36*1.7899</f>
        <v>27519455.787172299</v>
      </c>
      <c r="K36" s="100">
        <f>'SEKTÖR (U S D)'!K36*2.0114</f>
        <v>27120726.9633746</v>
      </c>
      <c r="L36" s="101">
        <f t="shared" si="4"/>
        <v>-1.4488979247313436</v>
      </c>
      <c r="M36" s="101">
        <f t="shared" si="5"/>
        <v>8.7884667962412113</v>
      </c>
    </row>
    <row r="37" spans="1:13" ht="14.25" x14ac:dyDescent="0.2">
      <c r="A37" s="15" t="s">
        <v>194</v>
      </c>
      <c r="B37" s="100">
        <f>'SEKTÖR (U S D)'!B37*1.8072</f>
        <v>517999.93632021605</v>
      </c>
      <c r="C37" s="100">
        <f>'SEKTÖR (U S D)'!C37*2.2178</f>
        <v>605584.01957921404</v>
      </c>
      <c r="D37" s="101">
        <f t="shared" si="0"/>
        <v>16.908126259856424</v>
      </c>
      <c r="E37" s="101">
        <f t="shared" si="1"/>
        <v>2.0981778519876046</v>
      </c>
      <c r="F37" s="100">
        <f>'SEKTÖR (U S D)'!F37*1.7802</f>
        <v>1344212.713563822</v>
      </c>
      <c r="G37" s="100">
        <f>'SEKTÖR (U S D)'!G37*2.2159</f>
        <v>1690335.012440511</v>
      </c>
      <c r="H37" s="101">
        <f t="shared" si="2"/>
        <v>25.749071957446223</v>
      </c>
      <c r="I37" s="101">
        <f t="shared" si="3"/>
        <v>1.9758682570041293</v>
      </c>
      <c r="J37" s="100">
        <f>'SEKTÖR (U S D)'!J37*1.7899</f>
        <v>5601496.2598448005</v>
      </c>
      <c r="K37" s="100">
        <f>'SEKTÖR (U S D)'!K37*2.0114</f>
        <v>6357081.8294537999</v>
      </c>
      <c r="L37" s="101">
        <f t="shared" si="4"/>
        <v>13.488995342646792</v>
      </c>
      <c r="M37" s="101">
        <f t="shared" si="5"/>
        <v>2.0600112472866892</v>
      </c>
    </row>
    <row r="38" spans="1:13" ht="14.25" x14ac:dyDescent="0.2">
      <c r="A38" s="15" t="s">
        <v>31</v>
      </c>
      <c r="B38" s="100">
        <f>'SEKTÖR (U S D)'!B38*1.8072</f>
        <v>345651.83812065597</v>
      </c>
      <c r="C38" s="100">
        <f>'SEKTÖR (U S D)'!C38*2.2178</f>
        <v>472101.45128179796</v>
      </c>
      <c r="D38" s="101">
        <f t="shared" si="0"/>
        <v>36.582942491687973</v>
      </c>
      <c r="E38" s="101">
        <f t="shared" si="1"/>
        <v>1.635698395177192</v>
      </c>
      <c r="F38" s="100">
        <f>'SEKTÖR (U S D)'!F38*1.7802</f>
        <v>957785.06254660187</v>
      </c>
      <c r="G38" s="100">
        <f>'SEKTÖR (U S D)'!G38*2.2159</f>
        <v>1307886.9101125309</v>
      </c>
      <c r="H38" s="101">
        <f t="shared" si="2"/>
        <v>36.553279149610304</v>
      </c>
      <c r="I38" s="101">
        <f t="shared" si="3"/>
        <v>1.5288166016933347</v>
      </c>
      <c r="J38" s="100">
        <f>'SEKTÖR (U S D)'!J38*1.7899</f>
        <v>3710335.5884615998</v>
      </c>
      <c r="K38" s="100">
        <f>'SEKTÖR (U S D)'!K38*2.0114</f>
        <v>4642192.1794278007</v>
      </c>
      <c r="L38" s="101">
        <f t="shared" si="4"/>
        <v>25.115156533659334</v>
      </c>
      <c r="M38" s="101">
        <f t="shared" si="5"/>
        <v>1.5043015582055561</v>
      </c>
    </row>
    <row r="39" spans="1:13" ht="14.25" x14ac:dyDescent="0.2">
      <c r="A39" s="15" t="s">
        <v>195</v>
      </c>
      <c r="B39" s="100">
        <f>'SEKTÖR (U S D)'!B39*1.8072</f>
        <v>192870.23072572798</v>
      </c>
      <c r="C39" s="100">
        <f>'SEKTÖR (U S D)'!C39*2.2178</f>
        <v>238976.75451075402</v>
      </c>
      <c r="D39" s="101">
        <f t="shared" si="0"/>
        <v>23.905464110006715</v>
      </c>
      <c r="E39" s="101">
        <f t="shared" si="1"/>
        <v>0.82798706247689358</v>
      </c>
      <c r="F39" s="100">
        <f>'SEKTÖR (U S D)'!F39*1.7802</f>
        <v>480877.79944518005</v>
      </c>
      <c r="G39" s="100">
        <f>'SEKTÖR (U S D)'!G39*2.2159</f>
        <v>715184.228678933</v>
      </c>
      <c r="H39" s="101">
        <f t="shared" si="2"/>
        <v>48.724734122491718</v>
      </c>
      <c r="I39" s="101">
        <f t="shared" si="3"/>
        <v>0.83599393312952419</v>
      </c>
      <c r="J39" s="100">
        <f>'SEKTÖR (U S D)'!J39*1.7899</f>
        <v>2303169.9752676999</v>
      </c>
      <c r="K39" s="100">
        <f>'SEKTÖR (U S D)'!K39*2.0114</f>
        <v>2899543.6747035999</v>
      </c>
      <c r="L39" s="101">
        <f t="shared" si="4"/>
        <v>25.893603417897232</v>
      </c>
      <c r="M39" s="101">
        <f t="shared" si="5"/>
        <v>0.93959661714809184</v>
      </c>
    </row>
    <row r="40" spans="1:13" ht="14.25" x14ac:dyDescent="0.2">
      <c r="A40" s="12" t="s">
        <v>32</v>
      </c>
      <c r="B40" s="100">
        <f>'SEKTÖR (U S D)'!B40*1.8072</f>
        <v>630126.820171008</v>
      </c>
      <c r="C40" s="100">
        <f>'SEKTÖR (U S D)'!C40*2.2178</f>
        <v>887845.18879674806</v>
      </c>
      <c r="D40" s="101">
        <f t="shared" si="0"/>
        <v>40.899444425456885</v>
      </c>
      <c r="E40" s="101">
        <f t="shared" si="1"/>
        <v>3.0761332051355712</v>
      </c>
      <c r="F40" s="100">
        <f>'SEKTÖR (U S D)'!F40*1.7802</f>
        <v>1648233.851474304</v>
      </c>
      <c r="G40" s="100">
        <f>'SEKTÖR (U S D)'!G40*2.2159</f>
        <v>2406844.3482336532</v>
      </c>
      <c r="H40" s="101">
        <f t="shared" si="2"/>
        <v>46.025659288625285</v>
      </c>
      <c r="I40" s="101">
        <f t="shared" si="3"/>
        <v>2.8134111357952096</v>
      </c>
      <c r="J40" s="100">
        <f>'SEKTÖR (U S D)'!J40*1.7899</f>
        <v>6844830.6524821995</v>
      </c>
      <c r="K40" s="100">
        <f>'SEKTÖR (U S D)'!K40*2.0114</f>
        <v>8768959.5386206005</v>
      </c>
      <c r="L40" s="101">
        <f t="shared" si="4"/>
        <v>28.110686499462741</v>
      </c>
      <c r="M40" s="101">
        <f t="shared" si="5"/>
        <v>2.841579794185598</v>
      </c>
    </row>
    <row r="41" spans="1:13" ht="14.25" x14ac:dyDescent="0.2">
      <c r="A41" s="15" t="s">
        <v>33</v>
      </c>
      <c r="B41" s="100">
        <f>'SEKTÖR (U S D)'!B41*1.8072</f>
        <v>21901.256038151998</v>
      </c>
      <c r="C41" s="100">
        <f>'SEKTÖR (U S D)'!C41*2.2178</f>
        <v>24841.407894341999</v>
      </c>
      <c r="D41" s="101">
        <f t="shared" si="0"/>
        <v>13.424580996944901</v>
      </c>
      <c r="E41" s="101">
        <f t="shared" si="1"/>
        <v>8.6068473029250067E-2</v>
      </c>
      <c r="F41" s="100">
        <f>'SEKTÖR (U S D)'!F41*1.7802</f>
        <v>49733.199186714002</v>
      </c>
      <c r="G41" s="100">
        <f>'SEKTÖR (U S D)'!G41*2.2159</f>
        <v>59715.144831398997</v>
      </c>
      <c r="H41" s="101">
        <f t="shared" si="2"/>
        <v>20.070990420724083</v>
      </c>
      <c r="I41" s="101">
        <f t="shared" si="3"/>
        <v>6.9802292602584262E-2</v>
      </c>
      <c r="J41" s="100">
        <f>'SEKTÖR (U S D)'!J41*1.7899</f>
        <v>163382.17760410003</v>
      </c>
      <c r="K41" s="100">
        <f>'SEKTÖR (U S D)'!K41*2.0114</f>
        <v>208521.63887140001</v>
      </c>
      <c r="L41" s="101">
        <f t="shared" si="4"/>
        <v>27.62814275659845</v>
      </c>
      <c r="M41" s="101">
        <f t="shared" si="5"/>
        <v>6.7571400353461375E-2</v>
      </c>
    </row>
    <row r="42" spans="1:13" ht="16.5" x14ac:dyDescent="0.25">
      <c r="A42" s="94" t="s">
        <v>34</v>
      </c>
      <c r="B42" s="95">
        <f>'SEKTÖR (U S D)'!B42*1.8072</f>
        <v>668052.14128387196</v>
      </c>
      <c r="C42" s="95">
        <f>'SEKTÖR (U S D)'!C42*2.2178</f>
        <v>807432.0833776599</v>
      </c>
      <c r="D42" s="102">
        <f t="shared" si="0"/>
        <v>20.863632264680064</v>
      </c>
      <c r="E42" s="102">
        <f t="shared" si="1"/>
        <v>2.7975244715083036</v>
      </c>
      <c r="F42" s="95">
        <f>'SEKTÖR (U S D)'!F42*1.7802</f>
        <v>2070181.9538068858</v>
      </c>
      <c r="G42" s="95">
        <f>'SEKTÖR (U S D)'!G42*2.2159</f>
        <v>2420734.3741629017</v>
      </c>
      <c r="H42" s="102">
        <f t="shared" si="2"/>
        <v>16.933411080672418</v>
      </c>
      <c r="I42" s="102">
        <f t="shared" si="3"/>
        <v>2.8296474801414946</v>
      </c>
      <c r="J42" s="95">
        <f>'SEKTÖR (U S D)'!J42*1.7899</f>
        <v>8068759.8890170995</v>
      </c>
      <c r="K42" s="95">
        <f>'SEKTÖR (U S D)'!K42*2.0114</f>
        <v>9987654.6095366012</v>
      </c>
      <c r="L42" s="102">
        <f t="shared" si="4"/>
        <v>23.781779937849322</v>
      </c>
      <c r="M42" s="102">
        <f t="shared" si="5"/>
        <v>3.2364977172911304</v>
      </c>
    </row>
    <row r="43" spans="1:13" ht="14.25" x14ac:dyDescent="0.2">
      <c r="A43" s="15" t="s">
        <v>35</v>
      </c>
      <c r="B43" s="100">
        <f>'SEKTÖR (U S D)'!B43*1.8072</f>
        <v>668052.14128387196</v>
      </c>
      <c r="C43" s="100">
        <f>'SEKTÖR (U S D)'!C43*2.2178</f>
        <v>807432.0833776599</v>
      </c>
      <c r="D43" s="101">
        <f t="shared" si="0"/>
        <v>20.863632264680064</v>
      </c>
      <c r="E43" s="101">
        <f t="shared" si="1"/>
        <v>2.7975244715083036</v>
      </c>
      <c r="F43" s="100">
        <f>'SEKTÖR (U S D)'!F43*1.7802</f>
        <v>2070181.9538068858</v>
      </c>
      <c r="G43" s="100">
        <f>'SEKTÖR (U S D)'!G43*2.2159</f>
        <v>2420734.3741629017</v>
      </c>
      <c r="H43" s="101">
        <f t="shared" si="2"/>
        <v>16.933411080672418</v>
      </c>
      <c r="I43" s="101">
        <f t="shared" si="3"/>
        <v>2.8296474801414946</v>
      </c>
      <c r="J43" s="100">
        <f>'SEKTÖR (U S D)'!J43*1.7899</f>
        <v>8068759.8890170995</v>
      </c>
      <c r="K43" s="100">
        <f>'SEKTÖR (U S D)'!K43*2.0114</f>
        <v>9987654.6095366012</v>
      </c>
      <c r="L43" s="101">
        <f t="shared" si="4"/>
        <v>23.781779937849322</v>
      </c>
      <c r="M43" s="101">
        <f t="shared" si="5"/>
        <v>3.2364977172911304</v>
      </c>
    </row>
    <row r="44" spans="1:13" ht="18" x14ac:dyDescent="0.25">
      <c r="A44" s="103" t="s">
        <v>36</v>
      </c>
      <c r="B44" s="137">
        <f>'SEKTÖR (U S D)'!B44*1.8072</f>
        <v>22546918.233259056</v>
      </c>
      <c r="C44" s="137">
        <f>'SEKTÖR (U S D)'!C44*2.2178</f>
        <v>28862377.848738801</v>
      </c>
      <c r="D44" s="138">
        <f>(C44-B44)/B44*100</f>
        <v>28.010300787642823</v>
      </c>
      <c r="E44" s="139">
        <f>C44/C$46*100</f>
        <v>100</v>
      </c>
      <c r="F44" s="137">
        <f>'SEKTÖR (U S D)'!F44*1.7802</f>
        <v>62368601.975448854</v>
      </c>
      <c r="G44" s="137">
        <f>'SEKTÖR (U S D)'!G44*2.2159</f>
        <v>82153815.833963007</v>
      </c>
      <c r="H44" s="138">
        <f>(G44-F44)/F44*100</f>
        <v>31.723035681162969</v>
      </c>
      <c r="I44" s="138">
        <f t="shared" si="3"/>
        <v>96.031328525654331</v>
      </c>
      <c r="J44" s="137">
        <f>'SEKTÖR (U S D)'!J44*1.7899</f>
        <v>247978681.14909887</v>
      </c>
      <c r="K44" s="137">
        <f>'SEKTÖR (U S D)'!K44*2.0114</f>
        <v>296591684.15325141</v>
      </c>
      <c r="L44" s="138">
        <f>(K44-J44)/J44*100</f>
        <v>19.603702535591612</v>
      </c>
      <c r="M44" s="138">
        <f t="shared" si="5"/>
        <v>96.110483017000078</v>
      </c>
    </row>
    <row r="45" spans="1:13" ht="14.25" x14ac:dyDescent="0.2">
      <c r="A45" s="104" t="s">
        <v>37</v>
      </c>
      <c r="B45" s="100">
        <f>'SEKTÖR (U S D)'!B45*1.8072</f>
        <v>0</v>
      </c>
      <c r="C45" s="100">
        <f>'SEKTÖR (U S D)'!C45*2.2178</f>
        <v>0</v>
      </c>
      <c r="D45" s="101"/>
      <c r="E45" s="101"/>
      <c r="F45" s="100">
        <f>'SEKTÖR (U S D)'!F45*1.7802</f>
        <v>2331764.8413789393</v>
      </c>
      <c r="G45" s="100">
        <f>'SEKTÖR (U S D)'!G45*2.2159</f>
        <v>3395157.7096196916</v>
      </c>
      <c r="H45" s="101">
        <f>(G45-F45)/F45*100</f>
        <v>45.604635998023369</v>
      </c>
      <c r="I45" s="101">
        <f t="shared" si="3"/>
        <v>3.9686714743456712</v>
      </c>
      <c r="J45" s="100">
        <f>'SEKTÖR (U S D)'!J45*1.7899</f>
        <v>26773498.566688348</v>
      </c>
      <c r="K45" s="100">
        <f>'SEKTÖR (U S D)'!K45*2.0114</f>
        <v>12002836.280893188</v>
      </c>
      <c r="L45" s="101">
        <f>(K45-J45)/J45*100</f>
        <v>-55.168965867512185</v>
      </c>
      <c r="M45" s="101">
        <f t="shared" si="5"/>
        <v>3.8895169829999117</v>
      </c>
    </row>
    <row r="46" spans="1:13" s="27" customFormat="1" ht="18" x14ac:dyDescent="0.25">
      <c r="A46" s="105" t="s">
        <v>38</v>
      </c>
      <c r="B46" s="106">
        <f>'SEKTÖR (U S D)'!B46*1.8072</f>
        <v>22546918.233259056</v>
      </c>
      <c r="C46" s="106">
        <f>'SEKTÖR (U S D)'!C46*2.2178</f>
        <v>28862377.848738801</v>
      </c>
      <c r="D46" s="107">
        <f>(C46-B46)/B46*100</f>
        <v>28.010300787642823</v>
      </c>
      <c r="E46" s="108">
        <f>C46/C$46*100</f>
        <v>100</v>
      </c>
      <c r="F46" s="106">
        <f>'SEKTÖR (U S D)'!F46*1.7802</f>
        <v>64700366.816827796</v>
      </c>
      <c r="G46" s="106">
        <f>'SEKTÖR (U S D)'!G46*2.2159</f>
        <v>85548973.543582693</v>
      </c>
      <c r="H46" s="107">
        <f>(G46-F46)/F46*100</f>
        <v>32.223320751455802</v>
      </c>
      <c r="I46" s="108">
        <f t="shared" si="3"/>
        <v>100</v>
      </c>
      <c r="J46" s="106">
        <f>'SEKTÖR (U S D)'!J46*1.7899</f>
        <v>274752179.71578723</v>
      </c>
      <c r="K46" s="106">
        <f>'SEKTÖR (U S D)'!K46*2.0114</f>
        <v>308594520.43414462</v>
      </c>
      <c r="L46" s="107">
        <f>(K46-J46)/J46*100</f>
        <v>12.31740572663155</v>
      </c>
      <c r="M46" s="108">
        <f t="shared" si="5"/>
        <v>100</v>
      </c>
    </row>
    <row r="47" spans="1:13" s="27" customFormat="1" ht="18" x14ac:dyDescent="0.25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">
      <c r="A48" s="21" t="s">
        <v>191</v>
      </c>
    </row>
    <row r="50" spans="1:1" x14ac:dyDescent="0.2">
      <c r="A50" s="32" t="s">
        <v>40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opLeftCell="A16" zoomScale="80" zoomScaleNormal="80" workbookViewId="0">
      <selection activeCell="D7" sqref="D7"/>
    </sheetView>
  </sheetViews>
  <sheetFormatPr defaultColWidth="9.140625" defaultRowHeight="12.75" x14ac:dyDescent="0.2"/>
  <cols>
    <col min="1" max="1" width="48.7109375" style="21" customWidth="1"/>
    <col min="2" max="5" width="14.42578125" style="21" customWidth="1"/>
    <col min="6" max="7" width="18" style="21" bestFit="1" customWidth="1"/>
    <col min="8" max="16384" width="9.140625" style="21"/>
  </cols>
  <sheetData>
    <row r="1" spans="1:7" x14ac:dyDescent="0.2">
      <c r="B1" s="23"/>
    </row>
    <row r="2" spans="1:7" x14ac:dyDescent="0.2">
      <c r="B2" s="23"/>
    </row>
    <row r="3" spans="1:7" x14ac:dyDescent="0.2">
      <c r="B3" s="23"/>
    </row>
    <row r="4" spans="1:7" ht="39.75" customHeight="1" x14ac:dyDescent="0.2">
      <c r="B4" s="23"/>
      <c r="C4" s="23"/>
    </row>
    <row r="5" spans="1:7" ht="45" customHeight="1" x14ac:dyDescent="0.2">
      <c r="A5" s="146" t="s">
        <v>41</v>
      </c>
      <c r="B5" s="147"/>
      <c r="C5" s="147"/>
      <c r="D5" s="147"/>
      <c r="E5" s="147"/>
      <c r="F5" s="147"/>
      <c r="G5" s="148"/>
    </row>
    <row r="6" spans="1:7" ht="50.25" customHeight="1" x14ac:dyDescent="0.2">
      <c r="A6" s="92"/>
      <c r="B6" s="149" t="s">
        <v>210</v>
      </c>
      <c r="C6" s="149"/>
      <c r="D6" s="149" t="s">
        <v>211</v>
      </c>
      <c r="E6" s="149"/>
      <c r="F6" s="149" t="s">
        <v>192</v>
      </c>
      <c r="G6" s="149"/>
    </row>
    <row r="7" spans="1:7" ht="30" x14ac:dyDescent="0.25">
      <c r="A7" s="93" t="s">
        <v>2</v>
      </c>
      <c r="B7" s="109" t="s">
        <v>42</v>
      </c>
      <c r="C7" s="109" t="s">
        <v>43</v>
      </c>
      <c r="D7" s="109" t="s">
        <v>42</v>
      </c>
      <c r="E7" s="109" t="s">
        <v>43</v>
      </c>
      <c r="F7" s="109" t="s">
        <v>42</v>
      </c>
      <c r="G7" s="109" t="s">
        <v>43</v>
      </c>
    </row>
    <row r="8" spans="1:7" ht="16.5" x14ac:dyDescent="0.25">
      <c r="A8" s="94" t="s">
        <v>3</v>
      </c>
      <c r="B8" s="102">
        <f>'SEKTÖR (U S D)'!D8</f>
        <v>9.9011771100712611</v>
      </c>
      <c r="C8" s="102">
        <f>'SEKTÖR (TL)'!D8</f>
        <v>34.870977531383375</v>
      </c>
      <c r="D8" s="102">
        <f>'SEKTÖR (U S D)'!H8</f>
        <v>11.598070601653571</v>
      </c>
      <c r="E8" s="102">
        <f>'SEKTÖR (TL)'!H8</f>
        <v>38.911450761826849</v>
      </c>
      <c r="F8" s="102">
        <f>'SEKTÖR (U S D)'!L8</f>
        <v>12.657042770998345</v>
      </c>
      <c r="G8" s="102">
        <f>'SEKTÖR (TL)'!L8</f>
        <v>26.598343946357954</v>
      </c>
    </row>
    <row r="9" spans="1:7" s="26" customFormat="1" ht="15.75" x14ac:dyDescent="0.25">
      <c r="A9" s="97" t="s">
        <v>4</v>
      </c>
      <c r="B9" s="99">
        <f>'SEKTÖR (U S D)'!D9</f>
        <v>9.367889915959724</v>
      </c>
      <c r="C9" s="99">
        <f>'SEKTÖR (TL)'!D9</f>
        <v>34.216526259194048</v>
      </c>
      <c r="D9" s="99">
        <f>'SEKTÖR (U S D)'!H9</f>
        <v>10.231491475193398</v>
      </c>
      <c r="E9" s="99">
        <f>'SEKTÖR (TL)'!H9</f>
        <v>37.210404426402107</v>
      </c>
      <c r="F9" s="99">
        <f>'SEKTÖR (U S D)'!L9</f>
        <v>10.723682269744135</v>
      </c>
      <c r="G9" s="99">
        <f>'SEKTÖR (TL)'!L9</f>
        <v>24.425730218092266</v>
      </c>
    </row>
    <row r="10" spans="1:7" ht="14.25" x14ac:dyDescent="0.2">
      <c r="A10" s="15" t="s">
        <v>5</v>
      </c>
      <c r="B10" s="101">
        <f>'SEKTÖR (U S D)'!D10</f>
        <v>12.628556874141802</v>
      </c>
      <c r="C10" s="101">
        <f>'SEKTÖR (TL)'!D10</f>
        <v>38.218024256015774</v>
      </c>
      <c r="D10" s="101">
        <f>'SEKTÖR (U S D)'!H10</f>
        <v>17.731914387806398</v>
      </c>
      <c r="E10" s="101">
        <f>'SEKTÖR (TL)'!H10</f>
        <v>46.546539204550164</v>
      </c>
      <c r="F10" s="101">
        <f>'SEKTÖR (U S D)'!L10</f>
        <v>16.24796391326278</v>
      </c>
      <c r="G10" s="101">
        <f>'SEKTÖR (TL)'!L10</f>
        <v>30.633641329200952</v>
      </c>
    </row>
    <row r="11" spans="1:7" ht="14.25" x14ac:dyDescent="0.2">
      <c r="A11" s="15" t="s">
        <v>6</v>
      </c>
      <c r="B11" s="101">
        <f>'SEKTÖR (U S D)'!D11</f>
        <v>11.813409093619393</v>
      </c>
      <c r="C11" s="101">
        <f>'SEKTÖR (TL)'!D11</f>
        <v>37.217673023367141</v>
      </c>
      <c r="D11" s="101">
        <f>'SEKTÖR (U S D)'!H11</f>
        <v>6.2604870125174381</v>
      </c>
      <c r="E11" s="101">
        <f>'SEKTÖR (TL)'!H11</f>
        <v>32.267505432556668</v>
      </c>
      <c r="F11" s="101">
        <f>'SEKTÖR (U S D)'!L11</f>
        <v>8.913549827006495</v>
      </c>
      <c r="G11" s="101">
        <f>'SEKTÖR (TL)'!L11</f>
        <v>22.391594011978803</v>
      </c>
    </row>
    <row r="12" spans="1:7" ht="14.25" x14ac:dyDescent="0.2">
      <c r="A12" s="15" t="s">
        <v>7</v>
      </c>
      <c r="B12" s="101">
        <f>'SEKTÖR (U S D)'!D12</f>
        <v>25.981311772420767</v>
      </c>
      <c r="C12" s="101">
        <f>'SEKTÖR (TL)'!D12</f>
        <v>54.604555803936897</v>
      </c>
      <c r="D12" s="101">
        <f>'SEKTÖR (U S D)'!H12</f>
        <v>20.977516209665019</v>
      </c>
      <c r="E12" s="101">
        <f>'SEKTÖR (TL)'!H12</f>
        <v>50.586494870799193</v>
      </c>
      <c r="F12" s="101">
        <f>'SEKTÖR (U S D)'!L12</f>
        <v>10.437223039943662</v>
      </c>
      <c r="G12" s="101">
        <f>'SEKTÖR (TL)'!L12</f>
        <v>24.10382167860924</v>
      </c>
    </row>
    <row r="13" spans="1:7" ht="14.25" x14ac:dyDescent="0.2">
      <c r="A13" s="15" t="s">
        <v>8</v>
      </c>
      <c r="B13" s="101">
        <f>'SEKTÖR (U S D)'!D13</f>
        <v>-6.7484679902030944</v>
      </c>
      <c r="C13" s="101">
        <f>'SEKTÖR (TL)'!D13</f>
        <v>14.438494738450409</v>
      </c>
      <c r="D13" s="101">
        <f>'SEKTÖR (U S D)'!H13</f>
        <v>1.4865723497734735</v>
      </c>
      <c r="E13" s="101">
        <f>'SEKTÖR (TL)'!H13</f>
        <v>26.325185748715331</v>
      </c>
      <c r="F13" s="101">
        <f>'SEKTÖR (U S D)'!L13</f>
        <v>4.2072620953955022</v>
      </c>
      <c r="G13" s="101">
        <f>'SEKTÖR (TL)'!L13</f>
        <v>17.10290350225069</v>
      </c>
    </row>
    <row r="14" spans="1:7" ht="14.25" x14ac:dyDescent="0.2">
      <c r="A14" s="15" t="s">
        <v>9</v>
      </c>
      <c r="B14" s="101">
        <f>'SEKTÖR (U S D)'!D14</f>
        <v>14.272336715271717</v>
      </c>
      <c r="C14" s="101">
        <f>'SEKTÖR (TL)'!D14</f>
        <v>40.23527466087296</v>
      </c>
      <c r="D14" s="101">
        <f>'SEKTÖR (U S D)'!H14</f>
        <v>10.150022683504357</v>
      </c>
      <c r="E14" s="101">
        <f>'SEKTÖR (TL)'!H14</f>
        <v>37.108996328714355</v>
      </c>
      <c r="F14" s="101">
        <f>'SEKTÖR (U S D)'!L14</f>
        <v>-1.5344550076588126</v>
      </c>
      <c r="G14" s="101">
        <f>'SEKTÖR (TL)'!L14</f>
        <v>10.65064930867371</v>
      </c>
    </row>
    <row r="15" spans="1:7" ht="14.25" x14ac:dyDescent="0.2">
      <c r="A15" s="15" t="s">
        <v>10</v>
      </c>
      <c r="B15" s="101">
        <f>'SEKTÖR (U S D)'!D15</f>
        <v>-63.069799129577</v>
      </c>
      <c r="C15" s="101">
        <f>'SEKTÖR (TL)'!D15</f>
        <v>-54.679172482058348</v>
      </c>
      <c r="D15" s="101">
        <f>'SEKTÖR (U S D)'!H15</f>
        <v>-55.628193945136516</v>
      </c>
      <c r="E15" s="101">
        <f>'SEKTÖR (TL)'!H15</f>
        <v>-44.76829286767105</v>
      </c>
      <c r="F15" s="101">
        <f>'SEKTÖR (U S D)'!L15</f>
        <v>12.897637101698336</v>
      </c>
      <c r="G15" s="101">
        <f>'SEKTÖR (TL)'!L15</f>
        <v>26.868711808679819</v>
      </c>
    </row>
    <row r="16" spans="1:7" ht="14.25" x14ac:dyDescent="0.2">
      <c r="A16" s="15" t="s">
        <v>11</v>
      </c>
      <c r="B16" s="101">
        <f>'SEKTÖR (U S D)'!D16</f>
        <v>29.639322839337158</v>
      </c>
      <c r="C16" s="101">
        <f>'SEKTÖR (TL)'!D16</f>
        <v>59.093675405645193</v>
      </c>
      <c r="D16" s="101">
        <f>'SEKTÖR (U S D)'!H16</f>
        <v>15.084777470811339</v>
      </c>
      <c r="E16" s="101">
        <f>'SEKTÖR (TL)'!H16</f>
        <v>43.251521400725125</v>
      </c>
      <c r="F16" s="101">
        <f>'SEKTÖR (U S D)'!L16</f>
        <v>14.335232991887686</v>
      </c>
      <c r="G16" s="101">
        <f>'SEKTÖR (TL)'!L16</f>
        <v>28.484210089883739</v>
      </c>
    </row>
    <row r="17" spans="1:7" ht="14.25" x14ac:dyDescent="0.2">
      <c r="A17" s="12" t="s">
        <v>12</v>
      </c>
      <c r="B17" s="101">
        <f>'SEKTÖR (U S D)'!D17</f>
        <v>10.165595839550777</v>
      </c>
      <c r="C17" s="101">
        <f>'SEKTÖR (TL)'!D17</f>
        <v>35.195472804867045</v>
      </c>
      <c r="D17" s="101">
        <f>'SEKTÖR (U S D)'!H17</f>
        <v>13.841396269150346</v>
      </c>
      <c r="E17" s="101">
        <f>'SEKTÖR (TL)'!H17</f>
        <v>41.703825408836224</v>
      </c>
      <c r="F17" s="101">
        <f>'SEKTÖR (U S D)'!L17</f>
        <v>7.4089474338289634</v>
      </c>
      <c r="G17" s="101">
        <f>'SEKTÖR (TL)'!L17</f>
        <v>20.700797177721419</v>
      </c>
    </row>
    <row r="18" spans="1:7" s="26" customFormat="1" ht="15.75" x14ac:dyDescent="0.25">
      <c r="A18" s="97" t="s">
        <v>13</v>
      </c>
      <c r="B18" s="99">
        <f>'SEKTÖR (U S D)'!D18</f>
        <v>32.910001336451785</v>
      </c>
      <c r="C18" s="99">
        <f>'SEKTÖR (TL)'!D18</f>
        <v>63.107459586090521</v>
      </c>
      <c r="D18" s="99">
        <f>'SEKTÖR (U S D)'!H18</f>
        <v>26.533350247117145</v>
      </c>
      <c r="E18" s="99">
        <f>'SEKTÖR (TL)'!H18</f>
        <v>57.502106961345277</v>
      </c>
      <c r="F18" s="99">
        <f>'SEKTÖR (U S D)'!L18</f>
        <v>22.564342156278698</v>
      </c>
      <c r="G18" s="99">
        <f>'SEKTÖR (TL)'!L18</f>
        <v>37.731670938677574</v>
      </c>
    </row>
    <row r="19" spans="1:7" ht="14.25" x14ac:dyDescent="0.2">
      <c r="A19" s="15" t="s">
        <v>14</v>
      </c>
      <c r="B19" s="101">
        <f>'SEKTÖR (U S D)'!D19</f>
        <v>32.910001336451785</v>
      </c>
      <c r="C19" s="101">
        <f>'SEKTÖR (TL)'!D19</f>
        <v>63.107459586090521</v>
      </c>
      <c r="D19" s="101">
        <f>'SEKTÖR (U S D)'!H19</f>
        <v>26.533350247117145</v>
      </c>
      <c r="E19" s="101">
        <f>'SEKTÖR (TL)'!H19</f>
        <v>57.502106961345277</v>
      </c>
      <c r="F19" s="101">
        <f>'SEKTÖR (U S D)'!L19</f>
        <v>22.564342156278698</v>
      </c>
      <c r="G19" s="101">
        <f>'SEKTÖR (TL)'!L19</f>
        <v>37.731670938677574</v>
      </c>
    </row>
    <row r="20" spans="1:7" s="26" customFormat="1" ht="15.75" x14ac:dyDescent="0.25">
      <c r="A20" s="97" t="s">
        <v>15</v>
      </c>
      <c r="B20" s="99">
        <f>'SEKTÖR (U S D)'!D20</f>
        <v>2.3972753999267149</v>
      </c>
      <c r="C20" s="99">
        <f>'SEKTÖR (TL)'!D20</f>
        <v>25.662172079436402</v>
      </c>
      <c r="D20" s="99">
        <f>'SEKTÖR (U S D)'!H20</f>
        <v>9.5029922095543267</v>
      </c>
      <c r="E20" s="99">
        <f>'SEKTÖR (TL)'!H20</f>
        <v>36.303606581929806</v>
      </c>
      <c r="F20" s="99">
        <f>'SEKTÖR (U S D)'!L20</f>
        <v>15.081334107169766</v>
      </c>
      <c r="G20" s="99">
        <f>'SEKTÖR (TL)'!L20</f>
        <v>29.32264116607702</v>
      </c>
    </row>
    <row r="21" spans="1:7" ht="14.25" x14ac:dyDescent="0.2">
      <c r="A21" s="15" t="s">
        <v>16</v>
      </c>
      <c r="B21" s="101">
        <f>'SEKTÖR (U S D)'!D21</f>
        <v>2.3972753999267149</v>
      </c>
      <c r="C21" s="101">
        <f>'SEKTÖR (TL)'!D21</f>
        <v>25.662172079436402</v>
      </c>
      <c r="D21" s="101">
        <f>'SEKTÖR (U S D)'!H21</f>
        <v>9.5029922095543267</v>
      </c>
      <c r="E21" s="101">
        <f>'SEKTÖR (TL)'!H21</f>
        <v>36.303606581929806</v>
      </c>
      <c r="F21" s="101">
        <f>'SEKTÖR (U S D)'!L21</f>
        <v>15.081334107169766</v>
      </c>
      <c r="G21" s="101">
        <f>'SEKTÖR (TL)'!L21</f>
        <v>29.32264116607702</v>
      </c>
    </row>
    <row r="22" spans="1:7" ht="16.5" x14ac:dyDescent="0.25">
      <c r="A22" s="94" t="s">
        <v>17</v>
      </c>
      <c r="B22" s="102">
        <f>'SEKTÖR (U S D)'!D22</f>
        <v>3.5913782541962536</v>
      </c>
      <c r="C22" s="102">
        <f>'SEKTÖR (TL)'!D22</f>
        <v>27.127577850905528</v>
      </c>
      <c r="D22" s="102">
        <f>'SEKTÖR (U S D)'!H22</f>
        <v>5.2940483739908393</v>
      </c>
      <c r="E22" s="102">
        <f>'SEKTÖR (TL)'!H22</f>
        <v>31.064533081634814</v>
      </c>
      <c r="F22" s="102">
        <f>'SEKTÖR (U S D)'!L22</f>
        <v>5.2288892167994314</v>
      </c>
      <c r="G22" s="102">
        <f>'SEKTÖR (TL)'!L22</f>
        <v>18.250956908581699</v>
      </c>
    </row>
    <row r="23" spans="1:7" s="26" customFormat="1" ht="15.75" x14ac:dyDescent="0.25">
      <c r="A23" s="97" t="s">
        <v>18</v>
      </c>
      <c r="B23" s="99">
        <f>'SEKTÖR (U S D)'!D23</f>
        <v>4.6771855241208611</v>
      </c>
      <c r="C23" s="99">
        <f>'SEKTÖR (TL)'!D23</f>
        <v>28.460083031980549</v>
      </c>
      <c r="D23" s="99">
        <f>'SEKTÖR (U S D)'!H23</f>
        <v>8.5944002580065035</v>
      </c>
      <c r="E23" s="99">
        <f>'SEKTÖR (TL)'!H23</f>
        <v>35.17263876627154</v>
      </c>
      <c r="F23" s="99">
        <f>'SEKTÖR (U S D)'!L23</f>
        <v>9.1286405897298124</v>
      </c>
      <c r="G23" s="99">
        <f>'SEKTÖR (TL)'!L23</f>
        <v>22.633302241567989</v>
      </c>
    </row>
    <row r="24" spans="1:7" ht="14.25" x14ac:dyDescent="0.2">
      <c r="A24" s="15" t="s">
        <v>19</v>
      </c>
      <c r="B24" s="101">
        <f>'SEKTÖR (U S D)'!D24</f>
        <v>5.1517058219683411</v>
      </c>
      <c r="C24" s="101">
        <f>'SEKTÖR (TL)'!D24</f>
        <v>29.042415433798919</v>
      </c>
      <c r="D24" s="101">
        <f>'SEKTÖR (U S D)'!H24</f>
        <v>9.2461705212821599</v>
      </c>
      <c r="E24" s="101">
        <f>'SEKTÖR (TL)'!H24</f>
        <v>35.983928355302282</v>
      </c>
      <c r="F24" s="101">
        <f>'SEKTÖR (U S D)'!L24</f>
        <v>7.7528131371442264</v>
      </c>
      <c r="G24" s="101">
        <f>'SEKTÖR (TL)'!L24</f>
        <v>21.087216237807631</v>
      </c>
    </row>
    <row r="25" spans="1:7" ht="14.25" x14ac:dyDescent="0.2">
      <c r="A25" s="15" t="s">
        <v>20</v>
      </c>
      <c r="B25" s="101">
        <f>'SEKTÖR (U S D)'!D25</f>
        <v>-6.2685135236687266</v>
      </c>
      <c r="C25" s="101">
        <f>'SEKTÖR (TL)'!D25</f>
        <v>15.027495964590241</v>
      </c>
      <c r="D25" s="101">
        <f>'SEKTÖR (U S D)'!H25</f>
        <v>3.5979396413732072</v>
      </c>
      <c r="E25" s="101">
        <f>'SEKTÖR (TL)'!H25</f>
        <v>28.953305500122951</v>
      </c>
      <c r="F25" s="101">
        <f>'SEKTÖR (U S D)'!L25</f>
        <v>15.799555361799314</v>
      </c>
      <c r="G25" s="101">
        <f>'SEKTÖR (TL)'!L25</f>
        <v>30.129742250809056</v>
      </c>
    </row>
    <row r="26" spans="1:7" ht="14.25" x14ac:dyDescent="0.2">
      <c r="A26" s="15" t="s">
        <v>21</v>
      </c>
      <c r="B26" s="101">
        <f>'SEKTÖR (U S D)'!D26</f>
        <v>12.518381082705085</v>
      </c>
      <c r="C26" s="101">
        <f>'SEKTÖR (TL)'!D26</f>
        <v>38.082816271150605</v>
      </c>
      <c r="D26" s="101">
        <f>'SEKTÖR (U S D)'!H26</f>
        <v>9.8898498932471099</v>
      </c>
      <c r="E26" s="101">
        <f>'SEKTÖR (TL)'!H26</f>
        <v>36.785146825326528</v>
      </c>
      <c r="F26" s="101">
        <f>'SEKTÖR (U S D)'!L26</f>
        <v>8.9774156594228529</v>
      </c>
      <c r="G26" s="101">
        <f>'SEKTÖR (TL)'!L26</f>
        <v>22.46336323669653</v>
      </c>
    </row>
    <row r="27" spans="1:7" s="26" customFormat="1" ht="15.75" x14ac:dyDescent="0.25">
      <c r="A27" s="97" t="s">
        <v>22</v>
      </c>
      <c r="B27" s="99">
        <f>'SEKTÖR (U S D)'!D27</f>
        <v>1.0962533010287636</v>
      </c>
      <c r="C27" s="99">
        <f>'SEKTÖR (TL)'!D27</f>
        <v>24.065554764841519</v>
      </c>
      <c r="D27" s="99">
        <f>'SEKTÖR (U S D)'!H27</f>
        <v>2.711570259730657</v>
      </c>
      <c r="E27" s="99">
        <f>'SEKTÖR (TL)'!H27</f>
        <v>27.849999179045692</v>
      </c>
      <c r="F27" s="99">
        <f>'SEKTÖR (U S D)'!L27</f>
        <v>0.96368522163412651</v>
      </c>
      <c r="G27" s="99">
        <f>'SEKTÖR (TL)'!L27</f>
        <v>13.457934216880766</v>
      </c>
    </row>
    <row r="28" spans="1:7" ht="14.25" x14ac:dyDescent="0.2">
      <c r="A28" s="15" t="s">
        <v>23</v>
      </c>
      <c r="B28" s="101">
        <f>'SEKTÖR (U S D)'!D28</f>
        <v>1.0962533010287636</v>
      </c>
      <c r="C28" s="101">
        <f>'SEKTÖR (TL)'!D28</f>
        <v>24.065554764841519</v>
      </c>
      <c r="D28" s="101">
        <f>'SEKTÖR (U S D)'!H28</f>
        <v>2.711570259730657</v>
      </c>
      <c r="E28" s="101">
        <f>'SEKTÖR (TL)'!H28</f>
        <v>27.849999179045692</v>
      </c>
      <c r="F28" s="101">
        <f>'SEKTÖR (U S D)'!L28</f>
        <v>0.96368522163412651</v>
      </c>
      <c r="G28" s="101">
        <f>'SEKTÖR (TL)'!L28</f>
        <v>13.457934216880766</v>
      </c>
    </row>
    <row r="29" spans="1:7" s="26" customFormat="1" ht="15.75" x14ac:dyDescent="0.25">
      <c r="A29" s="97" t="s">
        <v>24</v>
      </c>
      <c r="B29" s="99">
        <f>'SEKTÖR (U S D)'!D29</f>
        <v>3.9056364398853303</v>
      </c>
      <c r="C29" s="99">
        <f>'SEKTÖR (TL)'!D29</f>
        <v>27.513236219775187</v>
      </c>
      <c r="D29" s="99">
        <f>'SEKTÖR (U S D)'!H29</f>
        <v>5.3432362864716501</v>
      </c>
      <c r="E29" s="99">
        <f>'SEKTÖR (TL)'!H29</f>
        <v>31.125759626554611</v>
      </c>
      <c r="F29" s="99">
        <f>'SEKTÖR (U S D)'!L29</f>
        <v>5.5617528993676029</v>
      </c>
      <c r="G29" s="99">
        <f>'SEKTÖR (TL)'!L29</f>
        <v>18.62501244862171</v>
      </c>
    </row>
    <row r="30" spans="1:7" ht="14.25" x14ac:dyDescent="0.2">
      <c r="A30" s="15" t="s">
        <v>25</v>
      </c>
      <c r="B30" s="101">
        <f>'SEKTÖR (U S D)'!D30</f>
        <v>6.2522297401920337</v>
      </c>
      <c r="C30" s="101">
        <f>'SEKTÖR (TL)'!D30</f>
        <v>30.392980919542893</v>
      </c>
      <c r="D30" s="101">
        <f>'SEKTÖR (U S D)'!H30</f>
        <v>9.045143635673119</v>
      </c>
      <c r="E30" s="101">
        <f>'SEKTÖR (TL)'!H30</f>
        <v>35.733700585489302</v>
      </c>
      <c r="F30" s="101">
        <f>'SEKTÖR (U S D)'!L30</f>
        <v>8.7419161776479406</v>
      </c>
      <c r="G30" s="101">
        <f>'SEKTÖR (TL)'!L30</f>
        <v>22.198720710498378</v>
      </c>
    </row>
    <row r="31" spans="1:7" ht="14.25" x14ac:dyDescent="0.2">
      <c r="A31" s="15" t="s">
        <v>26</v>
      </c>
      <c r="B31" s="101">
        <f>'SEKTÖR (U S D)'!D31</f>
        <v>14.182196261191624</v>
      </c>
      <c r="C31" s="101">
        <f>'SEKTÖR (TL)'!D31</f>
        <v>40.124654088131237</v>
      </c>
      <c r="D31" s="101">
        <f>'SEKTÖR (U S D)'!H31</f>
        <v>8.0521067441502119</v>
      </c>
      <c r="E31" s="101">
        <f>'SEKTÖR (TL)'!H31</f>
        <v>34.497620118167866</v>
      </c>
      <c r="F31" s="101">
        <f>'SEKTÖR (U S D)'!L31</f>
        <v>13.915838570740553</v>
      </c>
      <c r="G31" s="101">
        <f>'SEKTÖR (TL)'!L31</f>
        <v>28.012915638408582</v>
      </c>
    </row>
    <row r="32" spans="1:7" ht="14.25" x14ac:dyDescent="0.2">
      <c r="A32" s="15" t="s">
        <v>27</v>
      </c>
      <c r="B32" s="101">
        <f>'SEKTÖR (U S D)'!D32</f>
        <v>5.0663039825642624</v>
      </c>
      <c r="C32" s="101">
        <f>'SEKTÖR (TL)'!D32</f>
        <v>28.937610099895426</v>
      </c>
      <c r="D32" s="101">
        <f>'SEKTÖR (U S D)'!H32</f>
        <v>-20.718854184739733</v>
      </c>
      <c r="E32" s="101">
        <f>'SEKTÖR (TL)'!H32</f>
        <v>-1.3149696595690183</v>
      </c>
      <c r="F32" s="101">
        <f>'SEKTÖR (U S D)'!L32</f>
        <v>26.232173018712796</v>
      </c>
      <c r="G32" s="101">
        <f>'SEKTÖR (TL)'!L32</f>
        <v>41.853395614190113</v>
      </c>
    </row>
    <row r="33" spans="1:7" ht="14.25" x14ac:dyDescent="0.2">
      <c r="A33" s="15" t="s">
        <v>193</v>
      </c>
      <c r="B33" s="101">
        <f>'SEKTÖR (U S D)'!D33</f>
        <v>16.716750998206081</v>
      </c>
      <c r="C33" s="101">
        <f>'SEKTÖR (TL)'!D33</f>
        <v>43.235065495695792</v>
      </c>
      <c r="D33" s="101">
        <f>'SEKTÖR (U S D)'!H33</f>
        <v>11.969718857337734</v>
      </c>
      <c r="E33" s="101">
        <f>'SEKTÖR (TL)'!H33</f>
        <v>39.374059103457284</v>
      </c>
      <c r="F33" s="101">
        <f>'SEKTÖR (U S D)'!L33</f>
        <v>4.625366221092551</v>
      </c>
      <c r="G33" s="101">
        <f>'SEKTÖR (TL)'!L33</f>
        <v>17.572747984303906</v>
      </c>
    </row>
    <row r="34" spans="1:7" ht="14.25" x14ac:dyDescent="0.2">
      <c r="A34" s="15" t="s">
        <v>28</v>
      </c>
      <c r="B34" s="101">
        <f>'SEKTÖR (U S D)'!D34</f>
        <v>-1.3032816052908607</v>
      </c>
      <c r="C34" s="101">
        <f>'SEKTÖR (TL)'!D34</f>
        <v>21.120840004308281</v>
      </c>
      <c r="D34" s="101">
        <f>'SEKTÖR (U S D)'!H34</f>
        <v>5.580593073632234</v>
      </c>
      <c r="E34" s="101">
        <f>'SEKTÖR (TL)'!H34</f>
        <v>31.421208960713216</v>
      </c>
      <c r="F34" s="101">
        <f>'SEKTÖR (U S D)'!L34</f>
        <v>8.1702172420620585</v>
      </c>
      <c r="G34" s="101">
        <f>'SEKTÖR (TL)'!L34</f>
        <v>21.556274071559077</v>
      </c>
    </row>
    <row r="35" spans="1:7" ht="14.25" x14ac:dyDescent="0.2">
      <c r="A35" s="15" t="s">
        <v>29</v>
      </c>
      <c r="B35" s="101">
        <f>'SEKTÖR (U S D)'!D35</f>
        <v>1.2760824606541312</v>
      </c>
      <c r="C35" s="101">
        <f>'SEKTÖR (TL)'!D35</f>
        <v>24.286241523483156</v>
      </c>
      <c r="D35" s="101">
        <f>'SEKTÖR (U S D)'!H35</f>
        <v>6.2574882401082208</v>
      </c>
      <c r="E35" s="101">
        <f>'SEKTÖR (TL)'!H35</f>
        <v>32.263772717254128</v>
      </c>
      <c r="F35" s="101">
        <f>'SEKTÖR (U S D)'!L35</f>
        <v>6.0252704203905205</v>
      </c>
      <c r="G35" s="101">
        <f>'SEKTÖR (TL)'!L35</f>
        <v>19.145890230500871</v>
      </c>
    </row>
    <row r="36" spans="1:7" ht="14.25" x14ac:dyDescent="0.2">
      <c r="A36" s="15" t="s">
        <v>30</v>
      </c>
      <c r="B36" s="101">
        <f>'SEKTÖR (U S D)'!D36</f>
        <v>-18.517763830990184</v>
      </c>
      <c r="C36" s="101">
        <f>'SEKTÖR (TL)'!D36</f>
        <v>-4.8122091467581937E-3</v>
      </c>
      <c r="D36" s="101">
        <f>'SEKTÖR (U S D)'!H36</f>
        <v>-8.9362906222431153</v>
      </c>
      <c r="E36" s="101">
        <f>'SEKTÖR (TL)'!H36</f>
        <v>13.351350191086109</v>
      </c>
      <c r="F36" s="101">
        <f>'SEKTÖR (U S D)'!L36</f>
        <v>-12.301572235993156</v>
      </c>
      <c r="G36" s="101">
        <f>'SEKTÖR (TL)'!L36</f>
        <v>-1.4488979247313436</v>
      </c>
    </row>
    <row r="37" spans="1:7" ht="14.25" x14ac:dyDescent="0.2">
      <c r="A37" s="15" t="s">
        <v>194</v>
      </c>
      <c r="B37" s="101">
        <f>'SEKTÖR (U S D)'!D37</f>
        <v>-4.7360601601530643</v>
      </c>
      <c r="C37" s="101">
        <f>'SEKTÖR (TL)'!D37</f>
        <v>16.908126259856424</v>
      </c>
      <c r="D37" s="101">
        <f>'SEKTÖR (U S D)'!H37</f>
        <v>1.0237365849748521</v>
      </c>
      <c r="E37" s="101">
        <f>'SEKTÖR (TL)'!H37</f>
        <v>25.749071957446223</v>
      </c>
      <c r="F37" s="101">
        <f>'SEKTÖR (U S D)'!L37</f>
        <v>0.9913258247009602</v>
      </c>
      <c r="G37" s="101">
        <f>'SEKTÖR (TL)'!L37</f>
        <v>13.488995342646792</v>
      </c>
    </row>
    <row r="38" spans="1:7" ht="14.25" x14ac:dyDescent="0.2">
      <c r="A38" s="12" t="s">
        <v>31</v>
      </c>
      <c r="B38" s="101">
        <f>'SEKTÖR (U S D)'!D38</f>
        <v>11.296191573170935</v>
      </c>
      <c r="C38" s="101">
        <f>'SEKTÖR (TL)'!D38</f>
        <v>36.582942491687973</v>
      </c>
      <c r="D38" s="101">
        <f>'SEKTÖR (U S D)'!H38</f>
        <v>9.7035730593150724</v>
      </c>
      <c r="E38" s="101">
        <f>'SEKTÖR (TL)'!H38</f>
        <v>36.553279149610304</v>
      </c>
      <c r="F38" s="101">
        <f>'SEKTÖR (U S D)'!L38</f>
        <v>11.33718737177926</v>
      </c>
      <c r="G38" s="101">
        <f>'SEKTÖR (TL)'!L38</f>
        <v>25.115156533659334</v>
      </c>
    </row>
    <row r="39" spans="1:7" ht="14.25" x14ac:dyDescent="0.2">
      <c r="A39" s="12" t="s">
        <v>195</v>
      </c>
      <c r="B39" s="101">
        <f>'SEKTÖR (U S D)'!D39</f>
        <v>0.96580157796199506</v>
      </c>
      <c r="C39" s="101">
        <f>'SEKTÖR (TL)'!D39</f>
        <v>23.905464110006715</v>
      </c>
      <c r="D39" s="101">
        <f>'SEKTÖR (U S D)'!H39</f>
        <v>19.481823044749213</v>
      </c>
      <c r="E39" s="101">
        <f>'SEKTÖR (TL)'!H39</f>
        <v>48.724734122491718</v>
      </c>
      <c r="F39" s="101">
        <f>'SEKTÖR (U S D)'!L39</f>
        <v>12.029909892460095</v>
      </c>
      <c r="G39" s="101">
        <f>'SEKTÖR (TL)'!L39</f>
        <v>25.893603417897232</v>
      </c>
    </row>
    <row r="40" spans="1:7" ht="14.25" x14ac:dyDescent="0.2">
      <c r="A40" s="12" t="s">
        <v>32</v>
      </c>
      <c r="B40" s="101">
        <f>'SEKTÖR (U S D)'!D40</f>
        <v>14.813543135397985</v>
      </c>
      <c r="C40" s="101">
        <f>'SEKTÖR (TL)'!D40</f>
        <v>40.899444425456885</v>
      </c>
      <c r="D40" s="101">
        <f>'SEKTÖR (U S D)'!H40</f>
        <v>17.313452170951187</v>
      </c>
      <c r="E40" s="101">
        <f>'SEKTÖR (TL)'!H40</f>
        <v>46.025659288625285</v>
      </c>
      <c r="F40" s="101">
        <f>'SEKTÖR (U S D)'!L40</f>
        <v>14.002842679421468</v>
      </c>
      <c r="G40" s="101">
        <f>'SEKTÖR (TL)'!L40</f>
        <v>28.110686499462741</v>
      </c>
    </row>
    <row r="41" spans="1:7" ht="14.25" x14ac:dyDescent="0.2">
      <c r="A41" s="15" t="s">
        <v>33</v>
      </c>
      <c r="B41" s="101">
        <f>'SEKTÖR (U S D)'!D41</f>
        <v>-7.5746673380472442</v>
      </c>
      <c r="C41" s="101">
        <f>'SEKTÖR (TL)'!D41</f>
        <v>13.424580996944901</v>
      </c>
      <c r="D41" s="101">
        <f>'SEKTÖR (U S D)'!H41</f>
        <v>-3.5378955968351362</v>
      </c>
      <c r="E41" s="101">
        <f>'SEKTÖR (TL)'!H41</f>
        <v>20.070990420724083</v>
      </c>
      <c r="F41" s="101">
        <f>'SEKTÖR (U S D)'!L41</f>
        <v>13.573437764758664</v>
      </c>
      <c r="G41" s="101">
        <f>'SEKTÖR (TL)'!L41</f>
        <v>27.62814275659845</v>
      </c>
    </row>
    <row r="42" spans="1:7" ht="16.5" x14ac:dyDescent="0.25">
      <c r="A42" s="94" t="s">
        <v>34</v>
      </c>
      <c r="B42" s="102">
        <f>'SEKTÖR (U S D)'!D42</f>
        <v>-1.512870308986467</v>
      </c>
      <c r="C42" s="102">
        <f>'SEKTÖR (TL)'!D42</f>
        <v>20.863632264680064</v>
      </c>
      <c r="D42" s="102">
        <f>'SEKTÖR (U S D)'!H42</f>
        <v>-6.0585502929676212</v>
      </c>
      <c r="E42" s="102">
        <f>'SEKTÖR (TL)'!H42</f>
        <v>16.933411080672418</v>
      </c>
      <c r="F42" s="102">
        <f>'SEKTÖR (U S D)'!L42</f>
        <v>10.150645277297647</v>
      </c>
      <c r="G42" s="102">
        <f>'SEKTÖR (TL)'!L42</f>
        <v>23.781779937849322</v>
      </c>
    </row>
    <row r="43" spans="1:7" ht="14.25" x14ac:dyDescent="0.2">
      <c r="A43" s="15" t="s">
        <v>35</v>
      </c>
      <c r="B43" s="101">
        <f>'SEKTÖR (U S D)'!D43</f>
        <v>-1.512870308986467</v>
      </c>
      <c r="C43" s="101">
        <f>'SEKTÖR (TL)'!D43</f>
        <v>20.863632264680064</v>
      </c>
      <c r="D43" s="101">
        <f>'SEKTÖR (U S D)'!H43</f>
        <v>-6.0585502929676212</v>
      </c>
      <c r="E43" s="101">
        <f>'SEKTÖR (TL)'!H43</f>
        <v>16.933411080672418</v>
      </c>
      <c r="F43" s="101">
        <f>'SEKTÖR (U S D)'!L43</f>
        <v>10.150645277297647</v>
      </c>
      <c r="G43" s="101">
        <f>'SEKTÖR (TL)'!L43</f>
        <v>23.781779937849322</v>
      </c>
    </row>
    <row r="44" spans="1:7" ht="18" x14ac:dyDescent="0.25">
      <c r="A44" s="110" t="s">
        <v>44</v>
      </c>
      <c r="B44" s="111">
        <f>'SEKTÖR (U S D)'!D44</f>
        <v>4.3106752563026856</v>
      </c>
      <c r="C44" s="111">
        <f>'SEKTÖR (TL)'!D44</f>
        <v>28.010300787642823</v>
      </c>
      <c r="D44" s="111">
        <f>'SEKTÖR (U S D)'!H44</f>
        <v>5.8230732973538073</v>
      </c>
      <c r="E44" s="111">
        <f>'SEKTÖR (TL)'!H44</f>
        <v>31.723035681162969</v>
      </c>
      <c r="F44" s="111">
        <f>'SEKTÖR (U S D)'!L44</f>
        <v>6.4326673801608028</v>
      </c>
      <c r="G44" s="111">
        <f>'SEKTÖR (TL)'!L44</f>
        <v>19.603702535591612</v>
      </c>
    </row>
    <row r="45" spans="1:7" ht="14.25" x14ac:dyDescent="0.2">
      <c r="A45" s="104" t="s">
        <v>37</v>
      </c>
      <c r="B45" s="112"/>
      <c r="C45" s="112"/>
      <c r="D45" s="101">
        <f>'SEKTÖR (U S D)'!H45</f>
        <v>16.97521233073747</v>
      </c>
      <c r="E45" s="101">
        <f>'SEKTÖR (TL)'!H45</f>
        <v>45.604635998023369</v>
      </c>
      <c r="F45" s="101">
        <f>'SEKTÖR (U S D)'!L45</f>
        <v>-60.105862586387623</v>
      </c>
      <c r="G45" s="101">
        <f>'SEKTÖR (TL)'!L45</f>
        <v>-55.168965867512185</v>
      </c>
    </row>
    <row r="46" spans="1:7" s="27" customFormat="1" ht="18" x14ac:dyDescent="0.25">
      <c r="A46" s="105" t="s">
        <v>44</v>
      </c>
      <c r="B46" s="113">
        <f>'SEKTÖR (U S D)'!D46</f>
        <v>4.3106752563026856</v>
      </c>
      <c r="C46" s="113">
        <f>'SEKTÖR (TL)'!D46</f>
        <v>28.010300787642823</v>
      </c>
      <c r="D46" s="113">
        <f>'SEKTÖR (U S D)'!H46</f>
        <v>6.2249901176685007</v>
      </c>
      <c r="E46" s="113">
        <f>'SEKTÖR (TL)'!H46</f>
        <v>32.223320751455802</v>
      </c>
      <c r="F46" s="113">
        <f>'SEKTÖR (U S D)'!L46</f>
        <v>-5.1245644775868487E-2</v>
      </c>
      <c r="G46" s="113">
        <f>'SEKTÖR (TL)'!L46</f>
        <v>12.31740572663155</v>
      </c>
    </row>
    <row r="47" spans="1:7" s="27" customFormat="1" ht="18" x14ac:dyDescent="0.25">
      <c r="A47" s="28"/>
      <c r="B47" s="30"/>
      <c r="C47" s="30"/>
      <c r="D47" s="30"/>
      <c r="E47" s="30"/>
    </row>
    <row r="48" spans="1:7" ht="14.25" x14ac:dyDescent="0.2">
      <c r="A48" s="33"/>
    </row>
    <row r="49" spans="1:1" x14ac:dyDescent="0.2">
      <c r="A49" s="26" t="s">
        <v>40</v>
      </c>
    </row>
    <row r="50" spans="1:1" x14ac:dyDescent="0.2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70" zoomScaleNormal="70" workbookViewId="0">
      <selection activeCell="C24" sqref="C24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1.28515625" bestFit="1" customWidth="1"/>
    <col min="5" max="5" width="13.5703125" bestFit="1" customWidth="1"/>
    <col min="6" max="7" width="12.7109375" bestFit="1" customWidth="1"/>
    <col min="8" max="8" width="12.5703125" customWidth="1"/>
    <col min="9" max="9" width="15" bestFit="1" customWidth="1"/>
    <col min="10" max="11" width="14.140625" bestFit="1" customWidth="1"/>
    <col min="12" max="12" width="11.28515625" bestFit="1" customWidth="1"/>
    <col min="13" max="13" width="15" bestFit="1" customWidth="1"/>
  </cols>
  <sheetData>
    <row r="2" spans="1:13" ht="26.25" x14ac:dyDescent="0.4">
      <c r="C2" s="2" t="s">
        <v>205</v>
      </c>
    </row>
    <row r="6" spans="1:13" ht="22.5" customHeight="1" x14ac:dyDescent="0.2">
      <c r="A6" s="150" t="s">
        <v>45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</row>
    <row r="7" spans="1:13" ht="24" customHeight="1" x14ac:dyDescent="0.2">
      <c r="A7" s="116"/>
      <c r="B7" s="140" t="s">
        <v>64</v>
      </c>
      <c r="C7" s="140"/>
      <c r="D7" s="140"/>
      <c r="E7" s="140"/>
      <c r="F7" s="140" t="s">
        <v>212</v>
      </c>
      <c r="G7" s="140"/>
      <c r="H7" s="140"/>
      <c r="I7" s="140"/>
      <c r="J7" s="140" t="s">
        <v>186</v>
      </c>
      <c r="K7" s="140"/>
      <c r="L7" s="140"/>
      <c r="M7" s="140"/>
    </row>
    <row r="8" spans="1:13" ht="60.75" x14ac:dyDescent="0.25">
      <c r="A8" s="117" t="s">
        <v>46</v>
      </c>
      <c r="B8" s="6">
        <v>2013</v>
      </c>
      <c r="C8" s="7">
        <v>2014</v>
      </c>
      <c r="D8" s="8" t="s">
        <v>187</v>
      </c>
      <c r="E8" s="8" t="s">
        <v>188</v>
      </c>
      <c r="F8" s="7">
        <v>2013</v>
      </c>
      <c r="G8" s="118">
        <v>2014</v>
      </c>
      <c r="H8" s="8" t="s">
        <v>187</v>
      </c>
      <c r="I8" s="7" t="s">
        <v>188</v>
      </c>
      <c r="J8" s="7" t="s">
        <v>189</v>
      </c>
      <c r="K8" s="118" t="s">
        <v>190</v>
      </c>
      <c r="L8" s="8" t="s">
        <v>187</v>
      </c>
      <c r="M8" s="7" t="s">
        <v>188</v>
      </c>
    </row>
    <row r="9" spans="1:13" ht="22.5" customHeight="1" x14ac:dyDescent="0.25">
      <c r="A9" s="119" t="s">
        <v>47</v>
      </c>
      <c r="B9" s="35">
        <v>123587.137</v>
      </c>
      <c r="C9" s="36">
        <v>134100.196</v>
      </c>
      <c r="D9" s="120">
        <f t="shared" ref="D9:D22" si="0">(C9-B9)/B9*100</f>
        <v>8.5065964429615306</v>
      </c>
      <c r="E9" s="121">
        <f t="shared" ref="E9:E22" si="1">C9/C$22*100</f>
        <v>1.0304328224285202</v>
      </c>
      <c r="F9" s="35">
        <v>338105.73200000002</v>
      </c>
      <c r="G9" s="36">
        <v>364823.505</v>
      </c>
      <c r="H9" s="120">
        <f t="shared" ref="H9:H22" si="2">(G9-F9)/F9*100</f>
        <v>7.9021946306429331</v>
      </c>
      <c r="I9" s="121">
        <f t="shared" ref="I9:I22" si="3">G9/G$22*100</f>
        <v>0.98402295315272104</v>
      </c>
      <c r="J9" s="35">
        <v>1313482.379</v>
      </c>
      <c r="K9" s="36">
        <v>1561402.243</v>
      </c>
      <c r="L9" s="120">
        <f t="shared" ref="L9:L22" si="4">(K9-J9)/J9*100</f>
        <v>18.875004945917137</v>
      </c>
      <c r="M9" s="121">
        <f t="shared" ref="M9:M22" si="5">K9/K$22*100</f>
        <v>1.0588983573258008</v>
      </c>
    </row>
    <row r="10" spans="1:13" ht="22.5" customHeight="1" x14ac:dyDescent="0.25">
      <c r="A10" s="119" t="s">
        <v>48</v>
      </c>
      <c r="B10" s="35">
        <v>1073391.3999999999</v>
      </c>
      <c r="C10" s="36">
        <v>1084740.371</v>
      </c>
      <c r="D10" s="120">
        <f t="shared" si="0"/>
        <v>1.0573003472917835</v>
      </c>
      <c r="E10" s="121">
        <f t="shared" si="1"/>
        <v>8.3352009574370065</v>
      </c>
      <c r="F10" s="35">
        <v>3210154.1060000001</v>
      </c>
      <c r="G10" s="36">
        <v>3239566.9539999999</v>
      </c>
      <c r="H10" s="120">
        <f t="shared" si="2"/>
        <v>0.91624411254977189</v>
      </c>
      <c r="I10" s="121">
        <f t="shared" si="3"/>
        <v>8.7379464242882197</v>
      </c>
      <c r="J10" s="35">
        <v>12817085.450999999</v>
      </c>
      <c r="K10" s="36">
        <v>12532543.682</v>
      </c>
      <c r="L10" s="120">
        <f t="shared" si="4"/>
        <v>-2.2200192866608313</v>
      </c>
      <c r="M10" s="121">
        <f t="shared" si="5"/>
        <v>8.4992127925255225</v>
      </c>
    </row>
    <row r="11" spans="1:13" ht="22.5" customHeight="1" x14ac:dyDescent="0.25">
      <c r="A11" s="119" t="s">
        <v>49</v>
      </c>
      <c r="B11" s="35">
        <v>255936.13099999999</v>
      </c>
      <c r="C11" s="36">
        <v>262217.538</v>
      </c>
      <c r="D11" s="120">
        <f t="shared" si="0"/>
        <v>2.4542869252016657</v>
      </c>
      <c r="E11" s="121">
        <f t="shared" si="1"/>
        <v>2.0148930861487906</v>
      </c>
      <c r="F11" s="35">
        <v>708705.54399999999</v>
      </c>
      <c r="G11" s="36">
        <v>741416.02399999998</v>
      </c>
      <c r="H11" s="120">
        <f t="shared" si="2"/>
        <v>4.6155247799218539</v>
      </c>
      <c r="I11" s="121">
        <f t="shared" si="3"/>
        <v>1.9997899681689333</v>
      </c>
      <c r="J11" s="35">
        <v>3138721.9239999996</v>
      </c>
      <c r="K11" s="36">
        <v>3129980.1270000003</v>
      </c>
      <c r="L11" s="120">
        <f t="shared" si="4"/>
        <v>-0.27851454227772882</v>
      </c>
      <c r="M11" s="121">
        <f t="shared" si="5"/>
        <v>2.1226630292106616</v>
      </c>
    </row>
    <row r="12" spans="1:13" ht="22.5" customHeight="1" x14ac:dyDescent="0.25">
      <c r="A12" s="119" t="s">
        <v>50</v>
      </c>
      <c r="B12" s="35">
        <v>168057.82699999999</v>
      </c>
      <c r="C12" s="36">
        <v>192810.50700000001</v>
      </c>
      <c r="D12" s="120">
        <f t="shared" si="0"/>
        <v>14.728668364848025</v>
      </c>
      <c r="E12" s="121">
        <f t="shared" si="1"/>
        <v>1.4815658802011293</v>
      </c>
      <c r="F12" s="35">
        <v>502531.35200000001</v>
      </c>
      <c r="G12" s="36">
        <v>575966.85699999996</v>
      </c>
      <c r="H12" s="120">
        <f t="shared" si="2"/>
        <v>14.613119103462413</v>
      </c>
      <c r="I12" s="121">
        <f t="shared" si="3"/>
        <v>1.5535309533941104</v>
      </c>
      <c r="J12" s="35">
        <v>1917780.9380000001</v>
      </c>
      <c r="K12" s="36">
        <v>2220870.037</v>
      </c>
      <c r="L12" s="120">
        <f t="shared" si="4"/>
        <v>15.80415640777424</v>
      </c>
      <c r="M12" s="121">
        <f t="shared" si="5"/>
        <v>1.5061305596019887</v>
      </c>
    </row>
    <row r="13" spans="1:13" ht="22.5" customHeight="1" x14ac:dyDescent="0.25">
      <c r="A13" s="122" t="s">
        <v>51</v>
      </c>
      <c r="B13" s="35">
        <v>118300.274</v>
      </c>
      <c r="C13" s="36">
        <v>85171.07</v>
      </c>
      <c r="D13" s="120">
        <f t="shared" si="0"/>
        <v>-28.004334123520287</v>
      </c>
      <c r="E13" s="121">
        <f t="shared" si="1"/>
        <v>0.65445889467124319</v>
      </c>
      <c r="F13" s="35">
        <v>306408.049</v>
      </c>
      <c r="G13" s="36">
        <v>236327.07700000002</v>
      </c>
      <c r="H13" s="120">
        <f t="shared" si="2"/>
        <v>-22.871779063480144</v>
      </c>
      <c r="I13" s="121">
        <f t="shared" si="3"/>
        <v>0.63743499262606584</v>
      </c>
      <c r="J13" s="35">
        <v>1170815.6059999999</v>
      </c>
      <c r="K13" s="36">
        <v>1067783.486</v>
      </c>
      <c r="L13" s="120">
        <f t="shared" si="4"/>
        <v>-8.8000296094447421</v>
      </c>
      <c r="M13" s="121">
        <f t="shared" si="5"/>
        <v>0.72414022995931948</v>
      </c>
    </row>
    <row r="14" spans="1:13" ht="22.5" customHeight="1" x14ac:dyDescent="0.25">
      <c r="A14" s="119" t="s">
        <v>52</v>
      </c>
      <c r="B14" s="35">
        <v>1024924.5429999999</v>
      </c>
      <c r="C14" s="36">
        <v>1099953.976</v>
      </c>
      <c r="D14" s="120">
        <f t="shared" si="0"/>
        <v>7.3204835919321019</v>
      </c>
      <c r="E14" s="121">
        <f t="shared" si="1"/>
        <v>8.4521030829153503</v>
      </c>
      <c r="F14" s="35">
        <v>2944878.6689999998</v>
      </c>
      <c r="G14" s="36">
        <v>3129929.76</v>
      </c>
      <c r="H14" s="120">
        <f t="shared" si="2"/>
        <v>6.2838273422938098</v>
      </c>
      <c r="I14" s="121">
        <f t="shared" si="3"/>
        <v>8.4422266750487669</v>
      </c>
      <c r="J14" s="35">
        <v>11423996.41</v>
      </c>
      <c r="K14" s="36">
        <v>12354778.509</v>
      </c>
      <c r="L14" s="120">
        <f t="shared" si="4"/>
        <v>8.1476049676034474</v>
      </c>
      <c r="M14" s="121">
        <f t="shared" si="5"/>
        <v>8.3786575348887897</v>
      </c>
    </row>
    <row r="15" spans="1:13" ht="22.5" customHeight="1" x14ac:dyDescent="0.25">
      <c r="A15" s="119" t="s">
        <v>53</v>
      </c>
      <c r="B15" s="35">
        <v>763307.38399999996</v>
      </c>
      <c r="C15" s="36">
        <v>759899.97499999998</v>
      </c>
      <c r="D15" s="120">
        <f t="shared" si="0"/>
        <v>-0.44640063379761369</v>
      </c>
      <c r="E15" s="121">
        <f t="shared" si="1"/>
        <v>5.8391106005737079</v>
      </c>
      <c r="F15" s="35">
        <v>2163299.0219999999</v>
      </c>
      <c r="G15" s="36">
        <v>2277818.7289999998</v>
      </c>
      <c r="H15" s="120">
        <f t="shared" si="2"/>
        <v>5.2937530057275621</v>
      </c>
      <c r="I15" s="121">
        <f t="shared" si="3"/>
        <v>6.1438637635400095</v>
      </c>
      <c r="J15" s="35">
        <v>8514888.2640000004</v>
      </c>
      <c r="K15" s="36">
        <v>9476553.0609999988</v>
      </c>
      <c r="L15" s="120">
        <f t="shared" si="4"/>
        <v>11.293921507646907</v>
      </c>
      <c r="M15" s="121">
        <f t="shared" si="5"/>
        <v>6.4267273307636001</v>
      </c>
    </row>
    <row r="16" spans="1:13" ht="22.5" customHeight="1" x14ac:dyDescent="0.25">
      <c r="A16" s="119" t="s">
        <v>54</v>
      </c>
      <c r="B16" s="35">
        <v>510466.36800000002</v>
      </c>
      <c r="C16" s="36">
        <v>602078.81000000006</v>
      </c>
      <c r="D16" s="120">
        <f t="shared" si="0"/>
        <v>17.946812511652098</v>
      </c>
      <c r="E16" s="121">
        <f t="shared" si="1"/>
        <v>4.6264046289142247</v>
      </c>
      <c r="F16" s="35">
        <v>1579984.25</v>
      </c>
      <c r="G16" s="36">
        <v>1702178.8199999998</v>
      </c>
      <c r="H16" s="120">
        <f t="shared" si="2"/>
        <v>7.7339106386661669</v>
      </c>
      <c r="I16" s="121">
        <f t="shared" si="3"/>
        <v>4.5912146731072436</v>
      </c>
      <c r="J16" s="35">
        <v>5988450.4979999997</v>
      </c>
      <c r="K16" s="36">
        <v>6695645.597000001</v>
      </c>
      <c r="L16" s="120">
        <f t="shared" si="4"/>
        <v>11.809316938266212</v>
      </c>
      <c r="M16" s="121">
        <f t="shared" si="5"/>
        <v>4.540795400854968</v>
      </c>
    </row>
    <row r="17" spans="1:13" ht="22.5" customHeight="1" x14ac:dyDescent="0.25">
      <c r="A17" s="119" t="s">
        <v>55</v>
      </c>
      <c r="B17" s="35">
        <v>3580108.93</v>
      </c>
      <c r="C17" s="36">
        <v>3615706.7009999999</v>
      </c>
      <c r="D17" s="120">
        <f t="shared" si="0"/>
        <v>0.9943208906774722</v>
      </c>
      <c r="E17" s="121">
        <f t="shared" si="1"/>
        <v>27.783276774518235</v>
      </c>
      <c r="F17" s="35">
        <v>9787936.4560000002</v>
      </c>
      <c r="G17" s="36">
        <v>10498484.797</v>
      </c>
      <c r="H17" s="120">
        <f t="shared" si="2"/>
        <v>7.2594294435211033</v>
      </c>
      <c r="I17" s="121">
        <f t="shared" si="3"/>
        <v>28.31711737864282</v>
      </c>
      <c r="J17" s="35">
        <v>40397977.192999996</v>
      </c>
      <c r="K17" s="36">
        <v>41305819.376999997</v>
      </c>
      <c r="L17" s="120">
        <f t="shared" si="4"/>
        <v>2.2472466372828879</v>
      </c>
      <c r="M17" s="121">
        <f t="shared" si="5"/>
        <v>28.012425678513342</v>
      </c>
    </row>
    <row r="18" spans="1:13" ht="22.5" customHeight="1" x14ac:dyDescent="0.25">
      <c r="A18" s="119" t="s">
        <v>56</v>
      </c>
      <c r="B18" s="35">
        <v>1732733.666</v>
      </c>
      <c r="C18" s="36">
        <v>1755473.4920000001</v>
      </c>
      <c r="D18" s="120">
        <f t="shared" si="0"/>
        <v>1.3123670674959989</v>
      </c>
      <c r="E18" s="121">
        <f t="shared" si="1"/>
        <v>13.489148852996532</v>
      </c>
      <c r="F18" s="35">
        <v>4910642.8770000003</v>
      </c>
      <c r="G18" s="36">
        <v>5126667.79</v>
      </c>
      <c r="H18" s="120">
        <f t="shared" si="2"/>
        <v>4.3991167431823754</v>
      </c>
      <c r="I18" s="121">
        <f t="shared" si="3"/>
        <v>13.82794340114882</v>
      </c>
      <c r="J18" s="35">
        <v>18975411.030999999</v>
      </c>
      <c r="K18" s="36">
        <v>20333264.665999997</v>
      </c>
      <c r="L18" s="120">
        <f t="shared" si="4"/>
        <v>7.1558588785332864</v>
      </c>
      <c r="M18" s="121">
        <f t="shared" si="5"/>
        <v>13.789438724341672</v>
      </c>
    </row>
    <row r="19" spans="1:13" ht="22.5" customHeight="1" x14ac:dyDescent="0.25">
      <c r="A19" s="119" t="s">
        <v>57</v>
      </c>
      <c r="B19" s="35">
        <v>110154.658</v>
      </c>
      <c r="C19" s="36">
        <v>123810.77499999999</v>
      </c>
      <c r="D19" s="120">
        <f t="shared" si="0"/>
        <v>12.397221550086424</v>
      </c>
      <c r="E19" s="121">
        <f t="shared" si="1"/>
        <v>0.95136838077635955</v>
      </c>
      <c r="F19" s="35">
        <v>332494.38699999999</v>
      </c>
      <c r="G19" s="36">
        <v>392157.34299999999</v>
      </c>
      <c r="H19" s="120">
        <f t="shared" si="2"/>
        <v>17.944049082548876</v>
      </c>
      <c r="I19" s="121">
        <f t="shared" si="3"/>
        <v>1.0577493540592584</v>
      </c>
      <c r="J19" s="35">
        <v>1452708.692</v>
      </c>
      <c r="K19" s="36">
        <v>1452096.9980000001</v>
      </c>
      <c r="L19" s="120">
        <f t="shared" si="4"/>
        <v>-4.2107134304934776E-2</v>
      </c>
      <c r="M19" s="121">
        <f t="shared" si="5"/>
        <v>0.9847706654408378</v>
      </c>
    </row>
    <row r="20" spans="1:13" ht="22.5" customHeight="1" x14ac:dyDescent="0.25">
      <c r="A20" s="119" t="s">
        <v>58</v>
      </c>
      <c r="B20" s="35">
        <v>966762.402</v>
      </c>
      <c r="C20" s="36">
        <v>1075399.0719999999</v>
      </c>
      <c r="D20" s="120">
        <f t="shared" si="0"/>
        <v>11.237163316990468</v>
      </c>
      <c r="E20" s="121">
        <f t="shared" si="1"/>
        <v>8.2634219341332749</v>
      </c>
      <c r="F20" s="35">
        <v>2693491.6550000003</v>
      </c>
      <c r="G20" s="36">
        <v>3100639.5819999999</v>
      </c>
      <c r="H20" s="120">
        <f t="shared" si="2"/>
        <v>15.115989917555533</v>
      </c>
      <c r="I20" s="121">
        <f t="shared" si="3"/>
        <v>8.363223521307539</v>
      </c>
      <c r="J20" s="35">
        <v>10888996.441000002</v>
      </c>
      <c r="K20" s="36">
        <v>12317103.106000001</v>
      </c>
      <c r="L20" s="120">
        <f t="shared" si="4"/>
        <v>13.115135749542475</v>
      </c>
      <c r="M20" s="121">
        <f t="shared" si="5"/>
        <v>8.353107153795678</v>
      </c>
    </row>
    <row r="21" spans="1:13" ht="22.5" customHeight="1" x14ac:dyDescent="0.25">
      <c r="A21" s="119" t="s">
        <v>59</v>
      </c>
      <c r="B21" s="35">
        <v>2048430.321</v>
      </c>
      <c r="C21" s="36">
        <v>2222605.3450000002</v>
      </c>
      <c r="D21" s="120">
        <f t="shared" si="0"/>
        <v>8.5028532439888735</v>
      </c>
      <c r="E21" s="121">
        <f t="shared" si="1"/>
        <v>17.078614104285609</v>
      </c>
      <c r="F21" s="35">
        <v>5555971.8650000002</v>
      </c>
      <c r="G21" s="36">
        <v>5688717.3949999996</v>
      </c>
      <c r="H21" s="120">
        <f t="shared" si="2"/>
        <v>2.3892405005906077</v>
      </c>
      <c r="I21" s="121">
        <f t="shared" si="3"/>
        <v>15.343935941515486</v>
      </c>
      <c r="J21" s="35">
        <v>20543001.085999999</v>
      </c>
      <c r="K21" s="36">
        <v>23007505.717</v>
      </c>
      <c r="L21" s="120">
        <f t="shared" si="4"/>
        <v>11.99680913554327</v>
      </c>
      <c r="M21" s="121">
        <f t="shared" si="5"/>
        <v>15.603032542777811</v>
      </c>
    </row>
    <row r="22" spans="1:13" ht="24" customHeight="1" x14ac:dyDescent="0.25">
      <c r="A22" s="123" t="s">
        <v>60</v>
      </c>
      <c r="B22" s="124">
        <v>12476161.041000001</v>
      </c>
      <c r="C22" s="98">
        <v>13013967.828000002</v>
      </c>
      <c r="D22" s="125">
        <f t="shared" si="0"/>
        <v>4.3106752568568458</v>
      </c>
      <c r="E22" s="126">
        <f t="shared" si="1"/>
        <v>100</v>
      </c>
      <c r="F22" s="124">
        <v>35034603.964000002</v>
      </c>
      <c r="G22" s="98">
        <v>37074694.633000001</v>
      </c>
      <c r="H22" s="125">
        <f t="shared" si="2"/>
        <v>5.8230732994621714</v>
      </c>
      <c r="I22" s="126">
        <f t="shared" si="3"/>
        <v>100</v>
      </c>
      <c r="J22" s="124">
        <v>138543315.91299999</v>
      </c>
      <c r="K22" s="98">
        <v>147455346.60600001</v>
      </c>
      <c r="L22" s="125">
        <f t="shared" si="4"/>
        <v>6.4326673822333227</v>
      </c>
      <c r="M22" s="126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3" workbookViewId="0">
      <selection activeCell="C21" sqref="C2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7"/>
    </row>
    <row r="8" spans="9:9" x14ac:dyDescent="0.2">
      <c r="I8" s="37"/>
    </row>
    <row r="9" spans="9:9" x14ac:dyDescent="0.2">
      <c r="I9" s="37"/>
    </row>
    <row r="10" spans="9:9" x14ac:dyDescent="0.2">
      <c r="I10" s="37"/>
    </row>
    <row r="17" spans="3:14" ht="12.75" customHeight="1" x14ac:dyDescent="0.2"/>
    <row r="21" spans="3:14" x14ac:dyDescent="0.2">
      <c r="C21" s="136" t="s">
        <v>215</v>
      </c>
    </row>
    <row r="22" spans="3:14" x14ac:dyDescent="0.2">
      <c r="C22" s="1" t="s">
        <v>214</v>
      </c>
    </row>
    <row r="24" spans="3:14" x14ac:dyDescent="0.2">
      <c r="H24" s="37"/>
      <c r="I24" s="37"/>
    </row>
    <row r="25" spans="3:14" x14ac:dyDescent="0.2">
      <c r="H25" s="37"/>
      <c r="I25" s="37"/>
    </row>
    <row r="26" spans="3:14" x14ac:dyDescent="0.2">
      <c r="H26" s="153"/>
      <c r="I26" s="153"/>
      <c r="N26" t="s">
        <v>61</v>
      </c>
    </row>
    <row r="27" spans="3:14" x14ac:dyDescent="0.2">
      <c r="H27" s="153"/>
      <c r="I27" s="153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7"/>
      <c r="I37" s="37"/>
    </row>
    <row r="38" spans="8:9" x14ac:dyDescent="0.2">
      <c r="H38" s="37"/>
      <c r="I38" s="37"/>
    </row>
    <row r="39" spans="8:9" x14ac:dyDescent="0.2">
      <c r="H39" s="153"/>
      <c r="I39" s="153"/>
    </row>
    <row r="40" spans="8:9" x14ac:dyDescent="0.2">
      <c r="H40" s="153"/>
      <c r="I40" s="153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7"/>
      <c r="I49" s="37"/>
    </row>
    <row r="50" spans="3:9" x14ac:dyDescent="0.2">
      <c r="H50" s="37"/>
      <c r="I50" s="37"/>
    </row>
    <row r="51" spans="3:9" x14ac:dyDescent="0.2">
      <c r="H51" s="153"/>
      <c r="I51" s="153"/>
    </row>
    <row r="52" spans="3:9" x14ac:dyDescent="0.2">
      <c r="H52" s="153"/>
      <c r="I52" s="153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6" x14ac:dyDescent="0.2">
      <c r="A3" s="87"/>
      <c r="B3" s="37" t="s">
        <v>185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16" s="89" customFormat="1" x14ac:dyDescent="0.2">
      <c r="A4" s="114"/>
      <c r="B4" s="130" t="s">
        <v>184</v>
      </c>
      <c r="C4" s="130" t="s">
        <v>62</v>
      </c>
      <c r="D4" s="130" t="s">
        <v>63</v>
      </c>
      <c r="E4" s="130" t="s">
        <v>64</v>
      </c>
      <c r="F4" s="130" t="s">
        <v>65</v>
      </c>
      <c r="G4" s="130" t="s">
        <v>66</v>
      </c>
      <c r="H4" s="130" t="s">
        <v>67</v>
      </c>
      <c r="I4" s="130" t="s">
        <v>1</v>
      </c>
      <c r="J4" s="130" t="s">
        <v>183</v>
      </c>
      <c r="K4" s="130" t="s">
        <v>68</v>
      </c>
      <c r="L4" s="130" t="s">
        <v>69</v>
      </c>
      <c r="M4" s="130" t="s">
        <v>70</v>
      </c>
      <c r="N4" s="130" t="s">
        <v>71</v>
      </c>
      <c r="O4" s="131" t="s">
        <v>182</v>
      </c>
      <c r="P4" s="131" t="s">
        <v>181</v>
      </c>
    </row>
    <row r="5" spans="1:16" x14ac:dyDescent="0.2">
      <c r="A5" s="132" t="s">
        <v>180</v>
      </c>
      <c r="B5" s="133" t="s">
        <v>72</v>
      </c>
      <c r="C5" s="134">
        <v>1246666.3219999999</v>
      </c>
      <c r="D5" s="134">
        <v>1151709.871</v>
      </c>
      <c r="E5" s="134">
        <v>1311355.368</v>
      </c>
      <c r="F5" s="134"/>
      <c r="G5" s="134"/>
      <c r="H5" s="134"/>
      <c r="I5" s="134"/>
      <c r="J5" s="134"/>
      <c r="K5" s="134"/>
      <c r="L5" s="134"/>
      <c r="M5" s="134"/>
      <c r="N5" s="134"/>
      <c r="O5" s="134">
        <f t="shared" ref="O5:O24" si="0">SUM(C5:N5)</f>
        <v>3709731.5609999998</v>
      </c>
      <c r="P5" s="135">
        <f t="shared" ref="P5:P24" si="1">O5/O$26*100</f>
        <v>10.006101457940265</v>
      </c>
    </row>
    <row r="6" spans="1:16" x14ac:dyDescent="0.2">
      <c r="A6" s="132" t="s">
        <v>179</v>
      </c>
      <c r="B6" s="133" t="s">
        <v>73</v>
      </c>
      <c r="C6" s="134">
        <v>1016373.588</v>
      </c>
      <c r="D6" s="134">
        <v>1002682.194</v>
      </c>
      <c r="E6" s="134">
        <v>992275.00100000005</v>
      </c>
      <c r="F6" s="134"/>
      <c r="G6" s="134"/>
      <c r="H6" s="134"/>
      <c r="I6" s="134"/>
      <c r="J6" s="134"/>
      <c r="K6" s="134"/>
      <c r="L6" s="134"/>
      <c r="M6" s="134"/>
      <c r="N6" s="134"/>
      <c r="O6" s="134">
        <f t="shared" si="0"/>
        <v>3011330.7830000003</v>
      </c>
      <c r="P6" s="135">
        <f t="shared" si="1"/>
        <v>8.1223346872015636</v>
      </c>
    </row>
    <row r="7" spans="1:16" x14ac:dyDescent="0.2">
      <c r="A7" s="132" t="s">
        <v>178</v>
      </c>
      <c r="B7" s="133" t="s">
        <v>74</v>
      </c>
      <c r="C7" s="134">
        <v>764755.24300000002</v>
      </c>
      <c r="D7" s="134">
        <v>708974.96299999999</v>
      </c>
      <c r="E7" s="134">
        <v>790130.28</v>
      </c>
      <c r="F7" s="134"/>
      <c r="G7" s="134"/>
      <c r="H7" s="134"/>
      <c r="I7" s="134"/>
      <c r="J7" s="134"/>
      <c r="K7" s="134"/>
      <c r="L7" s="134"/>
      <c r="M7" s="134"/>
      <c r="N7" s="134"/>
      <c r="O7" s="134">
        <f t="shared" si="0"/>
        <v>2263860.486</v>
      </c>
      <c r="P7" s="135">
        <f t="shared" si="1"/>
        <v>6.1062147859107467</v>
      </c>
    </row>
    <row r="8" spans="1:16" x14ac:dyDescent="0.2">
      <c r="A8" s="132" t="s">
        <v>177</v>
      </c>
      <c r="B8" s="133" t="s">
        <v>76</v>
      </c>
      <c r="C8" s="134">
        <v>591330.09900000005</v>
      </c>
      <c r="D8" s="134">
        <v>605381.84400000004</v>
      </c>
      <c r="E8" s="134">
        <v>616807.65599999996</v>
      </c>
      <c r="F8" s="134"/>
      <c r="G8" s="134"/>
      <c r="H8" s="134"/>
      <c r="I8" s="134"/>
      <c r="J8" s="134"/>
      <c r="K8" s="134"/>
      <c r="L8" s="134"/>
      <c r="M8" s="134"/>
      <c r="N8" s="134"/>
      <c r="O8" s="134">
        <f t="shared" si="0"/>
        <v>1813519.5989999999</v>
      </c>
      <c r="P8" s="135">
        <f t="shared" si="1"/>
        <v>4.8915294287939295</v>
      </c>
    </row>
    <row r="9" spans="1:16" x14ac:dyDescent="0.2">
      <c r="A9" s="132" t="s">
        <v>176</v>
      </c>
      <c r="B9" s="133" t="s">
        <v>77</v>
      </c>
      <c r="C9" s="134">
        <v>504661.69</v>
      </c>
      <c r="D9" s="134">
        <v>527091.19099999999</v>
      </c>
      <c r="E9" s="134">
        <v>584932.27800000005</v>
      </c>
      <c r="F9" s="134"/>
      <c r="G9" s="134"/>
      <c r="H9" s="134"/>
      <c r="I9" s="134"/>
      <c r="J9" s="134"/>
      <c r="K9" s="134"/>
      <c r="L9" s="134"/>
      <c r="M9" s="134"/>
      <c r="N9" s="134"/>
      <c r="O9" s="134">
        <f t="shared" si="0"/>
        <v>1616685.159</v>
      </c>
      <c r="P9" s="135">
        <f t="shared" si="1"/>
        <v>4.3606162495864451</v>
      </c>
    </row>
    <row r="10" spans="1:16" x14ac:dyDescent="0.2">
      <c r="A10" s="132" t="s">
        <v>175</v>
      </c>
      <c r="B10" s="133" t="s">
        <v>75</v>
      </c>
      <c r="C10" s="134">
        <v>465455.10100000002</v>
      </c>
      <c r="D10" s="134">
        <v>487996.39399999997</v>
      </c>
      <c r="E10" s="134">
        <v>487690.65399999998</v>
      </c>
      <c r="F10" s="134"/>
      <c r="G10" s="134"/>
      <c r="H10" s="134"/>
      <c r="I10" s="134"/>
      <c r="J10" s="134"/>
      <c r="K10" s="134"/>
      <c r="L10" s="134"/>
      <c r="M10" s="134"/>
      <c r="N10" s="134"/>
      <c r="O10" s="134">
        <f t="shared" si="0"/>
        <v>1441142.149</v>
      </c>
      <c r="P10" s="135">
        <f t="shared" si="1"/>
        <v>3.8871315406770113</v>
      </c>
    </row>
    <row r="11" spans="1:16" x14ac:dyDescent="0.2">
      <c r="A11" s="132" t="s">
        <v>174</v>
      </c>
      <c r="B11" s="133" t="s">
        <v>78</v>
      </c>
      <c r="C11" s="134">
        <v>468858.12400000001</v>
      </c>
      <c r="D11" s="134">
        <v>449555.71299999999</v>
      </c>
      <c r="E11" s="134">
        <v>445666.27399999998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4">
        <f t="shared" si="0"/>
        <v>1364080.111</v>
      </c>
      <c r="P11" s="135">
        <f t="shared" si="1"/>
        <v>3.6792753769345898</v>
      </c>
    </row>
    <row r="12" spans="1:16" x14ac:dyDescent="0.2">
      <c r="A12" s="132" t="s">
        <v>173</v>
      </c>
      <c r="B12" s="133" t="s">
        <v>79</v>
      </c>
      <c r="C12" s="134">
        <v>332388.58</v>
      </c>
      <c r="D12" s="134">
        <v>347849.255</v>
      </c>
      <c r="E12" s="134">
        <v>422887.73</v>
      </c>
      <c r="F12" s="134"/>
      <c r="G12" s="134"/>
      <c r="H12" s="134"/>
      <c r="I12" s="134"/>
      <c r="J12" s="134"/>
      <c r="K12" s="134"/>
      <c r="L12" s="134"/>
      <c r="M12" s="134"/>
      <c r="N12" s="134"/>
      <c r="O12" s="134">
        <f t="shared" si="0"/>
        <v>1103125.5649999999</v>
      </c>
      <c r="P12" s="135">
        <f t="shared" si="1"/>
        <v>2.9754137577712667</v>
      </c>
    </row>
    <row r="13" spans="1:16" x14ac:dyDescent="0.2">
      <c r="A13" s="132" t="s">
        <v>172</v>
      </c>
      <c r="B13" s="133" t="s">
        <v>171</v>
      </c>
      <c r="C13" s="134">
        <v>312080.96000000002</v>
      </c>
      <c r="D13" s="134">
        <v>279821.39</v>
      </c>
      <c r="E13" s="134">
        <v>317787.73700000002</v>
      </c>
      <c r="F13" s="134"/>
      <c r="G13" s="134"/>
      <c r="H13" s="134"/>
      <c r="I13" s="134"/>
      <c r="J13" s="134"/>
      <c r="K13" s="134"/>
      <c r="L13" s="134"/>
      <c r="M13" s="134"/>
      <c r="N13" s="134"/>
      <c r="O13" s="134">
        <f t="shared" si="0"/>
        <v>909690.08700000006</v>
      </c>
      <c r="P13" s="135">
        <f t="shared" si="1"/>
        <v>2.4536684544772931</v>
      </c>
    </row>
    <row r="14" spans="1:16" x14ac:dyDescent="0.2">
      <c r="A14" s="132" t="s">
        <v>170</v>
      </c>
      <c r="B14" s="133" t="s">
        <v>81</v>
      </c>
      <c r="C14" s="134">
        <v>233201.74900000001</v>
      </c>
      <c r="D14" s="134">
        <v>281814.42200000002</v>
      </c>
      <c r="E14" s="134">
        <v>284241.90299999999</v>
      </c>
      <c r="F14" s="134"/>
      <c r="G14" s="134"/>
      <c r="H14" s="134"/>
      <c r="I14" s="134"/>
      <c r="J14" s="134"/>
      <c r="K14" s="134"/>
      <c r="L14" s="134"/>
      <c r="M14" s="134"/>
      <c r="N14" s="134"/>
      <c r="O14" s="134">
        <f t="shared" si="0"/>
        <v>799258.07400000002</v>
      </c>
      <c r="P14" s="135">
        <f t="shared" si="1"/>
        <v>2.1558048737537554</v>
      </c>
    </row>
    <row r="15" spans="1:16" x14ac:dyDescent="0.2">
      <c r="A15" s="132" t="s">
        <v>168</v>
      </c>
      <c r="B15" s="133" t="s">
        <v>169</v>
      </c>
      <c r="C15" s="134">
        <v>260652.37400000001</v>
      </c>
      <c r="D15" s="134">
        <v>243839.16500000001</v>
      </c>
      <c r="E15" s="134">
        <v>283005.47899999999</v>
      </c>
      <c r="F15" s="134"/>
      <c r="G15" s="134"/>
      <c r="H15" s="134"/>
      <c r="I15" s="134"/>
      <c r="J15" s="134"/>
      <c r="K15" s="134"/>
      <c r="L15" s="134"/>
      <c r="M15" s="134"/>
      <c r="N15" s="134"/>
      <c r="O15" s="134">
        <f t="shared" si="0"/>
        <v>787497.01799999992</v>
      </c>
      <c r="P15" s="135">
        <f t="shared" si="1"/>
        <v>2.1240822766726892</v>
      </c>
    </row>
    <row r="16" spans="1:16" x14ac:dyDescent="0.2">
      <c r="A16" s="132" t="s">
        <v>167</v>
      </c>
      <c r="B16" s="133" t="s">
        <v>164</v>
      </c>
      <c r="C16" s="134">
        <v>242431.88</v>
      </c>
      <c r="D16" s="134">
        <v>267771.93800000002</v>
      </c>
      <c r="E16" s="134">
        <v>258925.25700000001</v>
      </c>
      <c r="F16" s="134"/>
      <c r="G16" s="134"/>
      <c r="H16" s="134"/>
      <c r="I16" s="134"/>
      <c r="J16" s="134"/>
      <c r="K16" s="134"/>
      <c r="L16" s="134"/>
      <c r="M16" s="134"/>
      <c r="N16" s="134"/>
      <c r="O16" s="134">
        <f t="shared" si="0"/>
        <v>769129.07500000007</v>
      </c>
      <c r="P16" s="135">
        <f t="shared" si="1"/>
        <v>2.0745392037550037</v>
      </c>
    </row>
    <row r="17" spans="1:16" x14ac:dyDescent="0.2">
      <c r="A17" s="132" t="s">
        <v>165</v>
      </c>
      <c r="B17" s="133" t="s">
        <v>162</v>
      </c>
      <c r="C17" s="134">
        <v>237480.09400000001</v>
      </c>
      <c r="D17" s="134">
        <v>232286.01199999999</v>
      </c>
      <c r="E17" s="134">
        <v>273050.59999999998</v>
      </c>
      <c r="F17" s="134"/>
      <c r="G17" s="134"/>
      <c r="H17" s="134"/>
      <c r="I17" s="134"/>
      <c r="J17" s="134"/>
      <c r="K17" s="134"/>
      <c r="L17" s="134"/>
      <c r="M17" s="134"/>
      <c r="N17" s="134"/>
      <c r="O17" s="134">
        <f t="shared" si="0"/>
        <v>742816.70600000001</v>
      </c>
      <c r="P17" s="135">
        <f t="shared" si="1"/>
        <v>2.0035679678357692</v>
      </c>
    </row>
    <row r="18" spans="1:16" x14ac:dyDescent="0.2">
      <c r="A18" s="132" t="s">
        <v>163</v>
      </c>
      <c r="B18" s="133" t="s">
        <v>159</v>
      </c>
      <c r="C18" s="134">
        <v>212488.23199999999</v>
      </c>
      <c r="D18" s="134">
        <v>241577.45</v>
      </c>
      <c r="E18" s="134">
        <v>285781.554</v>
      </c>
      <c r="F18" s="134"/>
      <c r="G18" s="134"/>
      <c r="H18" s="134"/>
      <c r="I18" s="134"/>
      <c r="J18" s="134"/>
      <c r="K18" s="134"/>
      <c r="L18" s="134"/>
      <c r="M18" s="134"/>
      <c r="N18" s="134"/>
      <c r="O18" s="134">
        <f t="shared" si="0"/>
        <v>739847.23600000003</v>
      </c>
      <c r="P18" s="135">
        <f t="shared" si="1"/>
        <v>1.9955585424615243</v>
      </c>
    </row>
    <row r="19" spans="1:16" x14ac:dyDescent="0.2">
      <c r="A19" s="132" t="s">
        <v>161</v>
      </c>
      <c r="B19" s="133" t="s">
        <v>153</v>
      </c>
      <c r="C19" s="134">
        <v>211293.77100000001</v>
      </c>
      <c r="D19" s="134">
        <v>246927.56299999999</v>
      </c>
      <c r="E19" s="134">
        <v>261908.17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>
        <f t="shared" si="0"/>
        <v>720129.50400000007</v>
      </c>
      <c r="P19" s="135">
        <f t="shared" si="1"/>
        <v>1.9423747409739331</v>
      </c>
    </row>
    <row r="20" spans="1:16" x14ac:dyDescent="0.2">
      <c r="A20" s="132" t="s">
        <v>160</v>
      </c>
      <c r="B20" s="133" t="s">
        <v>80</v>
      </c>
      <c r="C20" s="134">
        <v>254234.17199999999</v>
      </c>
      <c r="D20" s="134">
        <v>204078.12</v>
      </c>
      <c r="E20" s="134">
        <v>227306.04800000001</v>
      </c>
      <c r="F20" s="134"/>
      <c r="G20" s="134"/>
      <c r="H20" s="134"/>
      <c r="I20" s="134"/>
      <c r="J20" s="134"/>
      <c r="K20" s="134"/>
      <c r="L20" s="134"/>
      <c r="M20" s="134"/>
      <c r="N20" s="134"/>
      <c r="O20" s="134">
        <f t="shared" si="0"/>
        <v>685618.34000000008</v>
      </c>
      <c r="P20" s="135">
        <f t="shared" si="1"/>
        <v>1.8492892433476495</v>
      </c>
    </row>
    <row r="21" spans="1:16" x14ac:dyDescent="0.2">
      <c r="A21" s="132" t="s">
        <v>158</v>
      </c>
      <c r="B21" s="133" t="s">
        <v>166</v>
      </c>
      <c r="C21" s="134">
        <v>244170.61300000001</v>
      </c>
      <c r="D21" s="134">
        <v>230844.79</v>
      </c>
      <c r="E21" s="134">
        <v>190789.10699999999</v>
      </c>
      <c r="F21" s="134"/>
      <c r="G21" s="134"/>
      <c r="H21" s="134"/>
      <c r="I21" s="134"/>
      <c r="J21" s="134"/>
      <c r="K21" s="134"/>
      <c r="L21" s="134"/>
      <c r="M21" s="134"/>
      <c r="N21" s="134"/>
      <c r="O21" s="134">
        <f t="shared" si="0"/>
        <v>665804.51</v>
      </c>
      <c r="P21" s="135">
        <f t="shared" si="1"/>
        <v>1.7958462408041074</v>
      </c>
    </row>
    <row r="22" spans="1:16" x14ac:dyDescent="0.2">
      <c r="A22" s="132" t="s">
        <v>156</v>
      </c>
      <c r="B22" s="133" t="s">
        <v>157</v>
      </c>
      <c r="C22" s="134">
        <v>211747.36499999999</v>
      </c>
      <c r="D22" s="134">
        <v>213667.04</v>
      </c>
      <c r="E22" s="134">
        <v>220306.86600000001</v>
      </c>
      <c r="F22" s="134"/>
      <c r="G22" s="134"/>
      <c r="H22" s="134"/>
      <c r="I22" s="134"/>
      <c r="J22" s="134"/>
      <c r="K22" s="134"/>
      <c r="L22" s="134"/>
      <c r="M22" s="134"/>
      <c r="N22" s="134"/>
      <c r="O22" s="134">
        <f t="shared" si="0"/>
        <v>645721.27100000007</v>
      </c>
      <c r="P22" s="135">
        <f t="shared" si="1"/>
        <v>1.7416765728015278</v>
      </c>
    </row>
    <row r="23" spans="1:16" x14ac:dyDescent="0.2">
      <c r="A23" s="132" t="s">
        <v>154</v>
      </c>
      <c r="B23" s="133" t="s">
        <v>155</v>
      </c>
      <c r="C23" s="134">
        <v>211130.06299999999</v>
      </c>
      <c r="D23" s="134">
        <v>193546.038</v>
      </c>
      <c r="E23" s="134">
        <v>205923.06599999999</v>
      </c>
      <c r="F23" s="134"/>
      <c r="G23" s="134"/>
      <c r="H23" s="134"/>
      <c r="I23" s="134"/>
      <c r="J23" s="134"/>
      <c r="K23" s="134"/>
      <c r="L23" s="134"/>
      <c r="M23" s="134"/>
      <c r="N23" s="134"/>
      <c r="O23" s="134">
        <f t="shared" si="0"/>
        <v>610599.16700000002</v>
      </c>
      <c r="P23" s="135">
        <f t="shared" si="1"/>
        <v>1.6469432126482133</v>
      </c>
    </row>
    <row r="24" spans="1:16" x14ac:dyDescent="0.2">
      <c r="A24" s="132" t="s">
        <v>152</v>
      </c>
      <c r="B24" s="133" t="s">
        <v>151</v>
      </c>
      <c r="C24" s="134">
        <v>180817.31899999999</v>
      </c>
      <c r="D24" s="134">
        <v>195351.2</v>
      </c>
      <c r="E24" s="134">
        <v>233165.853</v>
      </c>
      <c r="F24" s="134"/>
      <c r="G24" s="134"/>
      <c r="H24" s="134"/>
      <c r="I24" s="134"/>
      <c r="J24" s="134"/>
      <c r="K24" s="134"/>
      <c r="L24" s="134"/>
      <c r="M24" s="134"/>
      <c r="N24" s="134"/>
      <c r="O24" s="134">
        <f t="shared" si="0"/>
        <v>609334.37199999997</v>
      </c>
      <c r="P24" s="135">
        <f t="shared" si="1"/>
        <v>1.643531734786434</v>
      </c>
    </row>
    <row r="25" spans="1:16" x14ac:dyDescent="0.2">
      <c r="A25" s="115"/>
      <c r="B25" s="154" t="s">
        <v>150</v>
      </c>
      <c r="C25" s="154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128">
        <f>SUM(O5:O24)</f>
        <v>25008920.773000006</v>
      </c>
      <c r="P25" s="129">
        <f>SUM(P5:P24)</f>
        <v>67.455500349133715</v>
      </c>
    </row>
    <row r="26" spans="1:16" ht="13.5" customHeight="1" x14ac:dyDescent="0.2">
      <c r="A26" s="115"/>
      <c r="B26" s="155" t="s">
        <v>149</v>
      </c>
      <c r="C26" s="155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128">
        <v>37074694.64099998</v>
      </c>
      <c r="P26" s="127">
        <f>O26/O$26*100</f>
        <v>100</v>
      </c>
    </row>
    <row r="27" spans="1:16" x14ac:dyDescent="0.2">
      <c r="B27" s="88"/>
    </row>
    <row r="28" spans="1:16" x14ac:dyDescent="0.2">
      <c r="B28" s="3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topLeftCell="A19" zoomScaleNormal="100" workbookViewId="0">
      <selection activeCell="N29" sqref="N29"/>
    </sheetView>
  </sheetViews>
  <sheetFormatPr defaultColWidth="9.140625" defaultRowHeight="12.75" x14ac:dyDescent="0.2"/>
  <sheetData>
    <row r="22" spans="1:1" x14ac:dyDescent="0.2">
      <c r="A22" t="s">
        <v>196</v>
      </c>
    </row>
    <row r="23" spans="1:1" x14ac:dyDescent="0.2">
      <c r="A23" t="s">
        <v>213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62" sqref="I62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9" t="s">
        <v>3</v>
      </c>
    </row>
    <row r="2" spans="2:2" ht="15" x14ac:dyDescent="0.25">
      <c r="B2" s="39" t="s">
        <v>82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2014-04-01T03:39:28Z</cp:lastPrinted>
  <dcterms:created xsi:type="dcterms:W3CDTF">2013-08-01T04:41:02Z</dcterms:created>
  <dcterms:modified xsi:type="dcterms:W3CDTF">2014-04-01T05:09:37Z</dcterms:modified>
</cp:coreProperties>
</file>