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tintabalu\Desktop\20140401 Yazılı Açıklama\"/>
    </mc:Choice>
  </mc:AlternateContent>
  <bookViews>
    <workbookView xWindow="240" yWindow="480" windowWidth="15576" windowHeight="7596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5 AYLIK İHR" sheetId="22" r:id="rId14"/>
  </sheets>
  <calcPr calcId="152511"/>
</workbook>
</file>

<file path=xl/calcChain.xml><?xml version="1.0" encoding="utf-8"?>
<calcChain xmlns="http://schemas.openxmlformats.org/spreadsheetml/2006/main">
  <c r="H51" i="1" l="1"/>
  <c r="G51" i="1"/>
  <c r="F51" i="1"/>
  <c r="K46" i="2" l="1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H22" i="4" l="1"/>
  <c r="O75" i="22" l="1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46" i="2" l="1"/>
  <c r="M46" i="1"/>
  <c r="L46" i="1"/>
  <c r="F46" i="3" s="1"/>
  <c r="K45" i="1"/>
  <c r="K45" i="2" s="1"/>
  <c r="J45" i="1"/>
  <c r="J45" i="2" s="1"/>
  <c r="M44" i="1"/>
  <c r="L44" i="1"/>
  <c r="F44" i="3" s="1"/>
  <c r="M43" i="1"/>
  <c r="L43" i="1"/>
  <c r="F43" i="3" s="1"/>
  <c r="M42" i="1"/>
  <c r="L42" i="1"/>
  <c r="F42" i="3" s="1"/>
  <c r="M41" i="1"/>
  <c r="L41" i="1"/>
  <c r="F41" i="3" s="1"/>
  <c r="M40" i="1"/>
  <c r="L40" i="1"/>
  <c r="F40" i="3" s="1"/>
  <c r="M39" i="1"/>
  <c r="L39" i="1"/>
  <c r="F39" i="3" s="1"/>
  <c r="M38" i="1"/>
  <c r="L38" i="1"/>
  <c r="F38" i="3" s="1"/>
  <c r="M37" i="1"/>
  <c r="L37" i="1"/>
  <c r="F37" i="3" s="1"/>
  <c r="M36" i="1"/>
  <c r="L36" i="1"/>
  <c r="F36" i="3" s="1"/>
  <c r="M35" i="1"/>
  <c r="L35" i="1"/>
  <c r="F35" i="3" s="1"/>
  <c r="M34" i="1"/>
  <c r="L34" i="1"/>
  <c r="F34" i="3" s="1"/>
  <c r="M33" i="1"/>
  <c r="L33" i="1"/>
  <c r="F33" i="3" s="1"/>
  <c r="M32" i="1"/>
  <c r="L32" i="1"/>
  <c r="F32" i="3" s="1"/>
  <c r="M31" i="1"/>
  <c r="L31" i="1"/>
  <c r="F31" i="3" s="1"/>
  <c r="M30" i="1"/>
  <c r="L30" i="1"/>
  <c r="F30" i="3" s="1"/>
  <c r="M29" i="1"/>
  <c r="L29" i="1"/>
  <c r="F29" i="3" s="1"/>
  <c r="M28" i="1"/>
  <c r="L28" i="1"/>
  <c r="F28" i="3" s="1"/>
  <c r="M27" i="1"/>
  <c r="L27" i="1"/>
  <c r="F27" i="3" s="1"/>
  <c r="M26" i="1"/>
  <c r="L26" i="1"/>
  <c r="F26" i="3" s="1"/>
  <c r="M25" i="1"/>
  <c r="L25" i="1"/>
  <c r="F25" i="3" s="1"/>
  <c r="M24" i="1"/>
  <c r="L24" i="1"/>
  <c r="F24" i="3" s="1"/>
  <c r="M23" i="1"/>
  <c r="L23" i="1"/>
  <c r="F23" i="3" s="1"/>
  <c r="M22" i="1"/>
  <c r="L22" i="1"/>
  <c r="F22" i="3" s="1"/>
  <c r="M21" i="1"/>
  <c r="L21" i="1"/>
  <c r="F21" i="3" s="1"/>
  <c r="M20" i="1"/>
  <c r="L20" i="1"/>
  <c r="F20" i="3" s="1"/>
  <c r="M19" i="1"/>
  <c r="L19" i="1"/>
  <c r="F19" i="3" s="1"/>
  <c r="M18" i="1"/>
  <c r="L18" i="1"/>
  <c r="F18" i="3" s="1"/>
  <c r="M17" i="1"/>
  <c r="L17" i="1"/>
  <c r="F17" i="3" s="1"/>
  <c r="M16" i="1"/>
  <c r="L16" i="1"/>
  <c r="F16" i="3" s="1"/>
  <c r="M15" i="1"/>
  <c r="L15" i="1"/>
  <c r="F15" i="3" s="1"/>
  <c r="M14" i="1"/>
  <c r="L14" i="1"/>
  <c r="F14" i="3" s="1"/>
  <c r="M13" i="1"/>
  <c r="L13" i="1"/>
  <c r="F13" i="3" s="1"/>
  <c r="M12" i="1"/>
  <c r="L12" i="1"/>
  <c r="F12" i="3" s="1"/>
  <c r="M11" i="1"/>
  <c r="L11" i="1"/>
  <c r="F11" i="3" s="1"/>
  <c r="M10" i="1"/>
  <c r="L10" i="1"/>
  <c r="F10" i="3" s="1"/>
  <c r="M9" i="1"/>
  <c r="L9" i="1"/>
  <c r="F9" i="3" s="1"/>
  <c r="M8" i="1"/>
  <c r="L8" i="1"/>
  <c r="F8" i="3" s="1"/>
  <c r="M45" i="1" l="1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5" i="2"/>
  <c r="M9" i="2"/>
  <c r="M11" i="2"/>
  <c r="M13" i="2"/>
  <c r="M15" i="2"/>
  <c r="M17" i="2"/>
  <c r="M19" i="2"/>
  <c r="M21" i="2"/>
  <c r="M23" i="2"/>
  <c r="M25" i="2"/>
  <c r="M27" i="2"/>
  <c r="M29" i="2"/>
  <c r="M31" i="2"/>
  <c r="M33" i="2"/>
  <c r="M35" i="2"/>
  <c r="M37" i="2"/>
  <c r="M39" i="2"/>
  <c r="M41" i="2"/>
  <c r="M43" i="2"/>
  <c r="L45" i="1"/>
  <c r="F45" i="3" s="1"/>
  <c r="L8" i="2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L46" i="2"/>
  <c r="G46" i="3" s="1"/>
  <c r="O5" i="23"/>
  <c r="P5" i="23" s="1"/>
  <c r="O6" i="23"/>
  <c r="O7" i="23"/>
  <c r="P7" i="23" s="1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P26" i="23"/>
  <c r="O25" i="23" l="1"/>
  <c r="P6" i="23"/>
  <c r="P25" i="23" s="1"/>
  <c r="L45" i="2"/>
  <c r="G45" i="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I22" i="4" l="1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</calcChain>
</file>

<file path=xl/sharedStrings.xml><?xml version="1.0" encoding="utf-8"?>
<sst xmlns="http://schemas.openxmlformats.org/spreadsheetml/2006/main" count="447" uniqueCount="236">
  <si>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</si>
  <si>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</si>
  <si>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</si>
  <si>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</si>
  <si>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</si>
  <si>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</si>
  <si>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</si>
  <si>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</si>
  <si>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</si>
  <si>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</si>
  <si>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</si>
  <si>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</si>
  <si>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</si>
  <si>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</si>
  <si>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</si>
  <si>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</si>
  <si>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</si>
  <si>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</si>
  <si>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</si>
  <si>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</si>
  <si>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</si>
  <si>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</si>
  <si>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</si>
  <si>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</si>
  <si>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</si>
  <si>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</si>
  <si>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</si>
  <si>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</si>
  <si>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</si>
  <si>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</si>
  <si>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</si>
  <si>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</si>
  <si>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</si>
  <si>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</si>
  <si>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</si>
  <si>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</si>
  <si>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</si>
  <si>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</si>
  <si>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</si>
  <si>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</si>
  <si>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</si>
  <si>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</si>
  <si>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</si>
  <si>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</si>
  <si>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</si>
  <si>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</si>
  <si>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</si>
  <si>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</si>
  <si>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</si>
  <si>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</si>
  <si>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</si>
  <si>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</si>
  <si>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</si>
  <si>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</si>
  <si>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</si>
  <si>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</si>
  <si>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</si>
  <si>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</si>
  <si>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</si>
  <si>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</si>
  <si>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</si>
  <si>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</si>
  <si>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</si>
  <si>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</si>
  <si>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</si>
  <si>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</si>
  <si>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</si>
  <si>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</si>
  <si>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</si>
  <si>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</si>
  <si>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</si>
  <si>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</si>
  <si>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</si>
  <si>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</si>
  <si>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</si>
  <si>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</si>
  <si>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</si>
  <si>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</si>
  <si>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</si>
  <si>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</si>
  <si>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</si>
  <si>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</si>
  <si>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</si>
  <si>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</si>
  <si>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</si>
  <si>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</si>
  <si>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</si>
  <si>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</si>
  <si>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</si>
  <si>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</si>
  <si>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</si>
  <si>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</si>
  <si>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</si>
  <si>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</si>
  <si>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</si>
  <si>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</si>
  <si>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</si>
  <si>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</si>
  <si>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</si>
  <si>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</si>
  <si>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</si>
  <si>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</si>
  <si>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</si>
  <si>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</si>
  <si>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</si>
  <si>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</si>
  <si>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</si>
  <si>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</si>
  <si>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</si>
  <si>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</si>
  <si>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</si>
  <si>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</si>
  <si>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</si>
  <si>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</si>
  <si>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</si>
  <si>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</si>
  <si>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</si>
  <si>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</si>
  <si>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</si>
  <si>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</si>
  <si>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</si>
  <si>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</si>
  <si>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</si>
  <si>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</si>
  <si>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</si>
  <si>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</si>
  <si>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</si>
  <si>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</si>
  <si>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</si>
  <si>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</si>
  <si>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</si>
  <si>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</si>
  <si>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</si>
  <si>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</si>
  <si>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</si>
  <si>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</si>
  <si>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</si>
  <si>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</si>
  <si>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</si>
  <si>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</si>
  <si>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</si>
  <si>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</si>
  <si>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</si>
  <si>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</si>
  <si>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 xml:space="preserve">AZERBAYCAN-NAHÇİVAN 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</si>
  <si>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</si>
  <si>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</si>
  <si>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</si>
  <si>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</si>
  <si>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</si>
  <si>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</si>
  <si>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</si>
  <si>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</si>
  <si>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</si>
  <si>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</si>
  <si>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</si>
  <si>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</si>
  <si>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</si>
  <si>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</si>
  <si>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</si>
  <si>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</si>
  <si>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</si>
  <si>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</si>
  <si>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</si>
  <si>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</si>
  <si>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</si>
  <si>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</si>
  <si>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</si>
  <si>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</si>
  <si>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</si>
  <si>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</si>
  <si>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</si>
  <si>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</si>
  <si>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</si>
  <si>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>2013-2014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</si>
  <si>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</si>
  <si>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</si>
  <si>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</si>
  <si>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</si>
  <si>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Hazırgiyim ve Konfeksiyon </t>
  </si>
  <si>
    <t xml:space="preserve">Fındık ve Mamulleri </t>
  </si>
  <si>
    <t>SAKARYA</t>
  </si>
  <si>
    <t>BITLIS</t>
  </si>
  <si>
    <t>VAN</t>
  </si>
  <si>
    <t>Değişim    ('15/'14)</t>
  </si>
  <si>
    <t xml:space="preserve"> Pay(15)  (%)</t>
  </si>
  <si>
    <t>SON 12 AYLIK
(2015/2014)</t>
  </si>
  <si>
    <t>2014-2015</t>
  </si>
  <si>
    <t>2015 YILI İHRACATIMIZDA İLK 20 ÜLKE (1000 $)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</si>
  <si>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</si>
  <si>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</si>
  <si>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>Mobilya, Kağıt ve Orman Ürünleri</t>
  </si>
  <si>
    <t>TÜRKMENİSTAN</t>
  </si>
  <si>
    <t xml:space="preserve">   C. AĞAÇ VE ORMAN ÜRÜNLERİ</t>
  </si>
  <si>
    <t>BAİB</t>
  </si>
  <si>
    <t xml:space="preserve">Son 12 aylık dönem için ilk 11 ay TUİK, son ay TİM rakamı kullanılmıştır. </t>
  </si>
  <si>
    <t>KUVEYT</t>
  </si>
  <si>
    <t xml:space="preserve">KATAR </t>
  </si>
  <si>
    <t>SINGAPUR</t>
  </si>
  <si>
    <t xml:space="preserve">UMMAN </t>
  </si>
  <si>
    <t xml:space="preserve">MALEZYA </t>
  </si>
  <si>
    <t>BANGLADEŞ</t>
  </si>
  <si>
    <t>Elektrik Elektronik ve Hizmet</t>
  </si>
  <si>
    <t>Mobilya,Kağıt ve Orman Ürünleri</t>
  </si>
  <si>
    <t>Süs Bitkileri ve Mam.</t>
  </si>
  <si>
    <t>KILIS</t>
  </si>
  <si>
    <t>BILECIK</t>
  </si>
  <si>
    <t>KASTAMONU</t>
  </si>
  <si>
    <t>MART 2015 İHRACAT RAKAMLARI</t>
  </si>
  <si>
    <t>OCAK-MART</t>
  </si>
  <si>
    <t>*Ocak-Mart dönemi için ilk 2 ay TUİK, son ay TİM rakamı kullanılmıştır.</t>
  </si>
  <si>
    <t>2014 - MART</t>
  </si>
  <si>
    <t>2015 - MART</t>
  </si>
  <si>
    <t>MART 2015 İHRACAT RAKAMLARI - TL</t>
  </si>
  <si>
    <t>MART (2015/2014)</t>
  </si>
  <si>
    <t>OCAK-MART
(2015/2014)</t>
  </si>
  <si>
    <t>OCAK- MART</t>
  </si>
  <si>
    <t xml:space="preserve">* Mart ayı için TİM rakamı kullanılmıştır. </t>
  </si>
  <si>
    <t>CEZAYİR</t>
  </si>
  <si>
    <t xml:space="preserve">TAYLAND </t>
  </si>
  <si>
    <t xml:space="preserve">MORİTANYA </t>
  </si>
  <si>
    <t xml:space="preserve">KENYA </t>
  </si>
  <si>
    <t xml:space="preserve">KONGO </t>
  </si>
  <si>
    <t xml:space="preserve">Deri ve Deri Mamulleri </t>
  </si>
  <si>
    <t xml:space="preserve">Kuru Meyve ve Mamulleri  </t>
  </si>
  <si>
    <t>Çimento Cam Ser. ve Toprak Ür.</t>
  </si>
  <si>
    <t>HATAY</t>
  </si>
  <si>
    <t>SIIRT</t>
  </si>
  <si>
    <t>ERZINCAN</t>
  </si>
  <si>
    <t>ADIYAMAN</t>
  </si>
  <si>
    <t>ÇANKIRI</t>
  </si>
  <si>
    <t>EDIRNE</t>
  </si>
  <si>
    <t xml:space="preserve">SEKTÖREL BAZDA İHRACAT RAKAMLARI -1.000 $   </t>
  </si>
  <si>
    <t xml:space="preserve">SEKTÖREL BAZDA İHRACAT KAYIT RAKAMLARI - 1.000 TL   </t>
  </si>
  <si>
    <t>İHRACATÇI  BİRLİKLERİ  GENEL SEKRETERLİKLERİ BAZINDA İHRACAT RAKAMLARI (1.000 $)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</si>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</sst>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</numFmts>
  <fonts count="7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52" fillId="27" borderId="0" applyNumberFormat="0" applyBorder="0" applyAlignment="0" applyProtection="0"/>
    <xf numFmtId="0" fontId="52" fillId="30" borderId="0" applyNumberFormat="0" applyBorder="0" applyAlignment="0" applyProtection="0"/>
    <xf numFmtId="0" fontId="52" fillId="29" borderId="0" applyNumberFormat="0" applyBorder="0" applyAlignment="0" applyProtection="0"/>
    <xf numFmtId="0" fontId="52" fillId="31" borderId="0" applyNumberFormat="0" applyBorder="0" applyAlignment="0" applyProtection="0"/>
    <xf numFmtId="0" fontId="52" fillId="28" borderId="0" applyNumberFormat="0" applyBorder="0" applyAlignment="0" applyProtection="0"/>
    <xf numFmtId="0" fontId="52" fillId="32" borderId="0" applyNumberFormat="0" applyBorder="0" applyAlignment="0" applyProtection="0"/>
    <xf numFmtId="0" fontId="52" fillId="31" borderId="0" applyNumberFormat="0" applyBorder="0" applyAlignment="0" applyProtection="0"/>
    <xf numFmtId="0" fontId="52" fillId="33" borderId="0" applyNumberFormat="0" applyBorder="0" applyAlignment="0" applyProtection="0"/>
    <xf numFmtId="0" fontId="52" fillId="32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3" fillId="5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3" fillId="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3" fillId="11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3" fillId="14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3" fillId="17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3" fillId="20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3" fillId="6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" fillId="9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3" fillId="1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3" fillId="15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" fillId="18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3" fillId="21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4" fillId="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4" fillId="10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4" fillId="13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1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4" fillId="19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4" fillId="22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4" applyNumberFormat="0" applyFill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165" fontId="27" fillId="0" borderId="0" applyFont="0" applyFill="0" applyBorder="0" applyAlignment="0" applyProtection="0"/>
    <xf numFmtId="0" fontId="27" fillId="0" borderId="0"/>
    <xf numFmtId="0" fontId="63" fillId="40" borderId="30" applyNumberFormat="0" applyAlignment="0" applyProtection="0"/>
    <xf numFmtId="0" fontId="1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4" fillId="32" borderId="28" applyNumberFormat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5" fillId="0" borderId="1" applyNumberFormat="0" applyFill="0" applyAlignment="0" applyProtection="0"/>
    <xf numFmtId="0" fontId="58" fillId="0" borderId="25" applyNumberFormat="0" applyFill="0" applyAlignment="0" applyProtection="0"/>
    <xf numFmtId="0" fontId="6" fillId="0" borderId="2" applyNumberFormat="0" applyFill="0" applyAlignment="0" applyProtection="0"/>
    <xf numFmtId="0" fontId="59" fillId="0" borderId="26" applyNumberFormat="0" applyFill="0" applyAlignment="0" applyProtection="0"/>
    <xf numFmtId="0" fontId="7" fillId="0" borderId="3" applyNumberFormat="0" applyFill="0" applyAlignment="0" applyProtection="0"/>
    <xf numFmtId="0" fontId="60" fillId="0" borderId="27" applyNumberFormat="0" applyFill="0" applyAlignment="0" applyProtection="0"/>
    <xf numFmtId="0" fontId="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8" fillId="2" borderId="4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10" fillId="0" borderId="6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27" fillId="0" borderId="0"/>
    <xf numFmtId="0" fontId="52" fillId="0" borderId="0"/>
    <xf numFmtId="0" fontId="52" fillId="0" borderId="0"/>
    <xf numFmtId="0" fontId="27" fillId="0" borderId="0"/>
    <xf numFmtId="0" fontId="3" fillId="0" borderId="0"/>
    <xf numFmtId="0" fontId="52" fillId="0" borderId="0"/>
    <xf numFmtId="0" fontId="52" fillId="0" borderId="0"/>
    <xf numFmtId="0" fontId="27" fillId="29" borderId="31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27" fillId="29" borderId="31" applyNumberFormat="0" applyFont="0" applyAlignment="0" applyProtection="0"/>
    <xf numFmtId="0" fontId="9" fillId="3" borderId="5" applyNumberFormat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7" fillId="0" borderId="32" applyNumberFormat="0" applyFill="0" applyAlignment="0" applyProtection="0"/>
    <xf numFmtId="0" fontId="13" fillId="0" borderId="8" applyNumberFormat="0" applyFill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0" fontId="68" fillId="0" borderId="0" applyNumberFormat="0" applyFill="0" applyBorder="0" applyAlignment="0" applyProtection="0"/>
    <xf numFmtId="165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1" fillId="5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" fillId="8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1" fillId="11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1" fillId="14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1" fillId="17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1" fillId="20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" fillId="6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" fillId="9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" fillId="12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" fillId="15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1" fillId="18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" fillId="2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165" fontId="15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1" fillId="40" borderId="28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62" fillId="41" borderId="29" applyNumberFormat="0" applyAlignment="0" applyProtection="0"/>
    <xf numFmtId="0" fontId="65" fillId="42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15" fillId="0" borderId="0"/>
    <xf numFmtId="0" fontId="52" fillId="0" borderId="0"/>
    <xf numFmtId="0" fontId="52" fillId="0" borderId="0"/>
    <xf numFmtId="0" fontId="15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1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1" fillId="4" borderId="7" applyNumberFormat="0" applyFont="0" applyAlignment="0" applyProtection="0"/>
    <xf numFmtId="0" fontId="15" fillId="29" borderId="31" applyNumberFormat="0" applyFont="0" applyAlignment="0" applyProtection="0"/>
    <xf numFmtId="0" fontId="66" fillId="32" borderId="0" applyNumberFormat="0" applyBorder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165" fontId="15" fillId="0" borderId="0" applyFont="0" applyFill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</cellStyleXfs>
  <cellXfs count="156">
    <xf numFmtId="0" fontId="0" fillId="0" borderId="0" xfId="0"/>
    <xf numFmtId="0" fontId="16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6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6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6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29" fillId="0" borderId="0" xfId="3" applyFont="1" applyFill="1" applyBorder="1"/>
    <xf numFmtId="0" fontId="16" fillId="0" borderId="0" xfId="0" applyFont="1" applyFill="1" applyBorder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0" fontId="23" fillId="0" borderId="0" xfId="3" applyFont="1" applyFill="1" applyBorder="1"/>
    <xf numFmtId="164" fontId="16" fillId="0" borderId="0" xfId="1" applyFont="1" applyFill="1" applyBorder="1"/>
    <xf numFmtId="0" fontId="36" fillId="0" borderId="0" xfId="0" applyFont="1"/>
    <xf numFmtId="0" fontId="38" fillId="0" borderId="0" xfId="0" applyFont="1"/>
    <xf numFmtId="0" fontId="42" fillId="0" borderId="0" xfId="0" applyFont="1"/>
    <xf numFmtId="49" fontId="43" fillId="26" borderId="14" xfId="0" applyNumberFormat="1" applyFont="1" applyFill="1" applyBorder="1" applyAlignment="1">
      <alignment horizontal="center"/>
    </xf>
    <xf numFmtId="49" fontId="43" fillId="26" borderId="15" xfId="0" applyNumberFormat="1" applyFont="1" applyFill="1" applyBorder="1" applyAlignment="1">
      <alignment horizontal="center"/>
    </xf>
    <xf numFmtId="0" fontId="43" fillId="26" borderId="16" xfId="0" applyFont="1" applyFill="1" applyBorder="1" applyAlignment="1">
      <alignment horizontal="center"/>
    </xf>
    <xf numFmtId="0" fontId="44" fillId="0" borderId="0" xfId="0" applyFont="1"/>
    <xf numFmtId="0" fontId="45" fillId="26" borderId="17" xfId="0" applyFont="1" applyFill="1" applyBorder="1"/>
    <xf numFmtId="3" fontId="45" fillId="26" borderId="18" xfId="0" applyNumberFormat="1" applyFont="1" applyFill="1" applyBorder="1"/>
    <xf numFmtId="3" fontId="45" fillId="26" borderId="19" xfId="0" applyNumberFormat="1" applyFont="1" applyFill="1" applyBorder="1"/>
    <xf numFmtId="0" fontId="46" fillId="0" borderId="0" xfId="0" applyFont="1"/>
    <xf numFmtId="0" fontId="47" fillId="26" borderId="17" xfId="0" applyFont="1" applyFill="1" applyBorder="1"/>
    <xf numFmtId="3" fontId="47" fillId="26" borderId="0" xfId="0" applyNumberFormat="1" applyFont="1" applyFill="1" applyBorder="1"/>
    <xf numFmtId="3" fontId="45" fillId="26" borderId="20" xfId="0" applyNumberFormat="1" applyFont="1" applyFill="1" applyBorder="1"/>
    <xf numFmtId="3" fontId="48" fillId="26" borderId="0" xfId="0" applyNumberFormat="1" applyFont="1" applyFill="1" applyBorder="1"/>
    <xf numFmtId="3" fontId="45" fillId="26" borderId="0" xfId="0" applyNumberFormat="1" applyFont="1" applyFill="1" applyBorder="1"/>
    <xf numFmtId="0" fontId="49" fillId="0" borderId="0" xfId="0" applyFont="1"/>
    <xf numFmtId="0" fontId="50" fillId="26" borderId="21" xfId="0" applyFont="1" applyFill="1" applyBorder="1" applyAlignment="1">
      <alignment horizontal="center"/>
    </xf>
    <xf numFmtId="3" fontId="50" fillId="26" borderId="22" xfId="0" applyNumberFormat="1" applyFont="1" applyFill="1" applyBorder="1"/>
    <xf numFmtId="3" fontId="50" fillId="26" borderId="23" xfId="0" applyNumberFormat="1" applyFont="1" applyFill="1" applyBorder="1"/>
    <xf numFmtId="0" fontId="51" fillId="0" borderId="0" xfId="0" applyFont="1"/>
    <xf numFmtId="0" fontId="30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6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7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6" fontId="28" fillId="24" borderId="9" xfId="3" applyNumberFormat="1" applyFont="1" applyFill="1" applyBorder="1" applyAlignment="1">
      <alignment horizontal="center"/>
    </xf>
    <xf numFmtId="49" fontId="39" fillId="43" borderId="9" xfId="0" applyNumberFormat="1" applyFont="1" applyFill="1" applyBorder="1" applyAlignment="1">
      <alignment horizontal="left"/>
    </xf>
    <xf numFmtId="3" fontId="39" fillId="43" borderId="9" xfId="0" applyNumberFormat="1" applyFont="1" applyFill="1" applyBorder="1" applyAlignment="1">
      <alignment horizontal="right"/>
    </xf>
    <xf numFmtId="49" fontId="39" fillId="43" borderId="9" xfId="0" applyNumberFormat="1" applyFont="1" applyFill="1" applyBorder="1" applyAlignment="1">
      <alignment horizontal="right"/>
    </xf>
    <xf numFmtId="49" fontId="40" fillId="0" borderId="9" xfId="0" applyNumberFormat="1" applyFont="1" applyFill="1" applyBorder="1"/>
    <xf numFmtId="3" fontId="41" fillId="0" borderId="9" xfId="0" applyNumberFormat="1" applyFont="1" applyFill="1" applyBorder="1"/>
    <xf numFmtId="168" fontId="41" fillId="0" borderId="9" xfId="171" applyNumberFormat="1" applyFont="1" applyFill="1" applyBorder="1"/>
    <xf numFmtId="49" fontId="40" fillId="0" borderId="33" xfId="0" applyNumberFormat="1" applyFont="1" applyFill="1" applyBorder="1"/>
    <xf numFmtId="3" fontId="0" fillId="0" borderId="0" xfId="0" applyNumberFormat="1"/>
    <xf numFmtId="49" fontId="40" fillId="0" borderId="0" xfId="0" applyNumberFormat="1" applyFont="1" applyFill="1" applyBorder="1"/>
    <xf numFmtId="168" fontId="41" fillId="0" borderId="9" xfId="2" applyNumberFormat="1" applyFont="1" applyFill="1" applyBorder="1"/>
    <xf numFmtId="0" fontId="15" fillId="0" borderId="0" xfId="0" applyFont="1"/>
    <xf numFmtId="49" fontId="70" fillId="0" borderId="0" xfId="0" applyNumberFormat="1" applyFont="1" applyFill="1" applyBorder="1"/>
    <xf numFmtId="0" fontId="0" fillId="0" borderId="0" xfId="0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1" fillId="0" borderId="9" xfId="0" applyFont="1" applyFill="1" applyBorder="1"/>
    <xf numFmtId="3" fontId="23" fillId="24" borderId="9" xfId="0" applyNumberFormat="1" applyFont="1" applyFill="1" applyBorder="1" applyAlignment="1">
      <alignment horizontal="center"/>
    </xf>
    <xf numFmtId="2" fontId="23" fillId="24" borderId="9" xfId="0" applyNumberFormat="1" applyFont="1" applyFill="1" applyBorder="1" applyAlignment="1">
      <alignment horizontal="center"/>
    </xf>
    <xf numFmtId="1" fontId="23" fillId="24" borderId="9" xfId="0" applyNumberFormat="1" applyFont="1" applyFill="1" applyBorder="1" applyAlignment="1">
      <alignment horizontal="center"/>
    </xf>
    <xf numFmtId="0" fontId="30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29" fillId="0" borderId="9" xfId="0" applyFont="1" applyFill="1" applyBorder="1"/>
    <xf numFmtId="2" fontId="29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1" fontId="21" fillId="0" borderId="9" xfId="3" applyNumberFormat="1" applyFont="1" applyFill="1" applyBorder="1" applyAlignment="1">
      <alignment horizontal="center" wrapText="1"/>
    </xf>
    <xf numFmtId="0" fontId="25" fillId="0" borderId="9" xfId="0" applyFont="1" applyBorder="1"/>
    <xf numFmtId="0" fontId="25" fillId="0" borderId="9" xfId="0" applyFont="1" applyBorder="1" applyAlignment="1">
      <alignment wrapText="1"/>
    </xf>
    <xf numFmtId="49" fontId="72" fillId="0" borderId="10" xfId="0" applyNumberFormat="1" applyFont="1" applyFill="1" applyBorder="1"/>
    <xf numFmtId="49" fontId="72" fillId="0" borderId="9" xfId="0" applyNumberFormat="1" applyFont="1" applyFill="1" applyBorder="1"/>
    <xf numFmtId="4" fontId="73" fillId="0" borderId="9" xfId="0" applyNumberFormat="1" applyFont="1" applyFill="1" applyBorder="1"/>
    <xf numFmtId="4" fontId="73" fillId="0" borderId="12" xfId="0" applyNumberFormat="1" applyFont="1" applyFill="1" applyBorder="1"/>
    <xf numFmtId="0" fontId="15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3" fontId="73" fillId="0" borderId="9" xfId="0" applyNumberFormat="1" applyFont="1" applyFill="1" applyBorder="1"/>
    <xf numFmtId="4" fontId="73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71" fillId="44" borderId="9" xfId="0" applyNumberFormat="1" applyFont="1" applyFill="1" applyBorder="1" applyAlignment="1">
      <alignment horizontal="center"/>
    </xf>
    <xf numFmtId="0" fontId="71" fillId="44" borderId="9" xfId="0" applyFont="1" applyFill="1" applyBorder="1" applyAlignment="1">
      <alignment horizontal="center"/>
    </xf>
    <xf numFmtId="3" fontId="74" fillId="24" borderId="9" xfId="3" applyNumberFormat="1" applyFont="1" applyFill="1" applyBorder="1" applyAlignment="1">
      <alignment horizontal="center"/>
    </xf>
    <xf numFmtId="166" fontId="74" fillId="24" borderId="9" xfId="3" applyNumberFormat="1" applyFont="1" applyFill="1" applyBorder="1" applyAlignment="1">
      <alignment horizontal="center"/>
    </xf>
    <xf numFmtId="169" fontId="26" fillId="0" borderId="9" xfId="1" applyNumberFormat="1" applyFont="1" applyFill="1" applyBorder="1" applyAlignment="1">
      <alignment horizontal="center" vertical="center"/>
    </xf>
    <xf numFmtId="0" fontId="37" fillId="0" borderId="0" xfId="3" applyFont="1" applyFill="1" applyBorder="1"/>
    <xf numFmtId="169" fontId="26" fillId="0" borderId="9" xfId="0" applyNumberFormat="1" applyFont="1" applyFill="1" applyBorder="1" applyAlignment="1">
      <alignment horizontal="center" vertical="center"/>
    </xf>
    <xf numFmtId="169" fontId="26" fillId="0" borderId="9" xfId="1" applyNumberFormat="1" applyFont="1" applyFill="1" applyBorder="1" applyAlignment="1">
      <alignment horizontal="left" vertical="center" indent="1"/>
    </xf>
    <xf numFmtId="167" fontId="20" fillId="0" borderId="9" xfId="0" applyNumberFormat="1" applyFont="1" applyFill="1" applyBorder="1" applyAlignment="1">
      <alignment horizontal="left" vertical="center" indent="1"/>
    </xf>
    <xf numFmtId="3" fontId="24" fillId="0" borderId="9" xfId="0" applyNumberFormat="1" applyFont="1" applyFill="1" applyBorder="1" applyAlignment="1">
      <alignment horizontal="center" vertical="center"/>
    </xf>
    <xf numFmtId="3" fontId="20" fillId="0" borderId="9" xfId="0" applyNumberFormat="1" applyFont="1" applyFill="1" applyBorder="1" applyAlignment="1">
      <alignment horizontal="center" vertical="center"/>
    </xf>
    <xf numFmtId="168" fontId="41" fillId="0" borderId="0" xfId="171" applyNumberFormat="1" applyFont="1" applyFill="1" applyBorder="1"/>
    <xf numFmtId="0" fontId="35" fillId="0" borderId="9" xfId="0" applyFont="1" applyBorder="1" applyAlignment="1">
      <alignment horizontal="center" vertical="center"/>
    </xf>
    <xf numFmtId="0" fontId="17" fillId="0" borderId="0" xfId="3" applyFont="1" applyFill="1" applyBorder="1" applyAlignment="1"/>
    <xf numFmtId="170" fontId="25" fillId="0" borderId="9" xfId="0" applyNumberFormat="1" applyFont="1" applyFill="1" applyBorder="1" applyAlignment="1">
      <alignment horizontal="center" vertical="center"/>
    </xf>
    <xf numFmtId="169" fontId="20" fillId="0" borderId="9" xfId="0" applyNumberFormat="1" applyFont="1" applyFill="1" applyBorder="1" applyAlignment="1">
      <alignment horizontal="center" vertical="center"/>
    </xf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/>
    </xf>
    <xf numFmtId="0" fontId="25" fillId="0" borderId="9" xfId="3" applyFont="1" applyFill="1" applyBorder="1" applyAlignment="1">
      <alignment horizontal="center"/>
    </xf>
    <xf numFmtId="0" fontId="69" fillId="0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3" fontId="74" fillId="45" borderId="9" xfId="3" applyNumberFormat="1" applyFont="1" applyFill="1" applyBorder="1" applyAlignment="1">
      <alignment horizontal="center"/>
    </xf>
    <xf numFmtId="166" fontId="74" fillId="45" borderId="9" xfId="3" applyNumberFormat="1" applyFont="1" applyFill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" xfId="1" builtinId="3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" xfId="2" builtinId="5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İHR'!$A$25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İHR'!$C$25:$N$25</c:f>
              <c:numCache>
                <c:formatCode>#,##0</c:formatCode>
                <c:ptCount val="12"/>
                <c:pt idx="0">
                  <c:v>9649212.5786700007</c:v>
                </c:pt>
                <c:pt idx="1">
                  <c:v>9937765.4625299983</c:v>
                </c:pt>
                <c:pt idx="2">
                  <c:v>10722516.276490003</c:v>
                </c:pt>
                <c:pt idx="3">
                  <c:v>10845272.22858</c:v>
                </c:pt>
                <c:pt idx="4">
                  <c:v>11089833.534680001</c:v>
                </c:pt>
                <c:pt idx="5">
                  <c:v>10434223.72326</c:v>
                </c:pt>
                <c:pt idx="6">
                  <c:v>10539264.669950001</c:v>
                </c:pt>
                <c:pt idx="7">
                  <c:v>9040464.5396699999</c:v>
                </c:pt>
                <c:pt idx="8">
                  <c:v>10953767.508960001</c:v>
                </c:pt>
                <c:pt idx="9">
                  <c:v>10190669.99983</c:v>
                </c:pt>
                <c:pt idx="10">
                  <c:v>10201363.973710001</c:v>
                </c:pt>
                <c:pt idx="11">
                  <c:v>10465708.493579999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İHR'!$A$24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İHR'!$C$24:$N$24</c:f>
              <c:numCache>
                <c:formatCode>#,##0</c:formatCode>
                <c:ptCount val="12"/>
                <c:pt idx="0">
                  <c:v>8675553.9562100004</c:v>
                </c:pt>
                <c:pt idx="1">
                  <c:v>8532859.8614999987</c:v>
                </c:pt>
                <c:pt idx="2">
                  <c:v>9169934.7394900005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889088"/>
        <c:axId val="-257892352"/>
      </c:lineChart>
      <c:catAx>
        <c:axId val="-25788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789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78923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7889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İHR'!$C$10:$N$10</c:f>
              <c:numCache>
                <c:formatCode>#,##0</c:formatCode>
                <c:ptCount val="12"/>
                <c:pt idx="0">
                  <c:v>97950.955700000006</c:v>
                </c:pt>
                <c:pt idx="1">
                  <c:v>94337.203760000004</c:v>
                </c:pt>
                <c:pt idx="2">
                  <c:v>98831.09319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İHR'!$C$11:$N$11</c:f>
              <c:numCache>
                <c:formatCode>#,##0</c:formatCode>
                <c:ptCount val="12"/>
                <c:pt idx="0">
                  <c:v>116017.89702999999</c:v>
                </c:pt>
                <c:pt idx="1">
                  <c:v>111650.12044</c:v>
                </c:pt>
                <c:pt idx="2">
                  <c:v>105105.68309999999</c:v>
                </c:pt>
                <c:pt idx="3">
                  <c:v>110911.07492</c:v>
                </c:pt>
                <c:pt idx="4">
                  <c:v>108918.62856</c:v>
                </c:pt>
                <c:pt idx="5">
                  <c:v>102183.27776</c:v>
                </c:pt>
                <c:pt idx="6">
                  <c:v>88391.264150000003</c:v>
                </c:pt>
                <c:pt idx="7">
                  <c:v>94078.269539999994</c:v>
                </c:pt>
                <c:pt idx="8">
                  <c:v>132209.39449999999</c:v>
                </c:pt>
                <c:pt idx="9">
                  <c:v>194336.86111</c:v>
                </c:pt>
                <c:pt idx="10">
                  <c:v>160589.28497000001</c:v>
                </c:pt>
                <c:pt idx="11">
                  <c:v>135195.34609000001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658112"/>
        <c:axId val="-55660832"/>
      </c:lineChart>
      <c:catAx>
        <c:axId val="-5565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6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660832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581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İHR'!$C$12:$N$12</c:f>
              <c:numCache>
                <c:formatCode>#,##0</c:formatCode>
                <c:ptCount val="12"/>
                <c:pt idx="0">
                  <c:v>247058.08402000001</c:v>
                </c:pt>
                <c:pt idx="1">
                  <c:v>233106.94086999999</c:v>
                </c:pt>
                <c:pt idx="2">
                  <c:v>209152.58888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İHR'!$C$13:$N$13</c:f>
              <c:numCache>
                <c:formatCode>#,##0</c:formatCode>
                <c:ptCount val="12"/>
                <c:pt idx="0">
                  <c:v>153795.59529999999</c:v>
                </c:pt>
                <c:pt idx="1">
                  <c:v>182753.25046000001</c:v>
                </c:pt>
                <c:pt idx="2">
                  <c:v>154123.44412</c:v>
                </c:pt>
                <c:pt idx="3">
                  <c:v>149029.52598999999</c:v>
                </c:pt>
                <c:pt idx="4">
                  <c:v>141867.42569</c:v>
                </c:pt>
                <c:pt idx="5">
                  <c:v>138269.47837</c:v>
                </c:pt>
                <c:pt idx="6">
                  <c:v>157467.05283999999</c:v>
                </c:pt>
                <c:pt idx="7">
                  <c:v>143440.3285</c:v>
                </c:pt>
                <c:pt idx="8">
                  <c:v>216814.42443000001</c:v>
                </c:pt>
                <c:pt idx="9">
                  <c:v>265869.76663999999</c:v>
                </c:pt>
                <c:pt idx="10">
                  <c:v>292675.99297999998</c:v>
                </c:pt>
                <c:pt idx="11">
                  <c:v>320599.72947000002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656480"/>
        <c:axId val="-55660288"/>
      </c:lineChart>
      <c:catAx>
        <c:axId val="-5565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6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6602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56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İHR'!$C$14:$N$14</c:f>
              <c:numCache>
                <c:formatCode>#,##0</c:formatCode>
                <c:ptCount val="12"/>
                <c:pt idx="0">
                  <c:v>16793.329580000001</c:v>
                </c:pt>
                <c:pt idx="1">
                  <c:v>19168.37443</c:v>
                </c:pt>
                <c:pt idx="2">
                  <c:v>19130.714469999999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İHR'!$C$15:$N$15</c:f>
              <c:numCache>
                <c:formatCode>#,##0</c:formatCode>
                <c:ptCount val="12"/>
                <c:pt idx="0">
                  <c:v>24433.78167</c:v>
                </c:pt>
                <c:pt idx="1">
                  <c:v>23262.337889999999</c:v>
                </c:pt>
                <c:pt idx="2">
                  <c:v>22845.745370000001</c:v>
                </c:pt>
                <c:pt idx="3">
                  <c:v>19989.729940000001</c:v>
                </c:pt>
                <c:pt idx="4">
                  <c:v>19755.836240000001</c:v>
                </c:pt>
                <c:pt idx="5">
                  <c:v>19273.121060000001</c:v>
                </c:pt>
                <c:pt idx="6">
                  <c:v>14721.921179999999</c:v>
                </c:pt>
                <c:pt idx="7">
                  <c:v>13367.26571</c:v>
                </c:pt>
                <c:pt idx="8">
                  <c:v>15407.80867</c:v>
                </c:pt>
                <c:pt idx="9">
                  <c:v>14895.794110000001</c:v>
                </c:pt>
                <c:pt idx="10">
                  <c:v>15889.761500000001</c:v>
                </c:pt>
                <c:pt idx="11">
                  <c:v>24194.32213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662464"/>
        <c:axId val="-55654304"/>
      </c:lineChart>
      <c:catAx>
        <c:axId val="-556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5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6543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62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İHR'!$C$16:$N$16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105809.31832000001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İHR'!$C$17:$N$17</c:f>
              <c:numCache>
                <c:formatCode>#,##0</c:formatCode>
                <c:ptCount val="12"/>
                <c:pt idx="0">
                  <c:v>109576.34378</c:v>
                </c:pt>
                <c:pt idx="1">
                  <c:v>69920.359270000001</c:v>
                </c:pt>
                <c:pt idx="2">
                  <c:v>121384.38855</c:v>
                </c:pt>
                <c:pt idx="3">
                  <c:v>48540.4202</c:v>
                </c:pt>
                <c:pt idx="4">
                  <c:v>86381.492960000003</c:v>
                </c:pt>
                <c:pt idx="5">
                  <c:v>91684.593309999997</c:v>
                </c:pt>
                <c:pt idx="6">
                  <c:v>68872.547839999999</c:v>
                </c:pt>
                <c:pt idx="7">
                  <c:v>111508.17037000001</c:v>
                </c:pt>
                <c:pt idx="8">
                  <c:v>101496.20688</c:v>
                </c:pt>
                <c:pt idx="9">
                  <c:v>95956.638160000002</c:v>
                </c:pt>
                <c:pt idx="10">
                  <c:v>75721.907399999996</c:v>
                </c:pt>
                <c:pt idx="11">
                  <c:v>94615.249290000007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753696"/>
        <c:axId val="-54756416"/>
      </c:lineChart>
      <c:catAx>
        <c:axId val="-5475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75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75641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75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İHR'!$C$18:$N$18</c:f>
              <c:numCache>
                <c:formatCode>#,##0</c:formatCode>
                <c:ptCount val="12"/>
                <c:pt idx="0">
                  <c:v>6330.3067099999998</c:v>
                </c:pt>
                <c:pt idx="1">
                  <c:v>8899.8352099999993</c:v>
                </c:pt>
                <c:pt idx="2">
                  <c:v>11307.862590000001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İHR'!$C$19:$N$19</c:f>
              <c:numCache>
                <c:formatCode>#,##0</c:formatCode>
                <c:ptCount val="12"/>
                <c:pt idx="0">
                  <c:v>7358.7261900000003</c:v>
                </c:pt>
                <c:pt idx="1">
                  <c:v>9166.9882199999993</c:v>
                </c:pt>
                <c:pt idx="2">
                  <c:v>10157.391799999999</c:v>
                </c:pt>
                <c:pt idx="3">
                  <c:v>13281.129489999999</c:v>
                </c:pt>
                <c:pt idx="4">
                  <c:v>8222.47631</c:v>
                </c:pt>
                <c:pt idx="5">
                  <c:v>3831.8581199999999</c:v>
                </c:pt>
                <c:pt idx="6">
                  <c:v>3651.3755299999998</c:v>
                </c:pt>
                <c:pt idx="7">
                  <c:v>5275.7177700000002</c:v>
                </c:pt>
                <c:pt idx="8">
                  <c:v>5832.93804</c:v>
                </c:pt>
                <c:pt idx="9">
                  <c:v>4353.9617500000004</c:v>
                </c:pt>
                <c:pt idx="10">
                  <c:v>4965.0751799999998</c:v>
                </c:pt>
                <c:pt idx="11">
                  <c:v>6948.33565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752608"/>
        <c:axId val="-54755872"/>
      </c:lineChart>
      <c:catAx>
        <c:axId val="-547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75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75587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75260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İHR'!$C$20:$N$20</c:f>
              <c:numCache>
                <c:formatCode>#,##0</c:formatCode>
                <c:ptCount val="12"/>
                <c:pt idx="0">
                  <c:v>172591.35269999999</c:v>
                </c:pt>
                <c:pt idx="1">
                  <c:v>167400.49669999999</c:v>
                </c:pt>
                <c:pt idx="2">
                  <c:v>171467.95946000001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İHR'!$C$21:$N$21</c:f>
              <c:numCache>
                <c:formatCode>#,##0</c:formatCode>
                <c:ptCount val="12"/>
                <c:pt idx="0">
                  <c:v>209570.804</c:v>
                </c:pt>
                <c:pt idx="1">
                  <c:v>185581.57032999999</c:v>
                </c:pt>
                <c:pt idx="2">
                  <c:v>193720.27377999999</c:v>
                </c:pt>
                <c:pt idx="3">
                  <c:v>203888.59948</c:v>
                </c:pt>
                <c:pt idx="4">
                  <c:v>186505.35902999999</c:v>
                </c:pt>
                <c:pt idx="5">
                  <c:v>158084.99557</c:v>
                </c:pt>
                <c:pt idx="6">
                  <c:v>175807.64163</c:v>
                </c:pt>
                <c:pt idx="7">
                  <c:v>185391.33327999999</c:v>
                </c:pt>
                <c:pt idx="8">
                  <c:v>192468.72279999999</c:v>
                </c:pt>
                <c:pt idx="9">
                  <c:v>180961.55247</c:v>
                </c:pt>
                <c:pt idx="10">
                  <c:v>195677.55825</c:v>
                </c:pt>
                <c:pt idx="11">
                  <c:v>207575.67099000001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765120"/>
        <c:axId val="-54767296"/>
      </c:lineChart>
      <c:catAx>
        <c:axId val="-547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76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76729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76512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İHR'!$C$22:$N$22</c:f>
              <c:numCache>
                <c:formatCode>#,##0</c:formatCode>
                <c:ptCount val="12"/>
                <c:pt idx="0">
                  <c:v>316661.77536000003</c:v>
                </c:pt>
                <c:pt idx="1">
                  <c:v>302361.38578999997</c:v>
                </c:pt>
                <c:pt idx="2">
                  <c:v>348598.40668000001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İHR'!$C$23:$N$23</c:f>
              <c:numCache>
                <c:formatCode>#,##0</c:formatCode>
                <c:ptCount val="12"/>
                <c:pt idx="0">
                  <c:v>361374.96237000002</c:v>
                </c:pt>
                <c:pt idx="1">
                  <c:v>344101.19170000002</c:v>
                </c:pt>
                <c:pt idx="2">
                  <c:v>369867.52171</c:v>
                </c:pt>
                <c:pt idx="3">
                  <c:v>394700.91119999997</c:v>
                </c:pt>
                <c:pt idx="4">
                  <c:v>416568.18531999999</c:v>
                </c:pt>
                <c:pt idx="5">
                  <c:v>384169.35709</c:v>
                </c:pt>
                <c:pt idx="6">
                  <c:v>374416.02584999998</c:v>
                </c:pt>
                <c:pt idx="7">
                  <c:v>345848.77266000002</c:v>
                </c:pt>
                <c:pt idx="8">
                  <c:v>388884.40333</c:v>
                </c:pt>
                <c:pt idx="9">
                  <c:v>348697.80014000001</c:v>
                </c:pt>
                <c:pt idx="10">
                  <c:v>379260.78302999999</c:v>
                </c:pt>
                <c:pt idx="11">
                  <c:v>410773.00747000001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766752"/>
        <c:axId val="-54766208"/>
      </c:lineChart>
      <c:catAx>
        <c:axId val="-5476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76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76620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76675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İHR'!$C$26:$N$26</c:f>
              <c:numCache>
                <c:formatCode>#,##0</c:formatCode>
                <c:ptCount val="12"/>
                <c:pt idx="0">
                  <c:v>648723.72959999996</c:v>
                </c:pt>
                <c:pt idx="1">
                  <c:v>610076.60043999995</c:v>
                </c:pt>
                <c:pt idx="2">
                  <c:v>680972.87199999997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İHR'!$C$27:$N$27</c:f>
              <c:numCache>
                <c:formatCode>#,##0</c:formatCode>
                <c:ptCount val="12"/>
                <c:pt idx="0">
                  <c:v>767901.96198000002</c:v>
                </c:pt>
                <c:pt idx="1">
                  <c:v>715678.47450999997</c:v>
                </c:pt>
                <c:pt idx="2">
                  <c:v>770352.71528999996</c:v>
                </c:pt>
                <c:pt idx="3">
                  <c:v>790451.51827</c:v>
                </c:pt>
                <c:pt idx="4">
                  <c:v>768660.15758</c:v>
                </c:pt>
                <c:pt idx="5">
                  <c:v>706518.67402000003</c:v>
                </c:pt>
                <c:pt idx="6">
                  <c:v>702464.95681999996</c:v>
                </c:pt>
                <c:pt idx="7">
                  <c:v>681686.56249000004</c:v>
                </c:pt>
                <c:pt idx="8">
                  <c:v>819784.20947999996</c:v>
                </c:pt>
                <c:pt idx="9">
                  <c:v>756876.24066000001</c:v>
                </c:pt>
                <c:pt idx="10">
                  <c:v>731931.00960999995</c:v>
                </c:pt>
                <c:pt idx="11">
                  <c:v>673660.94935999997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764032"/>
        <c:axId val="-54763488"/>
      </c:lineChart>
      <c:catAx>
        <c:axId val="-5476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76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7634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7640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İHR'!$C$28:$N$28</c:f>
              <c:numCache>
                <c:formatCode>#,##0</c:formatCode>
                <c:ptCount val="12"/>
                <c:pt idx="0">
                  <c:v>113099.82037</c:v>
                </c:pt>
                <c:pt idx="1">
                  <c:v>116164.08212000001</c:v>
                </c:pt>
                <c:pt idx="2">
                  <c:v>144270.39611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İHR'!$C$29:$N$29</c:f>
              <c:numCache>
                <c:formatCode>#,##0</c:formatCode>
                <c:ptCount val="12"/>
                <c:pt idx="0">
                  <c:v>123768.50865</c:v>
                </c:pt>
                <c:pt idx="1">
                  <c:v>144819.42416</c:v>
                </c:pt>
                <c:pt idx="2">
                  <c:v>143824.89517999999</c:v>
                </c:pt>
                <c:pt idx="3">
                  <c:v>154749.45623000001</c:v>
                </c:pt>
                <c:pt idx="4">
                  <c:v>166273.72425</c:v>
                </c:pt>
                <c:pt idx="5">
                  <c:v>149427.36395999999</c:v>
                </c:pt>
                <c:pt idx="6">
                  <c:v>168833.38764999999</c:v>
                </c:pt>
                <c:pt idx="7">
                  <c:v>160336.91033000001</c:v>
                </c:pt>
                <c:pt idx="8">
                  <c:v>183114.79130000001</c:v>
                </c:pt>
                <c:pt idx="9">
                  <c:v>144301.07029</c:v>
                </c:pt>
                <c:pt idx="10">
                  <c:v>135290.08074999999</c:v>
                </c:pt>
                <c:pt idx="11">
                  <c:v>178764.54415999999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762400"/>
        <c:axId val="-54757504"/>
      </c:lineChart>
      <c:catAx>
        <c:axId val="-547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75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7575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7624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İHR'!$C$30:$N$30</c:f>
              <c:numCache>
                <c:formatCode>#,##0</c:formatCode>
                <c:ptCount val="12"/>
                <c:pt idx="0">
                  <c:v>143788.23250000001</c:v>
                </c:pt>
                <c:pt idx="1">
                  <c:v>147139.93426000001</c:v>
                </c:pt>
                <c:pt idx="2">
                  <c:v>167864.08113999999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İHR'!$C$31:$N$31</c:f>
              <c:numCache>
                <c:formatCode>#,##0</c:formatCode>
                <c:ptCount val="12"/>
                <c:pt idx="0">
                  <c:v>178356.87951</c:v>
                </c:pt>
                <c:pt idx="1">
                  <c:v>177087.6667</c:v>
                </c:pt>
                <c:pt idx="2">
                  <c:v>190935.24841999999</c:v>
                </c:pt>
                <c:pt idx="3">
                  <c:v>203831.74794</c:v>
                </c:pt>
                <c:pt idx="4">
                  <c:v>194613.76462999999</c:v>
                </c:pt>
                <c:pt idx="5">
                  <c:v>200165.09778000001</c:v>
                </c:pt>
                <c:pt idx="6">
                  <c:v>181218.24234</c:v>
                </c:pt>
                <c:pt idx="7">
                  <c:v>159444.41623999999</c:v>
                </c:pt>
                <c:pt idx="8">
                  <c:v>221742.83643</c:v>
                </c:pt>
                <c:pt idx="9">
                  <c:v>207601.55914</c:v>
                </c:pt>
                <c:pt idx="10">
                  <c:v>224181.71590000001</c:v>
                </c:pt>
                <c:pt idx="11">
                  <c:v>215432.26869999999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761856"/>
        <c:axId val="-54761312"/>
      </c:lineChart>
      <c:catAx>
        <c:axId val="-547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76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7613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7618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İHR'!$A$59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İHR'!$C$59:$N$59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İHR'!$A$58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İHR'!$C$58:$N$58</c:f>
              <c:numCache>
                <c:formatCode>#,##0</c:formatCode>
                <c:ptCount val="12"/>
                <c:pt idx="0">
                  <c:v>277072.12987</c:v>
                </c:pt>
                <c:pt idx="1">
                  <c:v>281743.47288999998</c:v>
                </c:pt>
                <c:pt idx="2">
                  <c:v>282010.57383000001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895072"/>
        <c:axId val="-257892896"/>
      </c:lineChart>
      <c:catAx>
        <c:axId val="-2578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789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78928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78950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İHR'!$C$32:$N$32</c:f>
              <c:numCache>
                <c:formatCode>#,##0</c:formatCode>
                <c:ptCount val="12"/>
                <c:pt idx="0">
                  <c:v>1194838.11317</c:v>
                </c:pt>
                <c:pt idx="1">
                  <c:v>1173536.9450900001</c:v>
                </c:pt>
                <c:pt idx="2">
                  <c:v>1353888.10399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İHR'!$C$33:$N$33</c:f>
              <c:numCache>
                <c:formatCode>#,##0</c:formatCode>
                <c:ptCount val="12"/>
                <c:pt idx="0">
                  <c:v>1394170.43386</c:v>
                </c:pt>
                <c:pt idx="1">
                  <c:v>1444414.4739900001</c:v>
                </c:pt>
                <c:pt idx="2">
                  <c:v>1460149.29752</c:v>
                </c:pt>
                <c:pt idx="3">
                  <c:v>1481200.8717799999</c:v>
                </c:pt>
                <c:pt idx="4">
                  <c:v>1586058.04687</c:v>
                </c:pt>
                <c:pt idx="5">
                  <c:v>1519002.1371299999</c:v>
                </c:pt>
                <c:pt idx="6">
                  <c:v>1570477.1852200001</c:v>
                </c:pt>
                <c:pt idx="7">
                  <c:v>1427899.1423800001</c:v>
                </c:pt>
                <c:pt idx="8">
                  <c:v>1504219.5519600001</c:v>
                </c:pt>
                <c:pt idx="9">
                  <c:v>1493813.3428700001</c:v>
                </c:pt>
                <c:pt idx="10">
                  <c:v>1492215.11708</c:v>
                </c:pt>
                <c:pt idx="11">
                  <c:v>1409458.0280899999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754784"/>
        <c:axId val="-54044640"/>
      </c:lineChart>
      <c:catAx>
        <c:axId val="-547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4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04464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754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İHR'!$C$42:$N$42</c:f>
              <c:numCache>
                <c:formatCode>#,##0</c:formatCode>
                <c:ptCount val="12"/>
                <c:pt idx="0">
                  <c:v>465913.37287999998</c:v>
                </c:pt>
                <c:pt idx="1">
                  <c:v>434941.60918000003</c:v>
                </c:pt>
                <c:pt idx="2">
                  <c:v>454043.35710000002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İHR'!$C$43:$N$43</c:f>
              <c:numCache>
                <c:formatCode>#,##0</c:formatCode>
                <c:ptCount val="12"/>
                <c:pt idx="0">
                  <c:v>477187.05618000001</c:v>
                </c:pt>
                <c:pt idx="1">
                  <c:v>471698.59989999997</c:v>
                </c:pt>
                <c:pt idx="2">
                  <c:v>503717.45244000002</c:v>
                </c:pt>
                <c:pt idx="3">
                  <c:v>525178.23048000003</c:v>
                </c:pt>
                <c:pt idx="4">
                  <c:v>544227.77720999997</c:v>
                </c:pt>
                <c:pt idx="5">
                  <c:v>500272.27208000002</c:v>
                </c:pt>
                <c:pt idx="6">
                  <c:v>513988.46567000001</c:v>
                </c:pt>
                <c:pt idx="7">
                  <c:v>456769.85275000002</c:v>
                </c:pt>
                <c:pt idx="8">
                  <c:v>531264.33183000004</c:v>
                </c:pt>
                <c:pt idx="9">
                  <c:v>495882.46275000001</c:v>
                </c:pt>
                <c:pt idx="10">
                  <c:v>471220.12821</c:v>
                </c:pt>
                <c:pt idx="11">
                  <c:v>554512.98097000003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041376"/>
        <c:axId val="-54046272"/>
      </c:lineChart>
      <c:catAx>
        <c:axId val="-540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4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04627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413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İHR'!$C$36:$N$36</c:f>
              <c:numCache>
                <c:formatCode>#,##0</c:formatCode>
                <c:ptCount val="12"/>
                <c:pt idx="0">
                  <c:v>1728305.37741</c:v>
                </c:pt>
                <c:pt idx="1">
                  <c:v>1703918.9646099999</c:v>
                </c:pt>
                <c:pt idx="2">
                  <c:v>1772088.19738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İHR'!$C$37:$N$37</c:f>
              <c:numCache>
                <c:formatCode>#,##0</c:formatCode>
                <c:ptCount val="12"/>
                <c:pt idx="0">
                  <c:v>1585958.4298</c:v>
                </c:pt>
                <c:pt idx="1">
                  <c:v>1832639.83987</c:v>
                </c:pt>
                <c:pt idx="2">
                  <c:v>2126496.68334</c:v>
                </c:pt>
                <c:pt idx="3">
                  <c:v>2085969.69022</c:v>
                </c:pt>
                <c:pt idx="4">
                  <c:v>2040798.1582899999</c:v>
                </c:pt>
                <c:pt idx="5">
                  <c:v>2029799.52143</c:v>
                </c:pt>
                <c:pt idx="6">
                  <c:v>1988612.2893000001</c:v>
                </c:pt>
                <c:pt idx="7">
                  <c:v>1266790.6583400001</c:v>
                </c:pt>
                <c:pt idx="8">
                  <c:v>1958581.5900099999</c:v>
                </c:pt>
                <c:pt idx="9">
                  <c:v>1712962.1933899999</c:v>
                </c:pt>
                <c:pt idx="10">
                  <c:v>1839274.63827</c:v>
                </c:pt>
                <c:pt idx="11">
                  <c:v>1802373.6949199999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049536"/>
        <c:axId val="-54052800"/>
      </c:lineChart>
      <c:catAx>
        <c:axId val="-540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5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05280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49536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İHR'!$C$40:$N$40</c:f>
              <c:numCache>
                <c:formatCode>#,##0</c:formatCode>
                <c:ptCount val="12"/>
                <c:pt idx="0">
                  <c:v>732857.53471000004</c:v>
                </c:pt>
                <c:pt idx="1">
                  <c:v>832630.02867000003</c:v>
                </c:pt>
                <c:pt idx="2">
                  <c:v>841792.02873999998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İHR'!$C$41:$N$41</c:f>
              <c:numCache>
                <c:formatCode>#,##0</c:formatCode>
                <c:ptCount val="12"/>
                <c:pt idx="0">
                  <c:v>902952.54943999997</c:v>
                </c:pt>
                <c:pt idx="1">
                  <c:v>921008.47631000006</c:v>
                </c:pt>
                <c:pt idx="2">
                  <c:v>1056527.4245199999</c:v>
                </c:pt>
                <c:pt idx="3">
                  <c:v>1079057.3352000001</c:v>
                </c:pt>
                <c:pt idx="4">
                  <c:v>1064518.9659500001</c:v>
                </c:pt>
                <c:pt idx="5">
                  <c:v>970317.53755000001</c:v>
                </c:pt>
                <c:pt idx="6">
                  <c:v>982463.58187999995</c:v>
                </c:pt>
                <c:pt idx="7">
                  <c:v>852237.63415000006</c:v>
                </c:pt>
                <c:pt idx="8">
                  <c:v>1086149.1598700001</c:v>
                </c:pt>
                <c:pt idx="9">
                  <c:v>1046471.5705800001</c:v>
                </c:pt>
                <c:pt idx="10">
                  <c:v>1003325.23497</c:v>
                </c:pt>
                <c:pt idx="11">
                  <c:v>1145704.2970400001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040832"/>
        <c:axId val="-54045728"/>
      </c:lineChart>
      <c:catAx>
        <c:axId val="-5404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4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04572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4083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İHR'!$C$34:$N$34</c:f>
              <c:numCache>
                <c:formatCode>#,##0</c:formatCode>
                <c:ptCount val="12"/>
                <c:pt idx="0">
                  <c:v>1386782.0534699999</c:v>
                </c:pt>
                <c:pt idx="1">
                  <c:v>1266510.52379</c:v>
                </c:pt>
                <c:pt idx="2">
                  <c:v>1328892.50826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İHR'!$C$35:$N$35</c:f>
              <c:numCache>
                <c:formatCode>#,##0</c:formatCode>
                <c:ptCount val="12"/>
                <c:pt idx="0">
                  <c:v>1586676.90065</c:v>
                </c:pt>
                <c:pt idx="1">
                  <c:v>1485368.2324099999</c:v>
                </c:pt>
                <c:pt idx="2">
                  <c:v>1599277.86237</c:v>
                </c:pt>
                <c:pt idx="3">
                  <c:v>1543764.97386</c:v>
                </c:pt>
                <c:pt idx="4">
                  <c:v>1612659.3118</c:v>
                </c:pt>
                <c:pt idx="5">
                  <c:v>1595085.0032800001</c:v>
                </c:pt>
                <c:pt idx="6">
                  <c:v>1719903.31642</c:v>
                </c:pt>
                <c:pt idx="7">
                  <c:v>1552535.55479</c:v>
                </c:pt>
                <c:pt idx="8">
                  <c:v>1664645.7252</c:v>
                </c:pt>
                <c:pt idx="9">
                  <c:v>1499606.82596</c:v>
                </c:pt>
                <c:pt idx="10">
                  <c:v>1504798.5305900001</c:v>
                </c:pt>
                <c:pt idx="11">
                  <c:v>1368074.83852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045184"/>
        <c:axId val="-54048448"/>
      </c:lineChart>
      <c:catAx>
        <c:axId val="-5404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4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04844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451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İHR'!$C$44:$N$44</c:f>
              <c:numCache>
                <c:formatCode>#,##0</c:formatCode>
                <c:ptCount val="12"/>
                <c:pt idx="0">
                  <c:v>488941.06065</c:v>
                </c:pt>
                <c:pt idx="1">
                  <c:v>473852.33948000002</c:v>
                </c:pt>
                <c:pt idx="2">
                  <c:v>532574.81756999996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İHR'!$C$45:$N$45</c:f>
              <c:numCache>
                <c:formatCode>#,##0</c:formatCode>
                <c:ptCount val="12"/>
                <c:pt idx="0">
                  <c:v>591640.93646</c:v>
                </c:pt>
                <c:pt idx="1">
                  <c:v>567770.65286999999</c:v>
                </c:pt>
                <c:pt idx="2">
                  <c:v>599424.32551</c:v>
                </c:pt>
                <c:pt idx="3">
                  <c:v>648813.57973999996</c:v>
                </c:pt>
                <c:pt idx="4">
                  <c:v>650683.92787999997</c:v>
                </c:pt>
                <c:pt idx="5">
                  <c:v>592567.68821000005</c:v>
                </c:pt>
                <c:pt idx="6">
                  <c:v>585661.92006999999</c:v>
                </c:pt>
                <c:pt idx="7">
                  <c:v>540784.97158999997</c:v>
                </c:pt>
                <c:pt idx="8">
                  <c:v>609442.44853000005</c:v>
                </c:pt>
                <c:pt idx="9">
                  <c:v>562790.09157000005</c:v>
                </c:pt>
                <c:pt idx="10">
                  <c:v>566799.05356000003</c:v>
                </c:pt>
                <c:pt idx="11">
                  <c:v>587619.20197000005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044096"/>
        <c:axId val="-54047360"/>
      </c:lineChart>
      <c:catAx>
        <c:axId val="-540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4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0473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4409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İHR'!$C$48:$N$48</c:f>
              <c:numCache>
                <c:formatCode>#,##0</c:formatCode>
                <c:ptCount val="12"/>
                <c:pt idx="0">
                  <c:v>201230.32634</c:v>
                </c:pt>
                <c:pt idx="1">
                  <c:v>214677.86845000001</c:v>
                </c:pt>
                <c:pt idx="2">
                  <c:v>255773.56370999999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İHR'!$C$49:$N$49</c:f>
              <c:numCache>
                <c:formatCode>#,##0</c:formatCode>
                <c:ptCount val="12"/>
                <c:pt idx="0">
                  <c:v>243550.06326</c:v>
                </c:pt>
                <c:pt idx="1">
                  <c:v>245731.55110000001</c:v>
                </c:pt>
                <c:pt idx="2">
                  <c:v>271914.17346000002</c:v>
                </c:pt>
                <c:pt idx="3">
                  <c:v>308165.53119000001</c:v>
                </c:pt>
                <c:pt idx="4">
                  <c:v>289417.06945000001</c:v>
                </c:pt>
                <c:pt idx="5">
                  <c:v>278037.88287999999</c:v>
                </c:pt>
                <c:pt idx="6">
                  <c:v>265000.48866999999</c:v>
                </c:pt>
                <c:pt idx="7">
                  <c:v>245319.79096000001</c:v>
                </c:pt>
                <c:pt idx="8">
                  <c:v>259601.06393999999</c:v>
                </c:pt>
                <c:pt idx="9">
                  <c:v>245621.88080000001</c:v>
                </c:pt>
                <c:pt idx="10">
                  <c:v>250740.23084</c:v>
                </c:pt>
                <c:pt idx="11">
                  <c:v>253370.11129999999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043552"/>
        <c:axId val="-54042464"/>
      </c:lineChart>
      <c:catAx>
        <c:axId val="-5404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42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0424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43552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İHR'!$C$50:$N$50</c:f>
              <c:numCache>
                <c:formatCode>#,##0</c:formatCode>
                <c:ptCount val="12"/>
                <c:pt idx="0">
                  <c:v>287174.55680000002</c:v>
                </c:pt>
                <c:pt idx="1">
                  <c:v>144274.08562999999</c:v>
                </c:pt>
                <c:pt idx="2">
                  <c:v>160276.47459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İHR'!$C$51:$N$51</c:f>
              <c:numCache>
                <c:formatCode>#,##0</c:formatCode>
                <c:ptCount val="12"/>
                <c:pt idx="0">
                  <c:v>194226.73190000001</c:v>
                </c:pt>
                <c:pt idx="1">
                  <c:v>181236.58134</c:v>
                </c:pt>
                <c:pt idx="2">
                  <c:v>211983.93565</c:v>
                </c:pt>
                <c:pt idx="3">
                  <c:v>207718.04477000001</c:v>
                </c:pt>
                <c:pt idx="4">
                  <c:v>202629.9241</c:v>
                </c:pt>
                <c:pt idx="5">
                  <c:v>147771.88811999999</c:v>
                </c:pt>
                <c:pt idx="6">
                  <c:v>122982.57956</c:v>
                </c:pt>
                <c:pt idx="7">
                  <c:v>196394.12959999999</c:v>
                </c:pt>
                <c:pt idx="8">
                  <c:v>403316.90872000001</c:v>
                </c:pt>
                <c:pt idx="9">
                  <c:v>328914.59093000001</c:v>
                </c:pt>
                <c:pt idx="10">
                  <c:v>519737.42723999999</c:v>
                </c:pt>
                <c:pt idx="11">
                  <c:v>389224.96304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054976"/>
        <c:axId val="-54054432"/>
      </c:lineChart>
      <c:catAx>
        <c:axId val="-540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5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0544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54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İHR'!$C$46:$N$46</c:f>
              <c:numCache>
                <c:formatCode>#,##0</c:formatCode>
                <c:ptCount val="12"/>
                <c:pt idx="0">
                  <c:v>859954.24916000001</c:v>
                </c:pt>
                <c:pt idx="1">
                  <c:v>938995.28870000003</c:v>
                </c:pt>
                <c:pt idx="2">
                  <c:v>966420.30380999995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İHR'!$C$47:$N$47</c:f>
              <c:numCache>
                <c:formatCode>#,##0</c:formatCode>
                <c:ptCount val="12"/>
                <c:pt idx="0">
                  <c:v>1105473.24608</c:v>
                </c:pt>
                <c:pt idx="1">
                  <c:v>1189080.6092699999</c:v>
                </c:pt>
                <c:pt idx="2">
                  <c:v>1173025.9663199999</c:v>
                </c:pt>
                <c:pt idx="3">
                  <c:v>1200628.00716</c:v>
                </c:pt>
                <c:pt idx="4">
                  <c:v>1272871.9844800001</c:v>
                </c:pt>
                <c:pt idx="5">
                  <c:v>1063909.97597</c:v>
                </c:pt>
                <c:pt idx="6">
                  <c:v>1042741.5051299999</c:v>
                </c:pt>
                <c:pt idx="7">
                  <c:v>955689.37344</c:v>
                </c:pt>
                <c:pt idx="8">
                  <c:v>1084771.4235100001</c:v>
                </c:pt>
                <c:pt idx="9">
                  <c:v>1041217.60412</c:v>
                </c:pt>
                <c:pt idx="10">
                  <c:v>892262.93495000002</c:v>
                </c:pt>
                <c:pt idx="11">
                  <c:v>1182518.4947599999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82368"/>
        <c:axId val="-53081824"/>
      </c:lineChart>
      <c:catAx>
        <c:axId val="-530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308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8182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308236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İHR'!$C$60:$N$60</c:f>
              <c:numCache>
                <c:formatCode>#,##0</c:formatCode>
                <c:ptCount val="12"/>
                <c:pt idx="0">
                  <c:v>277072.12987</c:v>
                </c:pt>
                <c:pt idx="1">
                  <c:v>281743.47288999998</c:v>
                </c:pt>
                <c:pt idx="2">
                  <c:v>282010.57383000001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İHR'!$A$61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İHR'!$C$61:$N$61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89440"/>
        <c:axId val="-53081280"/>
      </c:lineChart>
      <c:catAx>
        <c:axId val="-530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308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81280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308944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İHR'!$C$74:$N$74</c:f>
              <c:numCache>
                <c:formatCode>#,##0</c:formatCode>
                <c:ptCount val="12"/>
                <c:pt idx="0">
                  <c:v>12400056.448999999</c:v>
                </c:pt>
                <c:pt idx="1">
                  <c:v>13053754.635</c:v>
                </c:pt>
                <c:pt idx="2">
                  <c:v>14680814.868000001</c:v>
                </c:pt>
                <c:pt idx="3">
                  <c:v>13372233.573000001</c:v>
                </c:pt>
                <c:pt idx="4">
                  <c:v>13682713.675000001</c:v>
                </c:pt>
                <c:pt idx="5">
                  <c:v>12881786.856000001</c:v>
                </c:pt>
                <c:pt idx="6">
                  <c:v>13346276.847999999</c:v>
                </c:pt>
                <c:pt idx="7">
                  <c:v>11388738.923</c:v>
                </c:pt>
                <c:pt idx="8">
                  <c:v>13585878.693</c:v>
                </c:pt>
                <c:pt idx="9">
                  <c:v>12894052.27</c:v>
                </c:pt>
                <c:pt idx="10">
                  <c:v>13073727.768999999</c:v>
                </c:pt>
                <c:pt idx="11">
                  <c:v>13282119.543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İHR'!$C$75:$N$75</c:f>
              <c:numCache>
                <c:formatCode>#,##0</c:formatCode>
                <c:ptCount val="12"/>
                <c:pt idx="0">
                  <c:v>12315669.049999999</c:v>
                </c:pt>
                <c:pt idx="1">
                  <c:v>12271540.685000001</c:v>
                </c:pt>
                <c:pt idx="2">
                  <c:v>11229198.824069999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887456"/>
        <c:axId val="-257894528"/>
      </c:lineChart>
      <c:catAx>
        <c:axId val="-2578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789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78945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7887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İHR'!$C$38:$N$38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46983.135240000003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İHR'!$C$39:$N$39</c:f>
              <c:numCache>
                <c:formatCode>#,##0</c:formatCode>
                <c:ptCount val="12"/>
                <c:pt idx="0">
                  <c:v>54471.323920000003</c:v>
                </c:pt>
                <c:pt idx="1">
                  <c:v>89236.716050000003</c:v>
                </c:pt>
                <c:pt idx="2">
                  <c:v>97135.555219999995</c:v>
                </c:pt>
                <c:pt idx="3">
                  <c:v>76354.087700000004</c:v>
                </c:pt>
                <c:pt idx="4">
                  <c:v>131933.46765999999</c:v>
                </c:pt>
                <c:pt idx="5">
                  <c:v>113595.98203</c:v>
                </c:pt>
                <c:pt idx="6">
                  <c:v>122443.44491999999</c:v>
                </c:pt>
                <c:pt idx="7">
                  <c:v>109595.07594</c:v>
                </c:pt>
                <c:pt idx="8">
                  <c:v>82221.244529999996</c:v>
                </c:pt>
                <c:pt idx="9">
                  <c:v>175946.58945</c:v>
                </c:pt>
                <c:pt idx="10">
                  <c:v>63880.740189999997</c:v>
                </c:pt>
                <c:pt idx="11">
                  <c:v>164063.21474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86720"/>
        <c:axId val="-53080736"/>
      </c:lineChart>
      <c:catAx>
        <c:axId val="-530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308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80736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308672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İHR'!$C$52:$N$52</c:f>
              <c:numCache>
                <c:formatCode>#,##0</c:formatCode>
                <c:ptCount val="12"/>
                <c:pt idx="0">
                  <c:v>99415.228080000001</c:v>
                </c:pt>
                <c:pt idx="1">
                  <c:v>97080.694059999994</c:v>
                </c:pt>
                <c:pt idx="2">
                  <c:v>136128.04362000001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İHR'!$C$53:$N$53</c:f>
              <c:numCache>
                <c:formatCode>#,##0</c:formatCode>
                <c:ptCount val="12"/>
                <c:pt idx="0">
                  <c:v>106122.3558</c:v>
                </c:pt>
                <c:pt idx="1">
                  <c:v>107443.26114</c:v>
                </c:pt>
                <c:pt idx="2">
                  <c:v>107438.48701</c:v>
                </c:pt>
                <c:pt idx="3">
                  <c:v>133668.08908999999</c:v>
                </c:pt>
                <c:pt idx="4">
                  <c:v>142827.79947</c:v>
                </c:pt>
                <c:pt idx="5">
                  <c:v>180261.73568000001</c:v>
                </c:pt>
                <c:pt idx="6">
                  <c:v>174457.04647999999</c:v>
                </c:pt>
                <c:pt idx="7">
                  <c:v>98979.868499999997</c:v>
                </c:pt>
                <c:pt idx="8">
                  <c:v>154855.01276000001</c:v>
                </c:pt>
                <c:pt idx="9">
                  <c:v>118892.01910999999</c:v>
                </c:pt>
                <c:pt idx="10">
                  <c:v>147785.28448</c:v>
                </c:pt>
                <c:pt idx="11">
                  <c:v>175131.80995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77472"/>
        <c:axId val="-53087808"/>
      </c:lineChart>
      <c:catAx>
        <c:axId val="-5307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308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878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3077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İHR'!$C$54:$N$54</c:f>
              <c:numCache>
                <c:formatCode>#,##0</c:formatCode>
                <c:ptCount val="12"/>
                <c:pt idx="0">
                  <c:v>274780.63854999997</c:v>
                </c:pt>
                <c:pt idx="1">
                  <c:v>295705.64476</c:v>
                </c:pt>
                <c:pt idx="2">
                  <c:v>317336.78990999999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İHR'!$C$55:$N$55</c:f>
              <c:numCache>
                <c:formatCode>#,##0</c:formatCode>
                <c:ptCount val="12"/>
                <c:pt idx="0">
                  <c:v>329794.63932000002</c:v>
                </c:pt>
                <c:pt idx="1">
                  <c:v>355763.90454999998</c:v>
                </c:pt>
                <c:pt idx="2">
                  <c:v>399128.70760000002</c:v>
                </c:pt>
                <c:pt idx="3">
                  <c:v>393690.34301999997</c:v>
                </c:pt>
                <c:pt idx="4">
                  <c:v>411021.45890999999</c:v>
                </c:pt>
                <c:pt idx="5">
                  <c:v>376015.99783000001</c:v>
                </c:pt>
                <c:pt idx="6">
                  <c:v>389898.46036000003</c:v>
                </c:pt>
                <c:pt idx="7">
                  <c:v>328196.93328</c:v>
                </c:pt>
                <c:pt idx="8">
                  <c:v>381069.14622</c:v>
                </c:pt>
                <c:pt idx="9">
                  <c:v>350459.74690000003</c:v>
                </c:pt>
                <c:pt idx="10">
                  <c:v>351254.24349999998</c:v>
                </c:pt>
                <c:pt idx="11">
                  <c:v>357697.40938999999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90528"/>
        <c:axId val="-53084000"/>
      </c:lineChart>
      <c:catAx>
        <c:axId val="-530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3084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8400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309052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İHR'!$C$3:$N$3</c:f>
              <c:numCache>
                <c:formatCode>#,##0</c:formatCode>
                <c:ptCount val="12"/>
                <c:pt idx="0">
                  <c:v>1927049.30174</c:v>
                </c:pt>
                <c:pt idx="1">
                  <c:v>1795433.6926500001</c:v>
                </c:pt>
                <c:pt idx="2">
                  <c:v>1887616.1530599999</c:v>
                </c:pt>
                <c:pt idx="3">
                  <c:v>1849448.0303700001</c:v>
                </c:pt>
                <c:pt idx="4">
                  <c:v>1808453.76923</c:v>
                </c:pt>
                <c:pt idx="5">
                  <c:v>1669541.4984600001</c:v>
                </c:pt>
                <c:pt idx="6">
                  <c:v>1529491.9659299999</c:v>
                </c:pt>
                <c:pt idx="7">
                  <c:v>1606238.6817599998</c:v>
                </c:pt>
                <c:pt idx="8">
                  <c:v>1902126.0463999999</c:v>
                </c:pt>
                <c:pt idx="9">
                  <c:v>2007526.50126</c:v>
                </c:pt>
                <c:pt idx="10">
                  <c:v>2194256.8385899998</c:v>
                </c:pt>
                <c:pt idx="11">
                  <c:v>2307954.4551599999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İHR'!$C$2:$N$2</c:f>
              <c:numCache>
                <c:formatCode>#,##0</c:formatCode>
                <c:ptCount val="12"/>
                <c:pt idx="0">
                  <c:v>1820298.23688</c:v>
                </c:pt>
                <c:pt idx="1">
                  <c:v>1660087.5422599998</c:v>
                </c:pt>
                <c:pt idx="2">
                  <c:v>1777253.5107500001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899424"/>
        <c:axId val="-257898336"/>
      </c:lineChart>
      <c:catAx>
        <c:axId val="-2578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789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78983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7899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'2002-2015 AYLIK İHR'!$A$70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'2002-2015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'2002-2015 AYLIK İHR'!$A$71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'2002-2015 AYLIK İHR'!$A$72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'2002-2015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'2002-2015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'2002-2015 AYLIK İHR'!$C$73:$N$73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'2002-2015 AYLIK İHR'!$C$74:$N$74</c:f>
              <c:numCache>
                <c:formatCode>#,##0</c:formatCode>
                <c:ptCount val="12"/>
                <c:pt idx="0">
                  <c:v>12400056.448999999</c:v>
                </c:pt>
                <c:pt idx="1">
                  <c:v>13053754.635</c:v>
                </c:pt>
                <c:pt idx="2">
                  <c:v>14680814.868000001</c:v>
                </c:pt>
                <c:pt idx="3">
                  <c:v>13372233.573000001</c:v>
                </c:pt>
                <c:pt idx="4">
                  <c:v>13682713.675000001</c:v>
                </c:pt>
                <c:pt idx="5">
                  <c:v>12881786.856000001</c:v>
                </c:pt>
                <c:pt idx="6">
                  <c:v>13346276.847999999</c:v>
                </c:pt>
                <c:pt idx="7">
                  <c:v>11388738.923</c:v>
                </c:pt>
                <c:pt idx="8">
                  <c:v>13585878.693</c:v>
                </c:pt>
                <c:pt idx="9">
                  <c:v>12894052.27</c:v>
                </c:pt>
                <c:pt idx="10">
                  <c:v>13073727.768999999</c:v>
                </c:pt>
                <c:pt idx="11">
                  <c:v>13282119.543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'2002-2015 AYLIK İHR'!$C$75:$N$75</c:f>
              <c:numCache>
                <c:formatCode>#,##0</c:formatCode>
                <c:ptCount val="12"/>
                <c:pt idx="0">
                  <c:v>12315669.049999999</c:v>
                </c:pt>
                <c:pt idx="1">
                  <c:v>12271540.685000001</c:v>
                </c:pt>
                <c:pt idx="2">
                  <c:v>11229198.824069999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893984"/>
        <c:axId val="-257893440"/>
      </c:lineChart>
      <c:catAx>
        <c:axId val="-2578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789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789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578939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011136960152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'2002-2015 AYLIK İHR'!$A$62:$A$75</c:f>
              <c:strCach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'2002-2015 AYLIK İHR'!$O$62:$O$75</c:f>
              <c:numCache>
                <c:formatCode>#,##0</c:formatCode>
                <c:ptCount val="14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157642154.10200003</c:v>
                </c:pt>
                <c:pt idx="13">
                  <c:v>35816408.559069999</c:v>
                </c:pt>
              </c:numCache>
            </c:numRef>
          </c:val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51040"/>
        <c:axId val="-55649952"/>
      </c:barChart>
      <c:catAx>
        <c:axId val="-556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4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649952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5104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İHR'!$C$4:$N$4</c:f>
              <c:numCache>
                <c:formatCode>#,##0</c:formatCode>
                <c:ptCount val="12"/>
                <c:pt idx="0">
                  <c:v>566571.41598000005</c:v>
                </c:pt>
                <c:pt idx="1">
                  <c:v>492623.50847</c:v>
                </c:pt>
                <c:pt idx="2">
                  <c:v>555734.62087999994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'2002-2015 AYLIK İHR'!$C$5:$N$5</c:f>
              <c:numCache>
                <c:formatCode>#,##0</c:formatCode>
                <c:ptCount val="12"/>
                <c:pt idx="0">
                  <c:v>614049.99011000001</c:v>
                </c:pt>
                <c:pt idx="1">
                  <c:v>556283.59741000005</c:v>
                </c:pt>
                <c:pt idx="2">
                  <c:v>598289.29353000002</c:v>
                </c:pt>
                <c:pt idx="3">
                  <c:v>610687.35260999994</c:v>
                </c:pt>
                <c:pt idx="4">
                  <c:v>542968.32842999999</c:v>
                </c:pt>
                <c:pt idx="5">
                  <c:v>495849.45386000001</c:v>
                </c:pt>
                <c:pt idx="6">
                  <c:v>444851.1041</c:v>
                </c:pt>
                <c:pt idx="7">
                  <c:v>483695.93664000003</c:v>
                </c:pt>
                <c:pt idx="8">
                  <c:v>552501.56553999998</c:v>
                </c:pt>
                <c:pt idx="9">
                  <c:v>564232.83424999996</c:v>
                </c:pt>
                <c:pt idx="10">
                  <c:v>601804.46646000003</c:v>
                </c:pt>
                <c:pt idx="11">
                  <c:v>651456.22444000002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659200"/>
        <c:axId val="-55661376"/>
      </c:lineChart>
      <c:catAx>
        <c:axId val="-5565920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6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66137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5920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İHR'!$C$6:$N$6</c:f>
              <c:numCache>
                <c:formatCode>#,##0</c:formatCode>
                <c:ptCount val="12"/>
                <c:pt idx="0">
                  <c:v>218635.74851</c:v>
                </c:pt>
                <c:pt idx="1">
                  <c:v>155997.81297999999</c:v>
                </c:pt>
                <c:pt idx="2">
                  <c:v>152917.20962000001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İHR'!$C$7:$N$7</c:f>
              <c:numCache>
                <c:formatCode>#,##0</c:formatCode>
                <c:ptCount val="12"/>
                <c:pt idx="0">
                  <c:v>219372.68607</c:v>
                </c:pt>
                <c:pt idx="1">
                  <c:v>200366.00167999999</c:v>
                </c:pt>
                <c:pt idx="2">
                  <c:v>192353.52622999999</c:v>
                </c:pt>
                <c:pt idx="3">
                  <c:v>177392.70402</c:v>
                </c:pt>
                <c:pt idx="4">
                  <c:v>188104.70172000001</c:v>
                </c:pt>
                <c:pt idx="5">
                  <c:v>167816.56338000001</c:v>
                </c:pt>
                <c:pt idx="6">
                  <c:v>94589.399080000003</c:v>
                </c:pt>
                <c:pt idx="7">
                  <c:v>104381.06547</c:v>
                </c:pt>
                <c:pt idx="8">
                  <c:v>162033.47639</c:v>
                </c:pt>
                <c:pt idx="9">
                  <c:v>212448.55926000001</c:v>
                </c:pt>
                <c:pt idx="10">
                  <c:v>338058.44446999999</c:v>
                </c:pt>
                <c:pt idx="11">
                  <c:v>338041.30245999998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652128"/>
        <c:axId val="-55657024"/>
      </c:lineChart>
      <c:catAx>
        <c:axId val="-5565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5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6570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521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İHR'!$C$8:$N$8</c:f>
              <c:numCache>
                <c:formatCode>#,##0</c:formatCode>
                <c:ptCount val="12"/>
                <c:pt idx="0">
                  <c:v>93117.88622</c:v>
                </c:pt>
                <c:pt idx="1">
                  <c:v>98772.232870000007</c:v>
                </c:pt>
                <c:pt idx="2">
                  <c:v>104303.73666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İHR'!$C$9:$N$9</c:f>
              <c:numCache>
                <c:formatCode>#,##0</c:formatCode>
                <c:ptCount val="12"/>
                <c:pt idx="0">
                  <c:v>111498.51522</c:v>
                </c:pt>
                <c:pt idx="1">
                  <c:v>112348.27525000001</c:v>
                </c:pt>
                <c:pt idx="2">
                  <c:v>119768.88486999999</c:v>
                </c:pt>
                <c:pt idx="3">
                  <c:v>121026.58252</c:v>
                </c:pt>
                <c:pt idx="4">
                  <c:v>109161.33497</c:v>
                </c:pt>
                <c:pt idx="5">
                  <c:v>108378.79994</c:v>
                </c:pt>
                <c:pt idx="6">
                  <c:v>106723.63373</c:v>
                </c:pt>
                <c:pt idx="7">
                  <c:v>119251.82182</c:v>
                </c:pt>
                <c:pt idx="8">
                  <c:v>134477.10582</c:v>
                </c:pt>
                <c:pt idx="9">
                  <c:v>125772.73337</c:v>
                </c:pt>
                <c:pt idx="10">
                  <c:v>129613.56435</c:v>
                </c:pt>
                <c:pt idx="11">
                  <c:v>118555.26717000001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649408"/>
        <c:axId val="-55661920"/>
      </c:lineChart>
      <c:catAx>
        <c:axId val="-556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6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6619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494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9.4414062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41" t="s">
        <v>208</v>
      </c>
      <c r="C1" s="141"/>
      <c r="D1" s="141"/>
      <c r="E1" s="141"/>
      <c r="F1" s="141"/>
      <c r="G1" s="141"/>
      <c r="H1" s="141"/>
      <c r="I1" s="141"/>
      <c r="J1" s="141"/>
      <c r="K1" s="134"/>
      <c r="L1" s="134"/>
      <c r="M1" s="134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38" t="s">
        <v>232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40"/>
    </row>
    <row r="6" spans="1:13" ht="17.399999999999999" x14ac:dyDescent="0.25">
      <c r="A6" s="3"/>
      <c r="B6" s="137" t="s">
        <v>58</v>
      </c>
      <c r="C6" s="137"/>
      <c r="D6" s="137"/>
      <c r="E6" s="137"/>
      <c r="F6" s="137" t="s">
        <v>209</v>
      </c>
      <c r="G6" s="137"/>
      <c r="H6" s="137"/>
      <c r="I6" s="137"/>
      <c r="J6" s="137" t="s">
        <v>173</v>
      </c>
      <c r="K6" s="137"/>
      <c r="L6" s="137"/>
      <c r="M6" s="137"/>
    </row>
    <row r="7" spans="1:13" ht="28.2" x14ac:dyDescent="0.3">
      <c r="A7" s="4" t="s">
        <v>1</v>
      </c>
      <c r="B7" s="5">
        <v>2014</v>
      </c>
      <c r="C7" s="6">
        <v>2015</v>
      </c>
      <c r="D7" s="7" t="s">
        <v>184</v>
      </c>
      <c r="E7" s="7" t="s">
        <v>185</v>
      </c>
      <c r="F7" s="5">
        <v>2014</v>
      </c>
      <c r="G7" s="6">
        <v>2015</v>
      </c>
      <c r="H7" s="7" t="s">
        <v>184</v>
      </c>
      <c r="I7" s="7" t="s">
        <v>185</v>
      </c>
      <c r="J7" s="5" t="s">
        <v>174</v>
      </c>
      <c r="K7" s="5" t="s">
        <v>187</v>
      </c>
      <c r="L7" s="7" t="s">
        <v>184</v>
      </c>
      <c r="M7" s="7" t="s">
        <v>185</v>
      </c>
    </row>
    <row r="8" spans="1:13" ht="16.8" x14ac:dyDescent="0.3">
      <c r="A8" s="58" t="s">
        <v>2</v>
      </c>
      <c r="B8" s="59">
        <v>1887616.1530599999</v>
      </c>
      <c r="C8" s="59">
        <v>1777253.5107500001</v>
      </c>
      <c r="D8" s="57">
        <f t="shared" ref="D8:D44" si="0">(C8-B8)/B8*100</f>
        <v>-5.8466676146573429</v>
      </c>
      <c r="E8" s="57">
        <f>C8/C$44*100</f>
        <v>15.827073138472031</v>
      </c>
      <c r="F8" s="59">
        <v>5609999.0974099999</v>
      </c>
      <c r="G8" s="59">
        <v>5257639.2898900006</v>
      </c>
      <c r="H8" s="57">
        <f t="shared" ref="H8:H45" si="1">(G8-F8)/F8*100</f>
        <v>-6.2809244957396748</v>
      </c>
      <c r="I8" s="57">
        <f>G8/G$46*100</f>
        <v>14.679415110029446</v>
      </c>
      <c r="J8" s="59">
        <v>21916531.730720002</v>
      </c>
      <c r="K8" s="59">
        <v>22129720.716590002</v>
      </c>
      <c r="L8" s="57">
        <f t="shared" ref="L8:L45" si="2">(K8-J8)/J8*100</f>
        <v>0.97273139970033151</v>
      </c>
      <c r="M8" s="57">
        <f>K8/K$46*100</f>
        <v>14.434655215602147</v>
      </c>
    </row>
    <row r="9" spans="1:13" ht="15.6" x14ac:dyDescent="0.3">
      <c r="A9" s="9" t="s">
        <v>3</v>
      </c>
      <c r="B9" s="59">
        <v>1324028.35757</v>
      </c>
      <c r="C9" s="59">
        <v>1257187.1446100001</v>
      </c>
      <c r="D9" s="57">
        <f t="shared" si="0"/>
        <v>-5.0483218563894008</v>
      </c>
      <c r="E9" s="57">
        <f t="shared" ref="E9:E46" si="3">C9/C$44*100</f>
        <v>11.195697612150173</v>
      </c>
      <c r="F9" s="59">
        <v>3945882.8235599999</v>
      </c>
      <c r="G9" s="59">
        <v>3778557.9132000003</v>
      </c>
      <c r="H9" s="57">
        <f t="shared" si="1"/>
        <v>-4.2404936446905959</v>
      </c>
      <c r="I9" s="57">
        <f t="shared" ref="I9:I46" si="4">G9/G$46*100</f>
        <v>10.549795652928843</v>
      </c>
      <c r="J9" s="59">
        <v>15256366.30161</v>
      </c>
      <c r="K9" s="59">
        <v>15521302.018750001</v>
      </c>
      <c r="L9" s="57">
        <f t="shared" si="2"/>
        <v>1.7365584432253813</v>
      </c>
      <c r="M9" s="57">
        <f t="shared" ref="M9:M46" si="5">K9/K$46*100</f>
        <v>10.124151407384282</v>
      </c>
    </row>
    <row r="10" spans="1:13" ht="13.8" x14ac:dyDescent="0.25">
      <c r="A10" s="11" t="s">
        <v>4</v>
      </c>
      <c r="B10" s="12">
        <v>598289.29353000002</v>
      </c>
      <c r="C10" s="12">
        <v>555734.62087999994</v>
      </c>
      <c r="D10" s="13">
        <f t="shared" si="0"/>
        <v>-7.1127250830314681</v>
      </c>
      <c r="E10" s="13">
        <f t="shared" si="3"/>
        <v>4.9490139909961544</v>
      </c>
      <c r="F10" s="12">
        <v>1768622.88105</v>
      </c>
      <c r="G10" s="12">
        <v>1614929.5453300001</v>
      </c>
      <c r="H10" s="13">
        <f t="shared" si="1"/>
        <v>-8.6900004159594975</v>
      </c>
      <c r="I10" s="13">
        <f t="shared" si="4"/>
        <v>4.5089097715271675</v>
      </c>
      <c r="J10" s="12">
        <v>6849434.9341700003</v>
      </c>
      <c r="K10" s="12">
        <v>6562248.0835199999</v>
      </c>
      <c r="L10" s="13">
        <f t="shared" si="2"/>
        <v>-4.1928546429034892</v>
      </c>
      <c r="M10" s="13">
        <f t="shared" si="5"/>
        <v>4.2803878882143103</v>
      </c>
    </row>
    <row r="11" spans="1:13" ht="13.8" x14ac:dyDescent="0.25">
      <c r="A11" s="11" t="s">
        <v>5</v>
      </c>
      <c r="B11" s="12">
        <v>192353.52622999999</v>
      </c>
      <c r="C11" s="12">
        <v>152917.20962000001</v>
      </c>
      <c r="D11" s="13">
        <f t="shared" si="0"/>
        <v>-20.501998264822756</v>
      </c>
      <c r="E11" s="13">
        <f t="shared" si="3"/>
        <v>1.3617820114843731</v>
      </c>
      <c r="F11" s="12">
        <v>612092.21398</v>
      </c>
      <c r="G11" s="12">
        <v>527550.77110999997</v>
      </c>
      <c r="H11" s="13">
        <f t="shared" si="1"/>
        <v>-13.811880128369417</v>
      </c>
      <c r="I11" s="13">
        <f t="shared" si="4"/>
        <v>1.4729304035046953</v>
      </c>
      <c r="J11" s="12">
        <v>2386139.0231699999</v>
      </c>
      <c r="K11" s="12">
        <v>2309979.8173600002</v>
      </c>
      <c r="L11" s="13">
        <f t="shared" si="2"/>
        <v>-3.1917338038762622</v>
      </c>
      <c r="M11" s="13">
        <f t="shared" si="5"/>
        <v>1.5067412122193833</v>
      </c>
    </row>
    <row r="12" spans="1:13" ht="13.8" x14ac:dyDescent="0.25">
      <c r="A12" s="11" t="s">
        <v>6</v>
      </c>
      <c r="B12" s="12">
        <v>119768.88486999999</v>
      </c>
      <c r="C12" s="12">
        <v>104303.73666</v>
      </c>
      <c r="D12" s="13">
        <f t="shared" si="0"/>
        <v>-12.912492444749937</v>
      </c>
      <c r="E12" s="13">
        <f t="shared" si="3"/>
        <v>0.92886178519186036</v>
      </c>
      <c r="F12" s="12">
        <v>343615.67534000002</v>
      </c>
      <c r="G12" s="12">
        <v>296193.85574999999</v>
      </c>
      <c r="H12" s="13">
        <f t="shared" si="1"/>
        <v>-13.800831275545622</v>
      </c>
      <c r="I12" s="13">
        <f t="shared" si="4"/>
        <v>0.8269781021218362</v>
      </c>
      <c r="J12" s="12">
        <v>1389073.49822</v>
      </c>
      <c r="K12" s="12">
        <v>1368508.6662699999</v>
      </c>
      <c r="L12" s="13">
        <f t="shared" si="2"/>
        <v>-1.4804711180763586</v>
      </c>
      <c r="M12" s="13">
        <f t="shared" si="5"/>
        <v>0.89264347300876834</v>
      </c>
    </row>
    <row r="13" spans="1:13" ht="13.8" x14ac:dyDescent="0.25">
      <c r="A13" s="11" t="s">
        <v>7</v>
      </c>
      <c r="B13" s="12">
        <v>105105.68309999999</v>
      </c>
      <c r="C13" s="12">
        <v>98831.09319</v>
      </c>
      <c r="D13" s="13">
        <f t="shared" si="0"/>
        <v>-5.9697912852440185</v>
      </c>
      <c r="E13" s="13">
        <f t="shared" si="3"/>
        <v>0.8801259532260991</v>
      </c>
      <c r="F13" s="12">
        <v>332773.70056999999</v>
      </c>
      <c r="G13" s="12">
        <v>291119.25264999998</v>
      </c>
      <c r="H13" s="13">
        <f t="shared" si="1"/>
        <v>-12.517349733062172</v>
      </c>
      <c r="I13" s="13">
        <f t="shared" si="4"/>
        <v>0.81280972705533361</v>
      </c>
      <c r="J13" s="12">
        <v>1442318.49104</v>
      </c>
      <c r="K13" s="12">
        <v>1417756.4819199999</v>
      </c>
      <c r="L13" s="13">
        <f t="shared" si="2"/>
        <v>-1.7029532154364428</v>
      </c>
      <c r="M13" s="13">
        <f t="shared" si="5"/>
        <v>0.92476657334669365</v>
      </c>
    </row>
    <row r="14" spans="1:13" ht="13.8" x14ac:dyDescent="0.25">
      <c r="A14" s="11" t="s">
        <v>8</v>
      </c>
      <c r="B14" s="12">
        <v>154123.44412</v>
      </c>
      <c r="C14" s="12">
        <v>209152.58888</v>
      </c>
      <c r="D14" s="13">
        <f t="shared" si="0"/>
        <v>35.704590611895803</v>
      </c>
      <c r="E14" s="13">
        <f t="shared" si="3"/>
        <v>1.8625780178696052</v>
      </c>
      <c r="F14" s="12">
        <v>490672.28988</v>
      </c>
      <c r="G14" s="12">
        <v>689317.61377000005</v>
      </c>
      <c r="H14" s="13">
        <f t="shared" si="1"/>
        <v>40.484316719532146</v>
      </c>
      <c r="I14" s="13">
        <f t="shared" si="4"/>
        <v>1.924586080799104</v>
      </c>
      <c r="J14" s="12">
        <v>1812735.7702899999</v>
      </c>
      <c r="K14" s="12">
        <v>2514733.9122100002</v>
      </c>
      <c r="L14" s="13">
        <f t="shared" si="2"/>
        <v>38.725894497447648</v>
      </c>
      <c r="M14" s="13">
        <f t="shared" si="5"/>
        <v>1.640297112042681</v>
      </c>
    </row>
    <row r="15" spans="1:13" ht="13.8" x14ac:dyDescent="0.25">
      <c r="A15" s="11" t="s">
        <v>9</v>
      </c>
      <c r="B15" s="12">
        <v>22845.745370000001</v>
      </c>
      <c r="C15" s="12">
        <v>19130.714469999999</v>
      </c>
      <c r="D15" s="13">
        <f t="shared" si="0"/>
        <v>-16.261368757433548</v>
      </c>
      <c r="E15" s="13">
        <f t="shared" si="3"/>
        <v>0.17036580053238484</v>
      </c>
      <c r="F15" s="12">
        <v>70541.864929999996</v>
      </c>
      <c r="G15" s="12">
        <v>55092.41848</v>
      </c>
      <c r="H15" s="13">
        <f t="shared" si="1"/>
        <v>-21.901102934166499</v>
      </c>
      <c r="I15" s="13">
        <f t="shared" si="4"/>
        <v>0.15381893577950217</v>
      </c>
      <c r="J15" s="12">
        <v>350861.02708000003</v>
      </c>
      <c r="K15" s="12">
        <v>212587.97902</v>
      </c>
      <c r="L15" s="13">
        <f t="shared" si="2"/>
        <v>-39.409634410171265</v>
      </c>
      <c r="M15" s="13">
        <f t="shared" si="5"/>
        <v>0.13866574365915507</v>
      </c>
    </row>
    <row r="16" spans="1:13" ht="13.8" x14ac:dyDescent="0.25">
      <c r="A16" s="11" t="s">
        <v>10</v>
      </c>
      <c r="B16" s="12">
        <v>121384.38855</v>
      </c>
      <c r="C16" s="12">
        <v>105809.31832000001</v>
      </c>
      <c r="D16" s="13">
        <f t="shared" si="0"/>
        <v>-12.831197171277422</v>
      </c>
      <c r="E16" s="13">
        <f t="shared" si="3"/>
        <v>0.94226952410171716</v>
      </c>
      <c r="F16" s="12">
        <v>300881.09159999999</v>
      </c>
      <c r="G16" s="12">
        <v>277816.45159999997</v>
      </c>
      <c r="H16" s="13">
        <f t="shared" si="1"/>
        <v>-7.6656993888678162</v>
      </c>
      <c r="I16" s="13">
        <f t="shared" si="4"/>
        <v>0.77566808838974688</v>
      </c>
      <c r="J16" s="12">
        <v>945598.36811000004</v>
      </c>
      <c r="K16" s="12">
        <v>1052593.6780099999</v>
      </c>
      <c r="L16" s="13">
        <f t="shared" si="2"/>
        <v>11.315090371174717</v>
      </c>
      <c r="M16" s="13">
        <f t="shared" si="5"/>
        <v>0.6865801434541613</v>
      </c>
    </row>
    <row r="17" spans="1:13" ht="13.8" x14ac:dyDescent="0.25">
      <c r="A17" s="11" t="s">
        <v>11</v>
      </c>
      <c r="B17" s="12">
        <v>10157.391799999999</v>
      </c>
      <c r="C17" s="12">
        <v>11307.862590000001</v>
      </c>
      <c r="D17" s="13">
        <f t="shared" si="0"/>
        <v>11.326439037233961</v>
      </c>
      <c r="E17" s="13">
        <f t="shared" si="3"/>
        <v>0.10070052874797608</v>
      </c>
      <c r="F17" s="12">
        <v>26683.106210000002</v>
      </c>
      <c r="G17" s="12">
        <v>26538.004509999999</v>
      </c>
      <c r="H17" s="13">
        <f t="shared" si="1"/>
        <v>-0.54379613399591109</v>
      </c>
      <c r="I17" s="13">
        <f t="shared" si="4"/>
        <v>7.4094543751455008E-2</v>
      </c>
      <c r="J17" s="12">
        <v>80205.189530000003</v>
      </c>
      <c r="K17" s="12">
        <v>82893.400439999998</v>
      </c>
      <c r="L17" s="13">
        <f t="shared" si="2"/>
        <v>3.3516670501657431</v>
      </c>
      <c r="M17" s="13">
        <f t="shared" si="5"/>
        <v>5.4069261439130323E-2</v>
      </c>
    </row>
    <row r="18" spans="1:13" ht="15.6" x14ac:dyDescent="0.3">
      <c r="A18" s="9" t="s">
        <v>12</v>
      </c>
      <c r="B18" s="59">
        <v>193720.27377999999</v>
      </c>
      <c r="C18" s="59">
        <v>171467.95946000001</v>
      </c>
      <c r="D18" s="57">
        <f t="shared" si="0"/>
        <v>-11.48682782952857</v>
      </c>
      <c r="E18" s="57">
        <f t="shared" si="3"/>
        <v>1.5269830211969817</v>
      </c>
      <c r="F18" s="59">
        <v>588803.66659000004</v>
      </c>
      <c r="G18" s="59">
        <v>511459.80885999999</v>
      </c>
      <c r="H18" s="57">
        <f t="shared" si="1"/>
        <v>-13.135763603159875</v>
      </c>
      <c r="I18" s="57">
        <f t="shared" si="4"/>
        <v>1.4280041730495618</v>
      </c>
      <c r="J18" s="59">
        <v>2111022.8634600001</v>
      </c>
      <c r="K18" s="59">
        <v>2197595.2623100001</v>
      </c>
      <c r="L18" s="57">
        <f t="shared" si="2"/>
        <v>4.1009692670076747</v>
      </c>
      <c r="M18" s="57">
        <f t="shared" si="5"/>
        <v>1.4334356190543744</v>
      </c>
    </row>
    <row r="19" spans="1:13" ht="13.8" x14ac:dyDescent="0.25">
      <c r="A19" s="11" t="s">
        <v>13</v>
      </c>
      <c r="B19" s="12">
        <v>193720.27377999999</v>
      </c>
      <c r="C19" s="12">
        <v>171467.95946000001</v>
      </c>
      <c r="D19" s="13">
        <f t="shared" si="0"/>
        <v>-11.48682782952857</v>
      </c>
      <c r="E19" s="13">
        <f t="shared" si="3"/>
        <v>1.5269830211969817</v>
      </c>
      <c r="F19" s="12">
        <v>588803.66659000004</v>
      </c>
      <c r="G19" s="12">
        <v>511459.80885999999</v>
      </c>
      <c r="H19" s="13">
        <f t="shared" si="1"/>
        <v>-13.135763603159875</v>
      </c>
      <c r="I19" s="13">
        <f t="shared" si="4"/>
        <v>1.4280041730495618</v>
      </c>
      <c r="J19" s="12">
        <v>2111022.8634600001</v>
      </c>
      <c r="K19" s="12">
        <v>2197595.2623100001</v>
      </c>
      <c r="L19" s="13">
        <f t="shared" si="2"/>
        <v>4.1009692670076747</v>
      </c>
      <c r="M19" s="13">
        <f t="shared" si="5"/>
        <v>1.4334356190543744</v>
      </c>
    </row>
    <row r="20" spans="1:13" ht="15.6" x14ac:dyDescent="0.3">
      <c r="A20" s="9" t="s">
        <v>193</v>
      </c>
      <c r="B20" s="8">
        <v>369867.52171</v>
      </c>
      <c r="C20" s="8">
        <v>348598.40668000001</v>
      </c>
      <c r="D20" s="10">
        <f t="shared" si="0"/>
        <v>-5.7504684195213942</v>
      </c>
      <c r="E20" s="10">
        <f t="shared" si="3"/>
        <v>3.1043925051248782</v>
      </c>
      <c r="F20" s="8">
        <v>1075312.60726</v>
      </c>
      <c r="G20" s="8">
        <v>967621.56782999996</v>
      </c>
      <c r="H20" s="10">
        <f t="shared" si="1"/>
        <v>-10.014858814350475</v>
      </c>
      <c r="I20" s="10">
        <f t="shared" si="4"/>
        <v>2.7016152840510399</v>
      </c>
      <c r="J20" s="8">
        <v>4549142.5656500002</v>
      </c>
      <c r="K20" s="8">
        <v>4410823.4355300004</v>
      </c>
      <c r="L20" s="10">
        <f t="shared" si="2"/>
        <v>-3.0405538653466282</v>
      </c>
      <c r="M20" s="10">
        <f t="shared" si="5"/>
        <v>2.8770681891634866</v>
      </c>
    </row>
    <row r="21" spans="1:13" ht="13.8" x14ac:dyDescent="0.25">
      <c r="A21" s="11" t="s">
        <v>190</v>
      </c>
      <c r="B21" s="12">
        <v>369867.52171</v>
      </c>
      <c r="C21" s="12">
        <v>348598.40668000001</v>
      </c>
      <c r="D21" s="13">
        <f t="shared" si="0"/>
        <v>-5.7504684195213942</v>
      </c>
      <c r="E21" s="13">
        <f t="shared" si="3"/>
        <v>3.1043925051248782</v>
      </c>
      <c r="F21" s="12">
        <v>1075312.60726</v>
      </c>
      <c r="G21" s="12">
        <v>967621.56782999996</v>
      </c>
      <c r="H21" s="13">
        <f t="shared" si="1"/>
        <v>-10.014858814350475</v>
      </c>
      <c r="I21" s="13">
        <f t="shared" si="4"/>
        <v>2.7016152840510399</v>
      </c>
      <c r="J21" s="12">
        <v>4549142.5656500002</v>
      </c>
      <c r="K21" s="12">
        <v>4410823.4355300004</v>
      </c>
      <c r="L21" s="13">
        <f t="shared" si="2"/>
        <v>-3.0405538653466282</v>
      </c>
      <c r="M21" s="13">
        <f t="shared" si="5"/>
        <v>2.8770681891634866</v>
      </c>
    </row>
    <row r="22" spans="1:13" ht="16.8" x14ac:dyDescent="0.3">
      <c r="A22" s="58" t="s">
        <v>14</v>
      </c>
      <c r="B22" s="59">
        <v>10722453.4385</v>
      </c>
      <c r="C22" s="59">
        <v>9169934.7394900005</v>
      </c>
      <c r="D22" s="57">
        <f t="shared" si="0"/>
        <v>-14.479136775129581</v>
      </c>
      <c r="E22" s="57">
        <f t="shared" si="3"/>
        <v>81.661522635382255</v>
      </c>
      <c r="F22" s="59">
        <v>30309509.629160002</v>
      </c>
      <c r="G22" s="59">
        <v>26378348.557199996</v>
      </c>
      <c r="H22" s="57">
        <f t="shared" si="1"/>
        <v>-12.970058308623827</v>
      </c>
      <c r="I22" s="57">
        <f t="shared" si="4"/>
        <v>73.648781713263247</v>
      </c>
      <c r="J22" s="59">
        <v>120489742.35622001</v>
      </c>
      <c r="K22" s="59">
        <v>120124947.69442998</v>
      </c>
      <c r="L22" s="57">
        <f t="shared" si="2"/>
        <v>-0.30275993180526251</v>
      </c>
      <c r="M22" s="57">
        <f t="shared" si="5"/>
        <v>78.35445485136367</v>
      </c>
    </row>
    <row r="23" spans="1:13" ht="15.6" x14ac:dyDescent="0.3">
      <c r="A23" s="9" t="s">
        <v>15</v>
      </c>
      <c r="B23" s="59">
        <v>1105112.85889</v>
      </c>
      <c r="C23" s="59">
        <v>993107.34924999997</v>
      </c>
      <c r="D23" s="57">
        <f t="shared" si="0"/>
        <v>-10.135210059224258</v>
      </c>
      <c r="E23" s="57">
        <f t="shared" si="3"/>
        <v>8.8439733306819335</v>
      </c>
      <c r="F23" s="59">
        <v>3212725.7744</v>
      </c>
      <c r="G23" s="59">
        <v>2772099.7485399996</v>
      </c>
      <c r="H23" s="57">
        <f t="shared" si="1"/>
        <v>-13.715021349504704</v>
      </c>
      <c r="I23" s="57">
        <f t="shared" si="4"/>
        <v>7.7397479537015297</v>
      </c>
      <c r="J23" s="59">
        <v>12776798.723650001</v>
      </c>
      <c r="K23" s="59">
        <v>12653073.24907</v>
      </c>
      <c r="L23" s="57">
        <f t="shared" si="2"/>
        <v>-0.96836052015896457</v>
      </c>
      <c r="M23" s="57">
        <f t="shared" si="5"/>
        <v>8.2532785708028555</v>
      </c>
    </row>
    <row r="24" spans="1:13" ht="13.8" x14ac:dyDescent="0.25">
      <c r="A24" s="11" t="s">
        <v>16</v>
      </c>
      <c r="B24" s="12">
        <v>770352.71528999996</v>
      </c>
      <c r="C24" s="12">
        <v>680972.87199999997</v>
      </c>
      <c r="D24" s="13">
        <f t="shared" si="0"/>
        <v>-11.602457097376865</v>
      </c>
      <c r="E24" s="13">
        <f t="shared" si="3"/>
        <v>6.0643050556761162</v>
      </c>
      <c r="F24" s="12">
        <v>2253933.15178</v>
      </c>
      <c r="G24" s="12">
        <v>1939773.2020399999</v>
      </c>
      <c r="H24" s="13">
        <f t="shared" si="1"/>
        <v>-13.938299345386456</v>
      </c>
      <c r="I24" s="13">
        <f t="shared" si="4"/>
        <v>5.4158785877172484</v>
      </c>
      <c r="J24" s="12">
        <v>8576181.8480900005</v>
      </c>
      <c r="K24" s="12">
        <v>8571574.5720300004</v>
      </c>
      <c r="L24" s="13">
        <f t="shared" si="2"/>
        <v>-5.3721762686575351E-2</v>
      </c>
      <c r="M24" s="13">
        <f t="shared" si="5"/>
        <v>5.5910205640019903</v>
      </c>
    </row>
    <row r="25" spans="1:13" ht="13.8" x14ac:dyDescent="0.25">
      <c r="A25" s="11" t="s">
        <v>17</v>
      </c>
      <c r="B25" s="12">
        <v>143824.89517999999</v>
      </c>
      <c r="C25" s="12">
        <v>144270.39611</v>
      </c>
      <c r="D25" s="13">
        <f t="shared" si="0"/>
        <v>0.30975230640179163</v>
      </c>
      <c r="E25" s="13">
        <f t="shared" si="3"/>
        <v>1.2847790690174057</v>
      </c>
      <c r="F25" s="12">
        <v>412412.82799000002</v>
      </c>
      <c r="G25" s="12">
        <v>373534.29859999998</v>
      </c>
      <c r="H25" s="13">
        <f t="shared" si="1"/>
        <v>-9.427090224007955</v>
      </c>
      <c r="I25" s="13">
        <f t="shared" si="4"/>
        <v>1.0429138867565428</v>
      </c>
      <c r="J25" s="12">
        <v>1956316.48752</v>
      </c>
      <c r="K25" s="12">
        <v>1814532.14173</v>
      </c>
      <c r="L25" s="13">
        <f t="shared" si="2"/>
        <v>-7.2475157621218198</v>
      </c>
      <c r="M25" s="13">
        <f t="shared" si="5"/>
        <v>1.1835732668720573</v>
      </c>
    </row>
    <row r="26" spans="1:13" ht="13.8" x14ac:dyDescent="0.25">
      <c r="A26" s="11" t="s">
        <v>18</v>
      </c>
      <c r="B26" s="12">
        <v>190935.24841999999</v>
      </c>
      <c r="C26" s="12">
        <v>167864.08113999999</v>
      </c>
      <c r="D26" s="13">
        <f t="shared" si="0"/>
        <v>-12.083241554880626</v>
      </c>
      <c r="E26" s="13">
        <f t="shared" si="3"/>
        <v>1.4948892059884109</v>
      </c>
      <c r="F26" s="12">
        <v>546379.79463000002</v>
      </c>
      <c r="G26" s="12">
        <v>458792.24790000002</v>
      </c>
      <c r="H26" s="13">
        <f t="shared" si="1"/>
        <v>-16.030524479645692</v>
      </c>
      <c r="I26" s="13">
        <f t="shared" si="4"/>
        <v>1.2809554792277391</v>
      </c>
      <c r="J26" s="12">
        <v>2244300.3880400001</v>
      </c>
      <c r="K26" s="12">
        <v>2266966.5353100002</v>
      </c>
      <c r="L26" s="13">
        <f t="shared" si="2"/>
        <v>1.0099426703657504</v>
      </c>
      <c r="M26" s="13">
        <f t="shared" si="5"/>
        <v>1.4786847399288068</v>
      </c>
    </row>
    <row r="27" spans="1:13" ht="15.6" x14ac:dyDescent="0.3">
      <c r="A27" s="9" t="s">
        <v>19</v>
      </c>
      <c r="B27" s="59">
        <v>1460149.29752</v>
      </c>
      <c r="C27" s="59">
        <v>1353888.10399</v>
      </c>
      <c r="D27" s="57">
        <f t="shared" si="0"/>
        <v>-7.2774197618339471</v>
      </c>
      <c r="E27" s="57">
        <f t="shared" si="3"/>
        <v>12.056853967959988</v>
      </c>
      <c r="F27" s="59">
        <v>4298734.2053699996</v>
      </c>
      <c r="G27" s="59">
        <v>3722263.1622500001</v>
      </c>
      <c r="H27" s="57">
        <f t="shared" si="1"/>
        <v>-13.410250915254753</v>
      </c>
      <c r="I27" s="57">
        <f t="shared" si="4"/>
        <v>10.392619785177734</v>
      </c>
      <c r="J27" s="59">
        <v>17532357.467289999</v>
      </c>
      <c r="K27" s="59">
        <v>17206208.004349999</v>
      </c>
      <c r="L27" s="57">
        <f t="shared" si="2"/>
        <v>-1.8602715781291528</v>
      </c>
      <c r="M27" s="57">
        <f t="shared" si="5"/>
        <v>11.223172822264026</v>
      </c>
    </row>
    <row r="28" spans="1:13" ht="13.8" x14ac:dyDescent="0.25">
      <c r="A28" s="11" t="s">
        <v>20</v>
      </c>
      <c r="B28" s="12">
        <v>1460149.29752</v>
      </c>
      <c r="C28" s="12">
        <v>1353888.10399</v>
      </c>
      <c r="D28" s="13">
        <f t="shared" si="0"/>
        <v>-7.2774197618339471</v>
      </c>
      <c r="E28" s="13">
        <f t="shared" si="3"/>
        <v>12.056853967959988</v>
      </c>
      <c r="F28" s="12">
        <v>4298734.2053699996</v>
      </c>
      <c r="G28" s="12">
        <v>3722263.1622500001</v>
      </c>
      <c r="H28" s="13">
        <f t="shared" si="1"/>
        <v>-13.410250915254753</v>
      </c>
      <c r="I28" s="13">
        <f t="shared" si="4"/>
        <v>10.392619785177734</v>
      </c>
      <c r="J28" s="12">
        <v>17532357.467289999</v>
      </c>
      <c r="K28" s="12">
        <v>17206208.004349999</v>
      </c>
      <c r="L28" s="13">
        <f t="shared" si="2"/>
        <v>-1.8602715781291528</v>
      </c>
      <c r="M28" s="13">
        <f t="shared" si="5"/>
        <v>11.223172822264026</v>
      </c>
    </row>
    <row r="29" spans="1:13" ht="15.6" x14ac:dyDescent="0.3">
      <c r="A29" s="9" t="s">
        <v>21</v>
      </c>
      <c r="B29" s="59">
        <v>8157191.2820899999</v>
      </c>
      <c r="C29" s="59">
        <v>6822939.2862500008</v>
      </c>
      <c r="D29" s="57">
        <f t="shared" si="0"/>
        <v>-16.356757487954148</v>
      </c>
      <c r="E29" s="57">
        <f t="shared" si="3"/>
        <v>60.760695336740334</v>
      </c>
      <c r="F29" s="59">
        <v>22798049.649390001</v>
      </c>
      <c r="G29" s="59">
        <v>19883985.646409996</v>
      </c>
      <c r="H29" s="57">
        <f t="shared" si="1"/>
        <v>-12.782075869625872</v>
      </c>
      <c r="I29" s="57">
        <f t="shared" si="4"/>
        <v>55.51641397438398</v>
      </c>
      <c r="J29" s="59">
        <v>90180586.165280014</v>
      </c>
      <c r="K29" s="59">
        <v>90265666.441009983</v>
      </c>
      <c r="L29" s="57">
        <f t="shared" si="2"/>
        <v>9.4344336567115245E-2</v>
      </c>
      <c r="M29" s="57">
        <f t="shared" si="5"/>
        <v>58.878003458296789</v>
      </c>
    </row>
    <row r="30" spans="1:13" ht="13.8" x14ac:dyDescent="0.25">
      <c r="A30" s="11" t="s">
        <v>22</v>
      </c>
      <c r="B30" s="12">
        <v>1599277.86237</v>
      </c>
      <c r="C30" s="12">
        <v>1328892.50826</v>
      </c>
      <c r="D30" s="13">
        <f t="shared" si="0"/>
        <v>-16.906715241422202</v>
      </c>
      <c r="E30" s="13">
        <f t="shared" si="3"/>
        <v>11.834259318763632</v>
      </c>
      <c r="F30" s="12">
        <v>4671322.9954300001</v>
      </c>
      <c r="G30" s="12">
        <v>3982185.0855200002</v>
      </c>
      <c r="H30" s="13">
        <f t="shared" si="1"/>
        <v>-14.752521086300179</v>
      </c>
      <c r="I30" s="13">
        <f t="shared" si="4"/>
        <v>11.118326057042836</v>
      </c>
      <c r="J30" s="12">
        <v>17739256.219349999</v>
      </c>
      <c r="K30" s="12">
        <v>18041882.569389999</v>
      </c>
      <c r="L30" s="13">
        <f t="shared" si="2"/>
        <v>1.7059697785406291</v>
      </c>
      <c r="M30" s="13">
        <f t="shared" si="5"/>
        <v>11.76826213329892</v>
      </c>
    </row>
    <row r="31" spans="1:13" ht="13.8" x14ac:dyDescent="0.25">
      <c r="A31" s="11" t="s">
        <v>23</v>
      </c>
      <c r="B31" s="12">
        <v>2126491.3872500001</v>
      </c>
      <c r="C31" s="12">
        <v>1772088.19738</v>
      </c>
      <c r="D31" s="13">
        <f t="shared" si="0"/>
        <v>-16.666100412864491</v>
      </c>
      <c r="E31" s="13">
        <f t="shared" si="3"/>
        <v>15.781074190097122</v>
      </c>
      <c r="F31" s="12">
        <v>5545089.65692</v>
      </c>
      <c r="G31" s="12">
        <v>5204312.5394000001</v>
      </c>
      <c r="H31" s="13">
        <f t="shared" si="1"/>
        <v>-6.14556551118568</v>
      </c>
      <c r="I31" s="13">
        <f t="shared" si="4"/>
        <v>14.530525948230736</v>
      </c>
      <c r="J31" s="12">
        <v>21715526.77352</v>
      </c>
      <c r="K31" s="12">
        <v>21929288.15614</v>
      </c>
      <c r="L31" s="13">
        <f t="shared" si="2"/>
        <v>0.98437115916829077</v>
      </c>
      <c r="M31" s="13">
        <f t="shared" si="5"/>
        <v>14.303918142996109</v>
      </c>
    </row>
    <row r="32" spans="1:13" ht="13.8" x14ac:dyDescent="0.25">
      <c r="A32" s="11" t="s">
        <v>24</v>
      </c>
      <c r="B32" s="12">
        <v>97135.555219999995</v>
      </c>
      <c r="C32" s="12">
        <v>46983.135240000003</v>
      </c>
      <c r="D32" s="13">
        <f t="shared" si="0"/>
        <v>-51.631372123637917</v>
      </c>
      <c r="E32" s="13">
        <f t="shared" si="3"/>
        <v>0.41840149040099611</v>
      </c>
      <c r="F32" s="12">
        <v>240843.59518999999</v>
      </c>
      <c r="G32" s="12">
        <v>168829.63959999999</v>
      </c>
      <c r="H32" s="13">
        <f t="shared" si="1"/>
        <v>-29.900714417250185</v>
      </c>
      <c r="I32" s="13">
        <f t="shared" si="4"/>
        <v>0.47137512216379462</v>
      </c>
      <c r="J32" s="12">
        <v>1100559.45236</v>
      </c>
      <c r="K32" s="12">
        <v>1199863.48676</v>
      </c>
      <c r="L32" s="13">
        <f t="shared" si="2"/>
        <v>9.0230504301295138</v>
      </c>
      <c r="M32" s="13">
        <f t="shared" si="5"/>
        <v>0.78264050229006288</v>
      </c>
    </row>
    <row r="33" spans="1:13" ht="13.8" x14ac:dyDescent="0.25">
      <c r="A33" s="11" t="s">
        <v>175</v>
      </c>
      <c r="B33" s="12">
        <v>1056527.4245199999</v>
      </c>
      <c r="C33" s="12">
        <v>841792.02873999998</v>
      </c>
      <c r="D33" s="13">
        <f t="shared" si="0"/>
        <v>-20.324640023192792</v>
      </c>
      <c r="E33" s="13">
        <f t="shared" si="3"/>
        <v>7.4964567101225672</v>
      </c>
      <c r="F33" s="12">
        <v>2880488.4502699999</v>
      </c>
      <c r="G33" s="12">
        <v>2407279.5921200002</v>
      </c>
      <c r="H33" s="13">
        <f t="shared" si="1"/>
        <v>-16.428076915414952</v>
      </c>
      <c r="I33" s="13">
        <f t="shared" si="4"/>
        <v>6.7211640948025497</v>
      </c>
      <c r="J33" s="12">
        <v>11996478.886600001</v>
      </c>
      <c r="K33" s="12">
        <v>11637189.03829</v>
      </c>
      <c r="L33" s="13">
        <f t="shared" si="2"/>
        <v>-2.9949608689873655</v>
      </c>
      <c r="M33" s="13">
        <f t="shared" si="5"/>
        <v>7.5906430812103327</v>
      </c>
    </row>
    <row r="34" spans="1:13" ht="13.8" x14ac:dyDescent="0.25">
      <c r="A34" s="11" t="s">
        <v>25</v>
      </c>
      <c r="B34" s="12">
        <v>503717.45244000002</v>
      </c>
      <c r="C34" s="12">
        <v>454043.35710000002</v>
      </c>
      <c r="D34" s="13">
        <f t="shared" si="0"/>
        <v>-9.8614997553448678</v>
      </c>
      <c r="E34" s="13">
        <f t="shared" si="3"/>
        <v>4.0434172037879454</v>
      </c>
      <c r="F34" s="12">
        <v>1452603.10852</v>
      </c>
      <c r="G34" s="12">
        <v>1354898.33916</v>
      </c>
      <c r="H34" s="13">
        <f t="shared" si="1"/>
        <v>-6.7261847910781061</v>
      </c>
      <c r="I34" s="13">
        <f t="shared" si="4"/>
        <v>3.7828983800132887</v>
      </c>
      <c r="J34" s="12">
        <v>5871297.5195800001</v>
      </c>
      <c r="K34" s="12">
        <v>5947215.5228500003</v>
      </c>
      <c r="L34" s="13">
        <f t="shared" si="2"/>
        <v>1.293036215876026</v>
      </c>
      <c r="M34" s="13">
        <f t="shared" si="5"/>
        <v>3.8792177571794011</v>
      </c>
    </row>
    <row r="35" spans="1:13" ht="13.8" x14ac:dyDescent="0.25">
      <c r="A35" s="11" t="s">
        <v>26</v>
      </c>
      <c r="B35" s="12">
        <v>599424.32551</v>
      </c>
      <c r="C35" s="12">
        <v>532574.81756999996</v>
      </c>
      <c r="D35" s="13">
        <f t="shared" si="0"/>
        <v>-11.152284799774081</v>
      </c>
      <c r="E35" s="13">
        <f t="shared" si="3"/>
        <v>4.7427677246965807</v>
      </c>
      <c r="F35" s="12">
        <v>1758835.91484</v>
      </c>
      <c r="G35" s="12">
        <v>1495368.2176999999</v>
      </c>
      <c r="H35" s="13">
        <f t="shared" si="1"/>
        <v>-14.979663248687272</v>
      </c>
      <c r="I35" s="13">
        <f t="shared" si="4"/>
        <v>4.175092584265597</v>
      </c>
      <c r="J35" s="12">
        <v>6930749.1994399996</v>
      </c>
      <c r="K35" s="12">
        <v>6840425.47554</v>
      </c>
      <c r="L35" s="13">
        <f t="shared" si="2"/>
        <v>-1.303231747403264</v>
      </c>
      <c r="M35" s="13">
        <f t="shared" si="5"/>
        <v>4.4618359414459023</v>
      </c>
    </row>
    <row r="36" spans="1:13" ht="13.8" x14ac:dyDescent="0.25">
      <c r="A36" s="11" t="s">
        <v>27</v>
      </c>
      <c r="B36" s="12">
        <v>1173025.9663199999</v>
      </c>
      <c r="C36" s="12">
        <v>966420.30380999995</v>
      </c>
      <c r="D36" s="13">
        <f t="shared" si="0"/>
        <v>-17.613051069803699</v>
      </c>
      <c r="E36" s="13">
        <f t="shared" si="3"/>
        <v>8.6063157216386603</v>
      </c>
      <c r="F36" s="12">
        <v>3467579.82167</v>
      </c>
      <c r="G36" s="12">
        <v>2765369.84167</v>
      </c>
      <c r="H36" s="13">
        <f t="shared" si="1"/>
        <v>-20.250722870506639</v>
      </c>
      <c r="I36" s="13">
        <f t="shared" si="4"/>
        <v>7.7209579433661819</v>
      </c>
      <c r="J36" s="12">
        <v>13467029.935000001</v>
      </c>
      <c r="K36" s="12">
        <v>12501808.020989999</v>
      </c>
      <c r="L36" s="13">
        <f t="shared" si="2"/>
        <v>-7.1672961199963456</v>
      </c>
      <c r="M36" s="13">
        <f t="shared" si="5"/>
        <v>8.1546121013337061</v>
      </c>
    </row>
    <row r="37" spans="1:13" ht="13.8" x14ac:dyDescent="0.25">
      <c r="A37" s="14" t="s">
        <v>176</v>
      </c>
      <c r="B37" s="12">
        <v>271914.17346000002</v>
      </c>
      <c r="C37" s="12">
        <v>255773.56370999999</v>
      </c>
      <c r="D37" s="13">
        <f t="shared" si="0"/>
        <v>-5.9359207152084696</v>
      </c>
      <c r="E37" s="13">
        <f t="shared" si="3"/>
        <v>2.2777543413136878</v>
      </c>
      <c r="F37" s="12">
        <v>761195.78781999997</v>
      </c>
      <c r="G37" s="12">
        <v>671681.7585</v>
      </c>
      <c r="H37" s="13">
        <f t="shared" si="1"/>
        <v>-11.75965904598087</v>
      </c>
      <c r="I37" s="13">
        <f t="shared" si="4"/>
        <v>1.875346483699595</v>
      </c>
      <c r="J37" s="12">
        <v>3158648.69967</v>
      </c>
      <c r="K37" s="12">
        <v>3066779.3654900002</v>
      </c>
      <c r="L37" s="13">
        <f t="shared" si="2"/>
        <v>-2.9085011634753122</v>
      </c>
      <c r="M37" s="13">
        <f t="shared" si="5"/>
        <v>2.0003823514132701</v>
      </c>
    </row>
    <row r="38" spans="1:13" ht="13.8" x14ac:dyDescent="0.25">
      <c r="A38" s="11" t="s">
        <v>28</v>
      </c>
      <c r="B38" s="12">
        <v>211926.39374999999</v>
      </c>
      <c r="C38" s="12">
        <v>160276.47459</v>
      </c>
      <c r="D38" s="13">
        <f t="shared" si="0"/>
        <v>-24.371631228212692</v>
      </c>
      <c r="E38" s="13">
        <f t="shared" si="3"/>
        <v>1.4273188773400678</v>
      </c>
      <c r="F38" s="12">
        <v>587467.85644999996</v>
      </c>
      <c r="G38" s="12">
        <v>591725.11702000001</v>
      </c>
      <c r="H38" s="13">
        <f t="shared" si="1"/>
        <v>0.72467974600792184</v>
      </c>
      <c r="I38" s="13">
        <f t="shared" si="4"/>
        <v>1.6521062295905546</v>
      </c>
      <c r="J38" s="12">
        <v>2302004.1173899998</v>
      </c>
      <c r="K38" s="12">
        <v>3109803.0968599999</v>
      </c>
      <c r="L38" s="13">
        <f t="shared" si="2"/>
        <v>35.091117924927012</v>
      </c>
      <c r="M38" s="13">
        <f t="shared" si="5"/>
        <v>2.0284456395300996</v>
      </c>
    </row>
    <row r="39" spans="1:13" ht="13.8" x14ac:dyDescent="0.25">
      <c r="A39" s="11" t="s">
        <v>177</v>
      </c>
      <c r="B39" s="12">
        <v>107438.48701</v>
      </c>
      <c r="C39" s="12">
        <v>136128.04362000001</v>
      </c>
      <c r="D39" s="13">
        <f>(C39-B39)/B39*100</f>
        <v>26.703239601028343</v>
      </c>
      <c r="E39" s="13">
        <f t="shared" si="3"/>
        <v>1.2122685309321177</v>
      </c>
      <c r="F39" s="12">
        <v>321004.10395000002</v>
      </c>
      <c r="G39" s="12">
        <v>332623.96575999999</v>
      </c>
      <c r="H39" s="13">
        <f t="shared" si="1"/>
        <v>3.619848365493139</v>
      </c>
      <c r="I39" s="13">
        <f t="shared" si="4"/>
        <v>0.92869156663606267</v>
      </c>
      <c r="J39" s="12">
        <v>1439681.4575799999</v>
      </c>
      <c r="K39" s="12">
        <v>1659460.7430199999</v>
      </c>
      <c r="L39" s="13">
        <f t="shared" si="2"/>
        <v>15.265827331653838</v>
      </c>
      <c r="M39" s="13">
        <f t="shared" si="5"/>
        <v>1.0824241288939194</v>
      </c>
    </row>
    <row r="40" spans="1:13" ht="13.8" x14ac:dyDescent="0.25">
      <c r="A40" s="11" t="s">
        <v>29</v>
      </c>
      <c r="B40" s="12">
        <v>399128.70760000002</v>
      </c>
      <c r="C40" s="12">
        <v>317336.78990999999</v>
      </c>
      <c r="D40" s="13">
        <f>(C40-B40)/B40*100</f>
        <v>-20.492617076286702</v>
      </c>
      <c r="E40" s="13">
        <f t="shared" si="3"/>
        <v>2.8259967151866845</v>
      </c>
      <c r="F40" s="12">
        <v>1084687.25147</v>
      </c>
      <c r="G40" s="12">
        <v>887823.07322000002</v>
      </c>
      <c r="H40" s="13">
        <f t="shared" si="1"/>
        <v>-18.149395411737704</v>
      </c>
      <c r="I40" s="13">
        <f t="shared" si="4"/>
        <v>2.4788165785962684</v>
      </c>
      <c r="J40" s="12">
        <v>4355717.0888599996</v>
      </c>
      <c r="K40" s="12">
        <v>4226927.7749800002</v>
      </c>
      <c r="L40" s="13">
        <f t="shared" si="2"/>
        <v>-2.9567878549638937</v>
      </c>
      <c r="M40" s="13">
        <f t="shared" si="5"/>
        <v>2.7571177166889433</v>
      </c>
    </row>
    <row r="41" spans="1:13" ht="13.8" x14ac:dyDescent="0.25">
      <c r="A41" s="11" t="s">
        <v>30</v>
      </c>
      <c r="B41" s="12">
        <v>11183.54664</v>
      </c>
      <c r="C41" s="12">
        <v>10630.06632</v>
      </c>
      <c r="D41" s="13">
        <f t="shared" si="0"/>
        <v>-4.9490589865327426</v>
      </c>
      <c r="E41" s="13">
        <f t="shared" si="3"/>
        <v>9.4664512460267899E-2</v>
      </c>
      <c r="F41" s="12">
        <v>26931.10686</v>
      </c>
      <c r="G41" s="12">
        <v>21888.476739999998</v>
      </c>
      <c r="H41" s="13">
        <f t="shared" si="1"/>
        <v>-18.724184439257769</v>
      </c>
      <c r="I41" s="13">
        <f t="shared" si="4"/>
        <v>6.1112985976526819E-2</v>
      </c>
      <c r="J41" s="12">
        <v>103636.81593</v>
      </c>
      <c r="K41" s="12">
        <v>105023.19070000001</v>
      </c>
      <c r="L41" s="13">
        <f t="shared" si="2"/>
        <v>1.3377242030828276</v>
      </c>
      <c r="M41" s="13">
        <f t="shared" si="5"/>
        <v>6.8503962016133943E-2</v>
      </c>
    </row>
    <row r="42" spans="1:13" ht="15.6" x14ac:dyDescent="0.3">
      <c r="A42" s="60" t="s">
        <v>31</v>
      </c>
      <c r="B42" s="59">
        <v>363215.16344999999</v>
      </c>
      <c r="C42" s="59">
        <v>282010.57383000001</v>
      </c>
      <c r="D42" s="57">
        <f t="shared" si="0"/>
        <v>-22.357158453594838</v>
      </c>
      <c r="E42" s="57">
        <f t="shared" si="3"/>
        <v>2.511404226145725</v>
      </c>
      <c r="F42" s="59">
        <v>1091111.65386</v>
      </c>
      <c r="G42" s="59">
        <v>840826.17659000005</v>
      </c>
      <c r="H42" s="57">
        <f t="shared" si="1"/>
        <v>-22.938576119553932</v>
      </c>
      <c r="I42" s="57">
        <f t="shared" si="4"/>
        <v>2.3476004725690811</v>
      </c>
      <c r="J42" s="59">
        <v>4963071.8929399997</v>
      </c>
      <c r="K42" s="59">
        <v>4395542.5678099999</v>
      </c>
      <c r="L42" s="57">
        <f t="shared" si="2"/>
        <v>-11.435041389130667</v>
      </c>
      <c r="M42" s="57">
        <f t="shared" si="5"/>
        <v>2.8671008669474372</v>
      </c>
    </row>
    <row r="43" spans="1:13" ht="13.8" x14ac:dyDescent="0.25">
      <c r="A43" s="11" t="s">
        <v>32</v>
      </c>
      <c r="B43" s="12">
        <v>363215.16344999999</v>
      </c>
      <c r="C43" s="12">
        <v>282010.57383000001</v>
      </c>
      <c r="D43" s="13">
        <f t="shared" si="0"/>
        <v>-22.357158453594838</v>
      </c>
      <c r="E43" s="13">
        <f t="shared" si="3"/>
        <v>2.511404226145725</v>
      </c>
      <c r="F43" s="12">
        <v>1091111.65386</v>
      </c>
      <c r="G43" s="12">
        <v>840826.17659000005</v>
      </c>
      <c r="H43" s="13">
        <f t="shared" si="1"/>
        <v>-22.938576119553932</v>
      </c>
      <c r="I43" s="13">
        <f t="shared" si="4"/>
        <v>2.3476004725690811</v>
      </c>
      <c r="J43" s="12">
        <v>4963071.8929399997</v>
      </c>
      <c r="K43" s="12">
        <v>4395542.5678099999</v>
      </c>
      <c r="L43" s="13">
        <f t="shared" si="2"/>
        <v>-11.435041389130667</v>
      </c>
      <c r="M43" s="13">
        <f t="shared" si="5"/>
        <v>2.8671008669474372</v>
      </c>
    </row>
    <row r="44" spans="1:13" ht="15.6" x14ac:dyDescent="0.3">
      <c r="A44" s="9" t="s">
        <v>33</v>
      </c>
      <c r="B44" s="8">
        <v>12973284.755010001</v>
      </c>
      <c r="C44" s="8">
        <v>11229198.824069999</v>
      </c>
      <c r="D44" s="10">
        <f t="shared" si="0"/>
        <v>-13.443672623207274</v>
      </c>
      <c r="E44" s="10">
        <f t="shared" si="3"/>
        <v>100</v>
      </c>
      <c r="F44" s="15">
        <v>37010620.380429998</v>
      </c>
      <c r="G44" s="15">
        <v>32476814.023680001</v>
      </c>
      <c r="H44" s="16">
        <f t="shared" si="1"/>
        <v>-12.25001448272757</v>
      </c>
      <c r="I44" s="16">
        <f t="shared" si="4"/>
        <v>90.675797295861784</v>
      </c>
      <c r="J44" s="15">
        <v>147369345.97988001</v>
      </c>
      <c r="K44" s="15">
        <v>146650210.97883001</v>
      </c>
      <c r="L44" s="16">
        <f t="shared" si="2"/>
        <v>-0.487981402284419</v>
      </c>
      <c r="M44" s="16">
        <f t="shared" si="5"/>
        <v>95.656210933913272</v>
      </c>
    </row>
    <row r="45" spans="1:13" ht="15" x14ac:dyDescent="0.25">
      <c r="A45" s="61" t="s">
        <v>34</v>
      </c>
      <c r="B45" s="62"/>
      <c r="C45" s="62"/>
      <c r="D45" s="63"/>
      <c r="E45" s="63"/>
      <c r="F45" s="64">
        <f>(F46-F44)</f>
        <v>1416280.6215800047</v>
      </c>
      <c r="G45" s="64">
        <f>(G46-G44)</f>
        <v>3339594.5353899971</v>
      </c>
      <c r="H45" s="65">
        <f t="shared" si="1"/>
        <v>135.80034101323372</v>
      </c>
      <c r="I45" s="65">
        <f t="shared" si="4"/>
        <v>9.3242027041382176</v>
      </c>
      <c r="J45" s="64">
        <f>(J46-J44)</f>
        <v>5870921.9801300168</v>
      </c>
      <c r="K45" s="64">
        <f>(K46-K44)</f>
        <v>6659448.2132399678</v>
      </c>
      <c r="L45" s="65">
        <f t="shared" si="2"/>
        <v>13.431046022731993</v>
      </c>
      <c r="M45" s="65">
        <f t="shared" si="5"/>
        <v>4.3437890660867318</v>
      </c>
    </row>
    <row r="46" spans="1:13" s="18" customFormat="1" ht="22.5" customHeight="1" x14ac:dyDescent="0.4">
      <c r="A46" s="17" t="s">
        <v>35</v>
      </c>
      <c r="B46" s="66">
        <v>12973284.755010001</v>
      </c>
      <c r="C46" s="66">
        <v>11229198.824069999</v>
      </c>
      <c r="D46" s="67">
        <f>(C46-B46)/B46*100</f>
        <v>-13.443672623207274</v>
      </c>
      <c r="E46" s="67">
        <f t="shared" si="3"/>
        <v>100</v>
      </c>
      <c r="F46" s="123">
        <v>38426901.002010003</v>
      </c>
      <c r="G46" s="123">
        <v>35816408.559069999</v>
      </c>
      <c r="H46" s="124">
        <f>(G46-F46)/F46*100</f>
        <v>-6.7933983091778769</v>
      </c>
      <c r="I46" s="124">
        <f t="shared" si="4"/>
        <v>100</v>
      </c>
      <c r="J46" s="123">
        <v>153240267.96001002</v>
      </c>
      <c r="K46" s="123">
        <v>153309659.19206998</v>
      </c>
      <c r="L46" s="124">
        <f>(K46-J46)/J46*100</f>
        <v>4.5282635552467261E-2</v>
      </c>
      <c r="M46" s="124">
        <f t="shared" si="5"/>
        <v>100</v>
      </c>
    </row>
    <row r="47" spans="1:13" ht="20.25" hidden="1" customHeight="1" x14ac:dyDescent="0.25"/>
    <row r="49" spans="1:8" x14ac:dyDescent="0.25">
      <c r="A49" s="1" t="s">
        <v>210</v>
      </c>
    </row>
    <row r="50" spans="1:8" x14ac:dyDescent="0.25">
      <c r="A50" s="1" t="s">
        <v>195</v>
      </c>
    </row>
    <row r="51" spans="1:8" ht="21" x14ac:dyDescent="0.4">
      <c r="E51" s="154" t="s">
        <v>235</v>
      </c>
      <c r="F51" s="154">
        <f>+F46/1.37</f>
        <v>28048832.848182481</v>
      </c>
      <c r="G51" s="154">
        <f>+G46/1.129</f>
        <v>31724011.124065544</v>
      </c>
      <c r="H51" s="155">
        <f>(G51-F51)/F51*100</f>
        <v>13.102785045550332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topLeftCell="A43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3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4" t="s">
        <v>76</v>
      </c>
    </row>
    <row r="14" spans="3:3" ht="12.75" customHeight="1" x14ac:dyDescent="0.25"/>
    <row r="16" spans="3:3" ht="12.75" customHeight="1" x14ac:dyDescent="0.25"/>
    <row r="21" spans="3:3" ht="13.8" x14ac:dyDescent="0.25">
      <c r="C21" s="34" t="s">
        <v>77</v>
      </c>
    </row>
    <row r="34" ht="12.75" customHeight="1" x14ac:dyDescent="0.25"/>
    <row r="50" spans="2:2" ht="12.75" customHeight="1" x14ac:dyDescent="0.25"/>
    <row r="51" spans="2:2" x14ac:dyDescent="0.25">
      <c r="B51" s="33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4" t="s">
        <v>14</v>
      </c>
    </row>
    <row r="2" spans="2:2" ht="13.8" x14ac:dyDescent="0.25">
      <c r="B2" s="34" t="s">
        <v>78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3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4" t="s">
        <v>79</v>
      </c>
    </row>
    <row r="10" spans="2:2" ht="12.75" customHeight="1" x14ac:dyDescent="0.25"/>
    <row r="13" spans="2:2" ht="12.75" customHeight="1" x14ac:dyDescent="0.25"/>
    <row r="18" spans="2:2" ht="13.8" x14ac:dyDescent="0.25">
      <c r="B18" s="34" t="s">
        <v>80</v>
      </c>
    </row>
    <row r="19" spans="2:2" ht="13.8" x14ac:dyDescent="0.25">
      <c r="B19" s="34"/>
    </row>
    <row r="20" spans="2:2" ht="13.8" x14ac:dyDescent="0.25">
      <c r="B20" s="34"/>
    </row>
    <row r="21" spans="2:2" ht="13.8" x14ac:dyDescent="0.25">
      <c r="B21" s="34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3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zoomScale="90" zoomScaleNormal="90" workbookViewId="0">
      <selection activeCell="D66" sqref="D66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54" bestFit="1" customWidth="1"/>
    <col min="5" max="5" width="12.33203125" style="55" bestFit="1" customWidth="1"/>
    <col min="6" max="6" width="11" style="55" bestFit="1" customWidth="1"/>
    <col min="7" max="7" width="12.33203125" style="55" bestFit="1" customWidth="1"/>
    <col min="8" max="8" width="11.44140625" style="55" bestFit="1" customWidth="1"/>
    <col min="9" max="9" width="12.33203125" style="55" bestFit="1" customWidth="1"/>
    <col min="10" max="10" width="12.6640625" style="55" bestFit="1" customWidth="1"/>
    <col min="11" max="11" width="12.33203125" style="55" bestFit="1" customWidth="1"/>
    <col min="12" max="12" width="11" style="55" customWidth="1"/>
    <col min="13" max="13" width="12.33203125" style="55" bestFit="1" customWidth="1"/>
    <col min="14" max="14" width="11" style="55" bestFit="1" customWidth="1"/>
    <col min="15" max="15" width="13.5546875" style="54" bestFit="1" customWidth="1"/>
  </cols>
  <sheetData>
    <row r="1" spans="1:15" ht="16.2" thickBot="1" x14ac:dyDescent="0.35">
      <c r="B1" s="35" t="s">
        <v>81</v>
      </c>
      <c r="C1" s="36" t="s">
        <v>56</v>
      </c>
      <c r="D1" s="36" t="s">
        <v>57</v>
      </c>
      <c r="E1" s="36" t="s">
        <v>58</v>
      </c>
      <c r="F1" s="36" t="s">
        <v>59</v>
      </c>
      <c r="G1" s="36" t="s">
        <v>60</v>
      </c>
      <c r="H1" s="36" t="s">
        <v>61</v>
      </c>
      <c r="I1" s="36" t="s">
        <v>0</v>
      </c>
      <c r="J1" s="36" t="s">
        <v>82</v>
      </c>
      <c r="K1" s="36" t="s">
        <v>62</v>
      </c>
      <c r="L1" s="36" t="s">
        <v>63</v>
      </c>
      <c r="M1" s="36" t="s">
        <v>64</v>
      </c>
      <c r="N1" s="36" t="s">
        <v>65</v>
      </c>
      <c r="O1" s="37" t="s">
        <v>54</v>
      </c>
    </row>
    <row r="2" spans="1:15" s="78" customFormat="1" ht="15" thickTop="1" thickBot="1" x14ac:dyDescent="0.3">
      <c r="A2" s="38">
        <v>2015</v>
      </c>
      <c r="B2" s="39" t="s">
        <v>2</v>
      </c>
      <c r="C2" s="40">
        <v>1820298.23688</v>
      </c>
      <c r="D2" s="40">
        <v>1660087.5422599998</v>
      </c>
      <c r="E2" s="40">
        <v>1777253.5107500001</v>
      </c>
      <c r="F2" s="40"/>
      <c r="G2" s="40"/>
      <c r="H2" s="40"/>
      <c r="I2" s="40"/>
      <c r="J2" s="40"/>
      <c r="K2" s="40"/>
      <c r="L2" s="40"/>
      <c r="M2" s="40"/>
      <c r="N2" s="40"/>
      <c r="O2" s="41">
        <f t="shared" ref="O2:O33" si="0">SUM(C2:N2)</f>
        <v>5257639.2898899997</v>
      </c>
    </row>
    <row r="3" spans="1:15" ht="14.4" thickTop="1" x14ac:dyDescent="0.25">
      <c r="A3" s="42">
        <v>2014</v>
      </c>
      <c r="B3" s="39" t="s">
        <v>2</v>
      </c>
      <c r="C3" s="40">
        <v>1927049.30174</v>
      </c>
      <c r="D3" s="40">
        <v>1795433.6926500001</v>
      </c>
      <c r="E3" s="40">
        <v>1887616.1530599999</v>
      </c>
      <c r="F3" s="40">
        <v>1849448.0303700001</v>
      </c>
      <c r="G3" s="40">
        <v>1808453.76923</v>
      </c>
      <c r="H3" s="40">
        <v>1669541.4984600001</v>
      </c>
      <c r="I3" s="40">
        <v>1529491.9659299999</v>
      </c>
      <c r="J3" s="40">
        <v>1606238.6817599998</v>
      </c>
      <c r="K3" s="40">
        <v>1902126.0463999999</v>
      </c>
      <c r="L3" s="40">
        <v>2007526.50126</v>
      </c>
      <c r="M3" s="40">
        <v>2194256.8385899998</v>
      </c>
      <c r="N3" s="40">
        <v>2307954.4551599999</v>
      </c>
      <c r="O3" s="41">
        <f t="shared" si="0"/>
        <v>22485136.934609998</v>
      </c>
    </row>
    <row r="4" spans="1:15" s="78" customFormat="1" ht="13.8" x14ac:dyDescent="0.25">
      <c r="A4" s="38">
        <v>2015</v>
      </c>
      <c r="B4" s="43" t="s">
        <v>83</v>
      </c>
      <c r="C4" s="44">
        <v>566571.41598000005</v>
      </c>
      <c r="D4" s="44">
        <v>492623.50847</v>
      </c>
      <c r="E4" s="44">
        <v>555734.62087999994</v>
      </c>
      <c r="F4" s="44"/>
      <c r="G4" s="44"/>
      <c r="H4" s="44"/>
      <c r="I4" s="44"/>
      <c r="J4" s="44"/>
      <c r="K4" s="44"/>
      <c r="L4" s="44"/>
      <c r="M4" s="44"/>
      <c r="N4" s="44"/>
      <c r="O4" s="45">
        <f t="shared" si="0"/>
        <v>1614929.5453300001</v>
      </c>
    </row>
    <row r="5" spans="1:15" ht="13.8" x14ac:dyDescent="0.25">
      <c r="A5" s="42">
        <v>2014</v>
      </c>
      <c r="B5" s="43" t="s">
        <v>83</v>
      </c>
      <c r="C5" s="44">
        <v>614049.99011000001</v>
      </c>
      <c r="D5" s="44">
        <v>556283.59741000005</v>
      </c>
      <c r="E5" s="44">
        <v>598289.29353000002</v>
      </c>
      <c r="F5" s="44">
        <v>610687.35260999994</v>
      </c>
      <c r="G5" s="44">
        <v>542968.32842999999</v>
      </c>
      <c r="H5" s="44">
        <v>495849.45386000001</v>
      </c>
      <c r="I5" s="44">
        <v>444851.1041</v>
      </c>
      <c r="J5" s="44">
        <v>483695.93664000003</v>
      </c>
      <c r="K5" s="44">
        <v>552501.56553999998</v>
      </c>
      <c r="L5" s="44">
        <v>564232.83424999996</v>
      </c>
      <c r="M5" s="44">
        <v>601804.46646000003</v>
      </c>
      <c r="N5" s="44">
        <v>651456.22444000002</v>
      </c>
      <c r="O5" s="45">
        <f t="shared" si="0"/>
        <v>6716670.14738</v>
      </c>
    </row>
    <row r="6" spans="1:15" s="78" customFormat="1" ht="13.8" x14ac:dyDescent="0.25">
      <c r="A6" s="38">
        <v>2015</v>
      </c>
      <c r="B6" s="43" t="s">
        <v>133</v>
      </c>
      <c r="C6" s="44">
        <v>218635.74851</v>
      </c>
      <c r="D6" s="44">
        <v>155997.81297999999</v>
      </c>
      <c r="E6" s="44">
        <v>152917.20962000001</v>
      </c>
      <c r="F6" s="44"/>
      <c r="G6" s="44"/>
      <c r="H6" s="44"/>
      <c r="I6" s="44"/>
      <c r="J6" s="44"/>
      <c r="K6" s="44"/>
      <c r="L6" s="44"/>
      <c r="M6" s="44"/>
      <c r="N6" s="44"/>
      <c r="O6" s="45">
        <f t="shared" si="0"/>
        <v>527550.77110999997</v>
      </c>
    </row>
    <row r="7" spans="1:15" ht="13.8" x14ac:dyDescent="0.25">
      <c r="A7" s="42">
        <v>2014</v>
      </c>
      <c r="B7" s="43" t="s">
        <v>133</v>
      </c>
      <c r="C7" s="44">
        <v>219372.68607</v>
      </c>
      <c r="D7" s="44">
        <v>200366.00167999999</v>
      </c>
      <c r="E7" s="44">
        <v>192353.52622999999</v>
      </c>
      <c r="F7" s="44">
        <v>177392.70402</v>
      </c>
      <c r="G7" s="44">
        <v>188104.70172000001</v>
      </c>
      <c r="H7" s="44">
        <v>167816.56338000001</v>
      </c>
      <c r="I7" s="44">
        <v>94589.399080000003</v>
      </c>
      <c r="J7" s="44">
        <v>104381.06547</v>
      </c>
      <c r="K7" s="44">
        <v>162033.47639</v>
      </c>
      <c r="L7" s="44">
        <v>212448.55926000001</v>
      </c>
      <c r="M7" s="44">
        <v>338058.44446999999</v>
      </c>
      <c r="N7" s="44">
        <v>338041.30245999998</v>
      </c>
      <c r="O7" s="45">
        <f t="shared" si="0"/>
        <v>2394958.4302300001</v>
      </c>
    </row>
    <row r="8" spans="1:15" s="78" customFormat="1" ht="13.8" x14ac:dyDescent="0.25">
      <c r="A8" s="38">
        <v>2015</v>
      </c>
      <c r="B8" s="43" t="s">
        <v>84</v>
      </c>
      <c r="C8" s="44">
        <v>93117.88622</v>
      </c>
      <c r="D8" s="44">
        <v>98772.232870000007</v>
      </c>
      <c r="E8" s="44">
        <v>104303.73666</v>
      </c>
      <c r="F8" s="44"/>
      <c r="G8" s="44"/>
      <c r="H8" s="44"/>
      <c r="I8" s="44"/>
      <c r="J8" s="44"/>
      <c r="K8" s="44"/>
      <c r="L8" s="44"/>
      <c r="M8" s="44"/>
      <c r="N8" s="44"/>
      <c r="O8" s="45">
        <f t="shared" si="0"/>
        <v>296193.85574999999</v>
      </c>
    </row>
    <row r="9" spans="1:15" ht="13.8" x14ac:dyDescent="0.25">
      <c r="A9" s="42">
        <v>2014</v>
      </c>
      <c r="B9" s="43" t="s">
        <v>84</v>
      </c>
      <c r="C9" s="44">
        <v>111498.51522</v>
      </c>
      <c r="D9" s="44">
        <v>112348.27525000001</v>
      </c>
      <c r="E9" s="44">
        <v>119768.88486999999</v>
      </c>
      <c r="F9" s="44">
        <v>121026.58252</v>
      </c>
      <c r="G9" s="44">
        <v>109161.33497</v>
      </c>
      <c r="H9" s="44">
        <v>108378.79994</v>
      </c>
      <c r="I9" s="44">
        <v>106723.63373</v>
      </c>
      <c r="J9" s="44">
        <v>119251.82182</v>
      </c>
      <c r="K9" s="44">
        <v>134477.10582</v>
      </c>
      <c r="L9" s="44">
        <v>125772.73337</v>
      </c>
      <c r="M9" s="44">
        <v>129613.56435</v>
      </c>
      <c r="N9" s="44">
        <v>118555.26717000001</v>
      </c>
      <c r="O9" s="45">
        <f t="shared" si="0"/>
        <v>1416576.5190300001</v>
      </c>
    </row>
    <row r="10" spans="1:15" s="78" customFormat="1" ht="13.8" x14ac:dyDescent="0.25">
      <c r="A10" s="38">
        <v>2015</v>
      </c>
      <c r="B10" s="43" t="s">
        <v>85</v>
      </c>
      <c r="C10" s="44">
        <v>97950.955700000006</v>
      </c>
      <c r="D10" s="44">
        <v>94337.203760000004</v>
      </c>
      <c r="E10" s="44">
        <v>98831.09319</v>
      </c>
      <c r="F10" s="44"/>
      <c r="G10" s="44"/>
      <c r="H10" s="44"/>
      <c r="I10" s="44"/>
      <c r="J10" s="44"/>
      <c r="K10" s="44"/>
      <c r="L10" s="44"/>
      <c r="M10" s="44"/>
      <c r="N10" s="44"/>
      <c r="O10" s="45">
        <f t="shared" si="0"/>
        <v>291119.25264999998</v>
      </c>
    </row>
    <row r="11" spans="1:15" ht="13.8" x14ac:dyDescent="0.25">
      <c r="A11" s="42">
        <v>2014</v>
      </c>
      <c r="B11" s="43" t="s">
        <v>85</v>
      </c>
      <c r="C11" s="44">
        <v>116017.89702999999</v>
      </c>
      <c r="D11" s="44">
        <v>111650.12044</v>
      </c>
      <c r="E11" s="44">
        <v>105105.68309999999</v>
      </c>
      <c r="F11" s="44">
        <v>110911.07492</v>
      </c>
      <c r="G11" s="44">
        <v>108918.62856</v>
      </c>
      <c r="H11" s="44">
        <v>102183.27776</v>
      </c>
      <c r="I11" s="44">
        <v>88391.264150000003</v>
      </c>
      <c r="J11" s="44">
        <v>94078.269539999994</v>
      </c>
      <c r="K11" s="44">
        <v>132209.39449999999</v>
      </c>
      <c r="L11" s="44">
        <v>194336.86111</v>
      </c>
      <c r="M11" s="44">
        <v>160589.28497000001</v>
      </c>
      <c r="N11" s="44">
        <v>135195.34609000001</v>
      </c>
      <c r="O11" s="45">
        <f t="shared" si="0"/>
        <v>1459587.1021699999</v>
      </c>
    </row>
    <row r="12" spans="1:15" s="78" customFormat="1" ht="13.8" x14ac:dyDescent="0.25">
      <c r="A12" s="38">
        <v>2015</v>
      </c>
      <c r="B12" s="43" t="s">
        <v>86</v>
      </c>
      <c r="C12" s="44">
        <v>247058.08402000001</v>
      </c>
      <c r="D12" s="44">
        <v>233106.94086999999</v>
      </c>
      <c r="E12" s="44">
        <v>209152.58888</v>
      </c>
      <c r="F12" s="44"/>
      <c r="G12" s="44"/>
      <c r="H12" s="44"/>
      <c r="I12" s="44"/>
      <c r="J12" s="44"/>
      <c r="K12" s="44"/>
      <c r="L12" s="44"/>
      <c r="M12" s="44"/>
      <c r="N12" s="44"/>
      <c r="O12" s="45">
        <f t="shared" si="0"/>
        <v>689317.61376999994</v>
      </c>
    </row>
    <row r="13" spans="1:15" ht="13.8" x14ac:dyDescent="0.25">
      <c r="A13" s="42">
        <v>2014</v>
      </c>
      <c r="B13" s="43" t="s">
        <v>86</v>
      </c>
      <c r="C13" s="44">
        <v>153795.59529999999</v>
      </c>
      <c r="D13" s="44">
        <v>182753.25046000001</v>
      </c>
      <c r="E13" s="44">
        <v>154123.44412</v>
      </c>
      <c r="F13" s="44">
        <v>149029.52598999999</v>
      </c>
      <c r="G13" s="44">
        <v>141867.42569</v>
      </c>
      <c r="H13" s="44">
        <v>138269.47837</v>
      </c>
      <c r="I13" s="44">
        <v>157467.05283999999</v>
      </c>
      <c r="J13" s="44">
        <v>143440.3285</v>
      </c>
      <c r="K13" s="44">
        <v>216814.42443000001</v>
      </c>
      <c r="L13" s="44">
        <v>265869.76663999999</v>
      </c>
      <c r="M13" s="44">
        <v>292675.99297999998</v>
      </c>
      <c r="N13" s="44">
        <v>320599.72947000002</v>
      </c>
      <c r="O13" s="45">
        <f t="shared" si="0"/>
        <v>2316706.0147900004</v>
      </c>
    </row>
    <row r="14" spans="1:15" s="78" customFormat="1" ht="13.8" x14ac:dyDescent="0.25">
      <c r="A14" s="38">
        <v>2015</v>
      </c>
      <c r="B14" s="43" t="s">
        <v>87</v>
      </c>
      <c r="C14" s="44">
        <v>16793.329580000001</v>
      </c>
      <c r="D14" s="44">
        <v>19168.37443</v>
      </c>
      <c r="E14" s="44">
        <v>19130.714469999999</v>
      </c>
      <c r="F14" s="44"/>
      <c r="G14" s="44"/>
      <c r="H14" s="44"/>
      <c r="I14" s="44"/>
      <c r="J14" s="44"/>
      <c r="K14" s="44"/>
      <c r="L14" s="44"/>
      <c r="M14" s="44"/>
      <c r="N14" s="44"/>
      <c r="O14" s="45">
        <f t="shared" si="0"/>
        <v>55092.41848</v>
      </c>
    </row>
    <row r="15" spans="1:15" ht="13.8" x14ac:dyDescent="0.25">
      <c r="A15" s="42">
        <v>2014</v>
      </c>
      <c r="B15" s="43" t="s">
        <v>87</v>
      </c>
      <c r="C15" s="44">
        <v>24433.78167</v>
      </c>
      <c r="D15" s="44">
        <v>23262.337889999999</v>
      </c>
      <c r="E15" s="44">
        <v>22845.745370000001</v>
      </c>
      <c r="F15" s="44">
        <v>19989.729940000001</v>
      </c>
      <c r="G15" s="44">
        <v>19755.836240000001</v>
      </c>
      <c r="H15" s="44">
        <v>19273.121060000001</v>
      </c>
      <c r="I15" s="44">
        <v>14721.921179999999</v>
      </c>
      <c r="J15" s="44">
        <v>13367.26571</v>
      </c>
      <c r="K15" s="44">
        <v>15407.80867</v>
      </c>
      <c r="L15" s="44">
        <v>14895.794110000001</v>
      </c>
      <c r="M15" s="44">
        <v>15889.761500000001</v>
      </c>
      <c r="N15" s="44">
        <v>24194.32213</v>
      </c>
      <c r="O15" s="45">
        <f t="shared" si="0"/>
        <v>228037.42547000002</v>
      </c>
    </row>
    <row r="16" spans="1:15" ht="13.8" x14ac:dyDescent="0.25">
      <c r="A16" s="38">
        <v>2015</v>
      </c>
      <c r="B16" s="43" t="s">
        <v>88</v>
      </c>
      <c r="C16" s="44">
        <v>84587.382100000003</v>
      </c>
      <c r="D16" s="44">
        <v>87419.751180000007</v>
      </c>
      <c r="E16" s="44">
        <v>105809.31832000001</v>
      </c>
      <c r="F16" s="44"/>
      <c r="G16" s="44"/>
      <c r="H16" s="44"/>
      <c r="I16" s="44"/>
      <c r="J16" s="44"/>
      <c r="K16" s="44"/>
      <c r="L16" s="44"/>
      <c r="M16" s="44"/>
      <c r="N16" s="44"/>
      <c r="O16" s="45">
        <f t="shared" si="0"/>
        <v>277816.45160000003</v>
      </c>
    </row>
    <row r="17" spans="1:15" ht="13.8" x14ac:dyDescent="0.25">
      <c r="A17" s="42">
        <v>2014</v>
      </c>
      <c r="B17" s="43" t="s">
        <v>88</v>
      </c>
      <c r="C17" s="44">
        <v>109576.34378</v>
      </c>
      <c r="D17" s="44">
        <v>69920.359270000001</v>
      </c>
      <c r="E17" s="44">
        <v>121384.38855</v>
      </c>
      <c r="F17" s="44">
        <v>48540.4202</v>
      </c>
      <c r="G17" s="44">
        <v>86381.492960000003</v>
      </c>
      <c r="H17" s="44">
        <v>91684.593309999997</v>
      </c>
      <c r="I17" s="44">
        <v>68872.547839999999</v>
      </c>
      <c r="J17" s="44">
        <v>111508.17037000001</v>
      </c>
      <c r="K17" s="44">
        <v>101496.20688</v>
      </c>
      <c r="L17" s="44">
        <v>95956.638160000002</v>
      </c>
      <c r="M17" s="44">
        <v>75721.907399999996</v>
      </c>
      <c r="N17" s="44">
        <v>94615.249290000007</v>
      </c>
      <c r="O17" s="45">
        <f t="shared" si="0"/>
        <v>1075658.31801</v>
      </c>
    </row>
    <row r="18" spans="1:15" ht="13.8" x14ac:dyDescent="0.25">
      <c r="A18" s="38">
        <v>2015</v>
      </c>
      <c r="B18" s="43" t="s">
        <v>137</v>
      </c>
      <c r="C18" s="44">
        <v>6330.3067099999998</v>
      </c>
      <c r="D18" s="44">
        <v>8899.8352099999993</v>
      </c>
      <c r="E18" s="44">
        <v>11307.862590000001</v>
      </c>
      <c r="F18" s="44"/>
      <c r="G18" s="44"/>
      <c r="H18" s="44"/>
      <c r="I18" s="44"/>
      <c r="J18" s="44"/>
      <c r="K18" s="44"/>
      <c r="L18" s="44"/>
      <c r="M18" s="44"/>
      <c r="N18" s="44"/>
      <c r="O18" s="45">
        <f t="shared" si="0"/>
        <v>26538.004509999999</v>
      </c>
    </row>
    <row r="19" spans="1:15" ht="13.8" x14ac:dyDescent="0.25">
      <c r="A19" s="42">
        <v>2014</v>
      </c>
      <c r="B19" s="43" t="s">
        <v>137</v>
      </c>
      <c r="C19" s="44">
        <v>7358.7261900000003</v>
      </c>
      <c r="D19" s="44">
        <v>9166.9882199999993</v>
      </c>
      <c r="E19" s="44">
        <v>10157.391799999999</v>
      </c>
      <c r="F19" s="44">
        <v>13281.129489999999</v>
      </c>
      <c r="G19" s="44">
        <v>8222.47631</v>
      </c>
      <c r="H19" s="44">
        <v>3831.8581199999999</v>
      </c>
      <c r="I19" s="44">
        <v>3651.3755299999998</v>
      </c>
      <c r="J19" s="44">
        <v>5275.7177700000002</v>
      </c>
      <c r="K19" s="44">
        <v>5832.93804</v>
      </c>
      <c r="L19" s="44">
        <v>4353.9617500000004</v>
      </c>
      <c r="M19" s="44">
        <v>4965.0751799999998</v>
      </c>
      <c r="N19" s="44">
        <v>6948.33565</v>
      </c>
      <c r="O19" s="45">
        <f t="shared" si="0"/>
        <v>83045.97404999999</v>
      </c>
    </row>
    <row r="20" spans="1:15" ht="13.8" x14ac:dyDescent="0.25">
      <c r="A20" s="38">
        <v>2015</v>
      </c>
      <c r="B20" s="43" t="s">
        <v>89</v>
      </c>
      <c r="C20" s="44">
        <v>172591.35269999999</v>
      </c>
      <c r="D20" s="44">
        <v>167400.49669999999</v>
      </c>
      <c r="E20" s="44">
        <v>171467.95946000001</v>
      </c>
      <c r="F20" s="44"/>
      <c r="G20" s="44"/>
      <c r="H20" s="44"/>
      <c r="I20" s="44"/>
      <c r="J20" s="44"/>
      <c r="K20" s="44"/>
      <c r="L20" s="44"/>
      <c r="M20" s="44"/>
      <c r="N20" s="44"/>
      <c r="O20" s="45">
        <f t="shared" si="0"/>
        <v>511459.80885999999</v>
      </c>
    </row>
    <row r="21" spans="1:15" ht="13.8" x14ac:dyDescent="0.25">
      <c r="A21" s="42">
        <v>2014</v>
      </c>
      <c r="B21" s="43" t="s">
        <v>89</v>
      </c>
      <c r="C21" s="44">
        <v>209570.804</v>
      </c>
      <c r="D21" s="44">
        <v>185581.57032999999</v>
      </c>
      <c r="E21" s="44">
        <v>193720.27377999999</v>
      </c>
      <c r="F21" s="44">
        <v>203888.59948</v>
      </c>
      <c r="G21" s="44">
        <v>186505.35902999999</v>
      </c>
      <c r="H21" s="44">
        <v>158084.99557</v>
      </c>
      <c r="I21" s="44">
        <v>175807.64163</v>
      </c>
      <c r="J21" s="44">
        <v>185391.33327999999</v>
      </c>
      <c r="K21" s="44">
        <v>192468.72279999999</v>
      </c>
      <c r="L21" s="44">
        <v>180961.55247</v>
      </c>
      <c r="M21" s="44">
        <v>195677.55825</v>
      </c>
      <c r="N21" s="44">
        <v>207575.67099000001</v>
      </c>
      <c r="O21" s="45">
        <f t="shared" si="0"/>
        <v>2275234.0816099998</v>
      </c>
    </row>
    <row r="22" spans="1:15" ht="13.8" x14ac:dyDescent="0.25">
      <c r="A22" s="38">
        <v>2015</v>
      </c>
      <c r="B22" s="43" t="s">
        <v>191</v>
      </c>
      <c r="C22" s="44">
        <v>316661.77536000003</v>
      </c>
      <c r="D22" s="46">
        <v>302361.38578999997</v>
      </c>
      <c r="E22" s="44">
        <v>348598.40668000001</v>
      </c>
      <c r="F22" s="44"/>
      <c r="G22" s="44"/>
      <c r="H22" s="44"/>
      <c r="I22" s="44"/>
      <c r="J22" s="44"/>
      <c r="K22" s="44"/>
      <c r="L22" s="44"/>
      <c r="M22" s="44"/>
      <c r="N22" s="44"/>
      <c r="O22" s="45">
        <f t="shared" si="0"/>
        <v>967621.56783000007</v>
      </c>
    </row>
    <row r="23" spans="1:15" ht="13.8" x14ac:dyDescent="0.25">
      <c r="A23" s="42">
        <v>2014</v>
      </c>
      <c r="B23" s="43" t="s">
        <v>191</v>
      </c>
      <c r="C23" s="44">
        <v>361374.96237000002</v>
      </c>
      <c r="D23" s="46">
        <v>344101.19170000002</v>
      </c>
      <c r="E23" s="44">
        <v>369867.52171</v>
      </c>
      <c r="F23" s="44">
        <v>394700.91119999997</v>
      </c>
      <c r="G23" s="44">
        <v>416568.18531999999</v>
      </c>
      <c r="H23" s="44">
        <v>384169.35709</v>
      </c>
      <c r="I23" s="44">
        <v>374416.02584999998</v>
      </c>
      <c r="J23" s="44">
        <v>345848.77266000002</v>
      </c>
      <c r="K23" s="44">
        <v>388884.40333</v>
      </c>
      <c r="L23" s="44">
        <v>348697.80014000001</v>
      </c>
      <c r="M23" s="44">
        <v>379260.78302999999</v>
      </c>
      <c r="N23" s="44">
        <v>410773.00747000001</v>
      </c>
      <c r="O23" s="45">
        <f t="shared" si="0"/>
        <v>4518662.9218699997</v>
      </c>
    </row>
    <row r="24" spans="1:15" ht="13.8" x14ac:dyDescent="0.25">
      <c r="A24" s="38">
        <v>2015</v>
      </c>
      <c r="B24" s="39" t="s">
        <v>14</v>
      </c>
      <c r="C24" s="47">
        <v>8675553.9562100004</v>
      </c>
      <c r="D24" s="47">
        <v>8532859.8614999987</v>
      </c>
      <c r="E24" s="47">
        <v>9169934.7394900005</v>
      </c>
      <c r="F24" s="47"/>
      <c r="G24" s="47"/>
      <c r="H24" s="47"/>
      <c r="I24" s="47"/>
      <c r="J24" s="47"/>
      <c r="K24" s="47"/>
      <c r="L24" s="47"/>
      <c r="M24" s="47"/>
      <c r="N24" s="47"/>
      <c r="O24" s="45">
        <f t="shared" si="0"/>
        <v>26378348.5572</v>
      </c>
    </row>
    <row r="25" spans="1:15" ht="13.8" x14ac:dyDescent="0.25">
      <c r="A25" s="42">
        <v>2014</v>
      </c>
      <c r="B25" s="39" t="s">
        <v>14</v>
      </c>
      <c r="C25" s="47">
        <v>9649212.5786700007</v>
      </c>
      <c r="D25" s="47">
        <v>9937765.4625299983</v>
      </c>
      <c r="E25" s="47">
        <v>10722516.276490003</v>
      </c>
      <c r="F25" s="47">
        <v>10845272.22858</v>
      </c>
      <c r="G25" s="47">
        <v>11089833.534680001</v>
      </c>
      <c r="H25" s="47">
        <v>10434223.72326</v>
      </c>
      <c r="I25" s="47">
        <v>10539264.669950001</v>
      </c>
      <c r="J25" s="47">
        <v>9040464.5396699999</v>
      </c>
      <c r="K25" s="47">
        <v>10953767.508960001</v>
      </c>
      <c r="L25" s="47">
        <v>10190669.99983</v>
      </c>
      <c r="M25" s="47">
        <v>10201363.973710001</v>
      </c>
      <c r="N25" s="47">
        <v>10465708.493579999</v>
      </c>
      <c r="O25" s="45">
        <f t="shared" si="0"/>
        <v>124070062.98991002</v>
      </c>
    </row>
    <row r="26" spans="1:15" ht="13.8" x14ac:dyDescent="0.25">
      <c r="A26" s="38">
        <v>2015</v>
      </c>
      <c r="B26" s="43" t="s">
        <v>90</v>
      </c>
      <c r="C26" s="44">
        <v>648723.72959999996</v>
      </c>
      <c r="D26" s="44">
        <v>610076.60043999995</v>
      </c>
      <c r="E26" s="44">
        <v>680972.87199999997</v>
      </c>
      <c r="F26" s="44"/>
      <c r="G26" s="44"/>
      <c r="H26" s="44"/>
      <c r="I26" s="44"/>
      <c r="J26" s="44"/>
      <c r="K26" s="44"/>
      <c r="L26" s="44"/>
      <c r="M26" s="44"/>
      <c r="N26" s="44"/>
      <c r="O26" s="45">
        <f t="shared" si="0"/>
        <v>1939773.2020399999</v>
      </c>
    </row>
    <row r="27" spans="1:15" ht="13.8" x14ac:dyDescent="0.25">
      <c r="A27" s="42">
        <v>2014</v>
      </c>
      <c r="B27" s="43" t="s">
        <v>90</v>
      </c>
      <c r="C27" s="44">
        <v>767901.96198000002</v>
      </c>
      <c r="D27" s="44">
        <v>715678.47450999997</v>
      </c>
      <c r="E27" s="44">
        <v>770352.71528999996</v>
      </c>
      <c r="F27" s="44">
        <v>790451.51827</v>
      </c>
      <c r="G27" s="44">
        <v>768660.15758</v>
      </c>
      <c r="H27" s="44">
        <v>706518.67402000003</v>
      </c>
      <c r="I27" s="44">
        <v>702464.95681999996</v>
      </c>
      <c r="J27" s="44">
        <v>681686.56249000004</v>
      </c>
      <c r="K27" s="44">
        <v>819784.20947999996</v>
      </c>
      <c r="L27" s="44">
        <v>756876.24066000001</v>
      </c>
      <c r="M27" s="44">
        <v>731931.00960999995</v>
      </c>
      <c r="N27" s="44">
        <v>673660.94935999997</v>
      </c>
      <c r="O27" s="45">
        <f t="shared" si="0"/>
        <v>8885967.4300699998</v>
      </c>
    </row>
    <row r="28" spans="1:15" ht="13.8" x14ac:dyDescent="0.25">
      <c r="A28" s="38">
        <v>2015</v>
      </c>
      <c r="B28" s="43" t="s">
        <v>91</v>
      </c>
      <c r="C28" s="44">
        <v>113099.82037</v>
      </c>
      <c r="D28" s="44">
        <v>116164.08212000001</v>
      </c>
      <c r="E28" s="44">
        <v>144270.39611</v>
      </c>
      <c r="F28" s="44"/>
      <c r="G28" s="44"/>
      <c r="H28" s="44"/>
      <c r="I28" s="44"/>
      <c r="J28" s="44"/>
      <c r="K28" s="44"/>
      <c r="L28" s="44"/>
      <c r="M28" s="44"/>
      <c r="N28" s="44"/>
      <c r="O28" s="45">
        <f t="shared" si="0"/>
        <v>373534.29859999998</v>
      </c>
    </row>
    <row r="29" spans="1:15" ht="13.8" x14ac:dyDescent="0.25">
      <c r="A29" s="42">
        <v>2014</v>
      </c>
      <c r="B29" s="43" t="s">
        <v>91</v>
      </c>
      <c r="C29" s="44">
        <v>123768.50865</v>
      </c>
      <c r="D29" s="44">
        <v>144819.42416</v>
      </c>
      <c r="E29" s="44">
        <v>143824.89517999999</v>
      </c>
      <c r="F29" s="44">
        <v>154749.45623000001</v>
      </c>
      <c r="G29" s="44">
        <v>166273.72425</v>
      </c>
      <c r="H29" s="44">
        <v>149427.36395999999</v>
      </c>
      <c r="I29" s="44">
        <v>168833.38764999999</v>
      </c>
      <c r="J29" s="44">
        <v>160336.91033000001</v>
      </c>
      <c r="K29" s="44">
        <v>183114.79130000001</v>
      </c>
      <c r="L29" s="44">
        <v>144301.07029</v>
      </c>
      <c r="M29" s="44">
        <v>135290.08074999999</v>
      </c>
      <c r="N29" s="44">
        <v>178764.54415999999</v>
      </c>
      <c r="O29" s="45">
        <f t="shared" si="0"/>
        <v>1853504.1569099999</v>
      </c>
    </row>
    <row r="30" spans="1:15" s="78" customFormat="1" ht="13.8" x14ac:dyDescent="0.25">
      <c r="A30" s="38">
        <v>2015</v>
      </c>
      <c r="B30" s="43" t="s">
        <v>92</v>
      </c>
      <c r="C30" s="44">
        <v>143788.23250000001</v>
      </c>
      <c r="D30" s="44">
        <v>147139.93426000001</v>
      </c>
      <c r="E30" s="44">
        <v>167864.08113999999</v>
      </c>
      <c r="F30" s="44"/>
      <c r="G30" s="44"/>
      <c r="H30" s="44"/>
      <c r="I30" s="44"/>
      <c r="J30" s="44"/>
      <c r="K30" s="44"/>
      <c r="L30" s="44"/>
      <c r="M30" s="44"/>
      <c r="N30" s="44"/>
      <c r="O30" s="45">
        <f t="shared" si="0"/>
        <v>458792.24790000007</v>
      </c>
    </row>
    <row r="31" spans="1:15" ht="13.8" x14ac:dyDescent="0.25">
      <c r="A31" s="42">
        <v>2014</v>
      </c>
      <c r="B31" s="43" t="s">
        <v>92</v>
      </c>
      <c r="C31" s="44">
        <v>178356.87951</v>
      </c>
      <c r="D31" s="44">
        <v>177087.6667</v>
      </c>
      <c r="E31" s="44">
        <v>190935.24841999999</v>
      </c>
      <c r="F31" s="44">
        <v>203831.74794</v>
      </c>
      <c r="G31" s="44">
        <v>194613.76462999999</v>
      </c>
      <c r="H31" s="44">
        <v>200165.09778000001</v>
      </c>
      <c r="I31" s="44">
        <v>181218.24234</v>
      </c>
      <c r="J31" s="44">
        <v>159444.41623999999</v>
      </c>
      <c r="K31" s="44">
        <v>221742.83643</v>
      </c>
      <c r="L31" s="44">
        <v>207601.55914</v>
      </c>
      <c r="M31" s="44">
        <v>224181.71590000001</v>
      </c>
      <c r="N31" s="44">
        <v>215432.26869999999</v>
      </c>
      <c r="O31" s="45">
        <f t="shared" si="0"/>
        <v>2354611.4437299999</v>
      </c>
    </row>
    <row r="32" spans="1:15" ht="13.8" x14ac:dyDescent="0.25">
      <c r="A32" s="38">
        <v>2015</v>
      </c>
      <c r="B32" s="43" t="s">
        <v>136</v>
      </c>
      <c r="C32" s="44">
        <v>1194838.11317</v>
      </c>
      <c r="D32" s="44">
        <v>1173536.9450900001</v>
      </c>
      <c r="E32" s="44">
        <v>1353888.10399</v>
      </c>
      <c r="F32" s="46"/>
      <c r="G32" s="46"/>
      <c r="H32" s="46"/>
      <c r="I32" s="46"/>
      <c r="J32" s="46"/>
      <c r="K32" s="46"/>
      <c r="L32" s="46"/>
      <c r="M32" s="46"/>
      <c r="N32" s="46"/>
      <c r="O32" s="45">
        <f t="shared" si="0"/>
        <v>3722263.1622500001</v>
      </c>
    </row>
    <row r="33" spans="1:15" ht="13.8" x14ac:dyDescent="0.25">
      <c r="A33" s="42">
        <v>2014</v>
      </c>
      <c r="B33" s="43" t="s">
        <v>136</v>
      </c>
      <c r="C33" s="44">
        <v>1394170.43386</v>
      </c>
      <c r="D33" s="44">
        <v>1444414.4739900001</v>
      </c>
      <c r="E33" s="44">
        <v>1460149.29752</v>
      </c>
      <c r="F33" s="46">
        <v>1481200.8717799999</v>
      </c>
      <c r="G33" s="46">
        <v>1586058.04687</v>
      </c>
      <c r="H33" s="46">
        <v>1519002.1371299999</v>
      </c>
      <c r="I33" s="46">
        <v>1570477.1852200001</v>
      </c>
      <c r="J33" s="46">
        <v>1427899.1423800001</v>
      </c>
      <c r="K33" s="46">
        <v>1504219.5519600001</v>
      </c>
      <c r="L33" s="46">
        <v>1493813.3428700001</v>
      </c>
      <c r="M33" s="46">
        <v>1492215.11708</v>
      </c>
      <c r="N33" s="46">
        <v>1409458.0280899999</v>
      </c>
      <c r="O33" s="45">
        <f t="shared" si="0"/>
        <v>17783077.628749996</v>
      </c>
    </row>
    <row r="34" spans="1:15" ht="13.8" x14ac:dyDescent="0.25">
      <c r="A34" s="38">
        <v>2015</v>
      </c>
      <c r="B34" s="43" t="s">
        <v>93</v>
      </c>
      <c r="C34" s="44">
        <v>1386782.0534699999</v>
      </c>
      <c r="D34" s="44">
        <v>1266510.52379</v>
      </c>
      <c r="E34" s="44">
        <v>1328892.50826</v>
      </c>
      <c r="F34" s="44"/>
      <c r="G34" s="44"/>
      <c r="H34" s="44"/>
      <c r="I34" s="44"/>
      <c r="J34" s="44"/>
      <c r="K34" s="44"/>
      <c r="L34" s="44"/>
      <c r="M34" s="44"/>
      <c r="N34" s="44"/>
      <c r="O34" s="45">
        <f t="shared" ref="O34:O65" si="1">SUM(C34:N34)</f>
        <v>3982185.0855199997</v>
      </c>
    </row>
    <row r="35" spans="1:15" ht="13.8" x14ac:dyDescent="0.25">
      <c r="A35" s="42">
        <v>2014</v>
      </c>
      <c r="B35" s="43" t="s">
        <v>93</v>
      </c>
      <c r="C35" s="44">
        <v>1586676.90065</v>
      </c>
      <c r="D35" s="44">
        <v>1485368.2324099999</v>
      </c>
      <c r="E35" s="44">
        <v>1599277.86237</v>
      </c>
      <c r="F35" s="44">
        <v>1543764.97386</v>
      </c>
      <c r="G35" s="44">
        <v>1612659.3118</v>
      </c>
      <c r="H35" s="44">
        <v>1595085.0032800001</v>
      </c>
      <c r="I35" s="44">
        <v>1719903.31642</v>
      </c>
      <c r="J35" s="44">
        <v>1552535.55479</v>
      </c>
      <c r="K35" s="44">
        <v>1664645.7252</v>
      </c>
      <c r="L35" s="44">
        <v>1499606.82596</v>
      </c>
      <c r="M35" s="44">
        <v>1504798.5305900001</v>
      </c>
      <c r="N35" s="44">
        <v>1368074.83852</v>
      </c>
      <c r="O35" s="45">
        <f t="shared" si="1"/>
        <v>18732397.075850002</v>
      </c>
    </row>
    <row r="36" spans="1:15" ht="13.8" x14ac:dyDescent="0.25">
      <c r="A36" s="38">
        <v>2015</v>
      </c>
      <c r="B36" s="43" t="s">
        <v>94</v>
      </c>
      <c r="C36" s="44">
        <v>1728305.37741</v>
      </c>
      <c r="D36" s="44">
        <v>1703918.9646099999</v>
      </c>
      <c r="E36" s="44">
        <v>1772088.19738</v>
      </c>
      <c r="F36" s="44"/>
      <c r="G36" s="44"/>
      <c r="H36" s="44"/>
      <c r="I36" s="44"/>
      <c r="J36" s="44"/>
      <c r="K36" s="44"/>
      <c r="L36" s="44"/>
      <c r="M36" s="44"/>
      <c r="N36" s="44"/>
      <c r="O36" s="45">
        <f t="shared" si="1"/>
        <v>5204312.5394000001</v>
      </c>
    </row>
    <row r="37" spans="1:15" ht="13.8" x14ac:dyDescent="0.25">
      <c r="A37" s="42">
        <v>2014</v>
      </c>
      <c r="B37" s="43" t="s">
        <v>94</v>
      </c>
      <c r="C37" s="44">
        <v>1585958.4298</v>
      </c>
      <c r="D37" s="44">
        <v>1832639.83987</v>
      </c>
      <c r="E37" s="44">
        <v>2126496.68334</v>
      </c>
      <c r="F37" s="44">
        <v>2085969.69022</v>
      </c>
      <c r="G37" s="44">
        <v>2040798.1582899999</v>
      </c>
      <c r="H37" s="44">
        <v>2029799.52143</v>
      </c>
      <c r="I37" s="44">
        <v>1988612.2893000001</v>
      </c>
      <c r="J37" s="44">
        <v>1266790.6583400001</v>
      </c>
      <c r="K37" s="44">
        <v>1958581.5900099999</v>
      </c>
      <c r="L37" s="44">
        <v>1712962.1933899999</v>
      </c>
      <c r="M37" s="44">
        <v>1839274.63827</v>
      </c>
      <c r="N37" s="44">
        <v>1802373.6949199999</v>
      </c>
      <c r="O37" s="45">
        <f t="shared" si="1"/>
        <v>22270257.387180004</v>
      </c>
    </row>
    <row r="38" spans="1:15" ht="13.8" x14ac:dyDescent="0.25">
      <c r="A38" s="38">
        <v>2015</v>
      </c>
      <c r="B38" s="43" t="s">
        <v>95</v>
      </c>
      <c r="C38" s="44">
        <v>43975.630740000001</v>
      </c>
      <c r="D38" s="44">
        <v>77870.873619999998</v>
      </c>
      <c r="E38" s="44">
        <v>46983.135240000003</v>
      </c>
      <c r="F38" s="44"/>
      <c r="G38" s="44"/>
      <c r="H38" s="44"/>
      <c r="I38" s="44"/>
      <c r="J38" s="44"/>
      <c r="K38" s="44"/>
      <c r="L38" s="44"/>
      <c r="M38" s="44"/>
      <c r="N38" s="44"/>
      <c r="O38" s="45">
        <f t="shared" si="1"/>
        <v>168829.63959999999</v>
      </c>
    </row>
    <row r="39" spans="1:15" ht="13.8" x14ac:dyDescent="0.25">
      <c r="A39" s="42">
        <v>2014</v>
      </c>
      <c r="B39" s="43" t="s">
        <v>95</v>
      </c>
      <c r="C39" s="44">
        <v>54471.323920000003</v>
      </c>
      <c r="D39" s="44">
        <v>89236.716050000003</v>
      </c>
      <c r="E39" s="44">
        <v>97135.555219999995</v>
      </c>
      <c r="F39" s="44">
        <v>76354.087700000004</v>
      </c>
      <c r="G39" s="44">
        <v>131933.46765999999</v>
      </c>
      <c r="H39" s="44">
        <v>113595.98203</v>
      </c>
      <c r="I39" s="44">
        <v>122443.44491999999</v>
      </c>
      <c r="J39" s="44">
        <v>109595.07594</v>
      </c>
      <c r="K39" s="44">
        <v>82221.244529999996</v>
      </c>
      <c r="L39" s="44">
        <v>175946.58945</v>
      </c>
      <c r="M39" s="44">
        <v>63880.740189999997</v>
      </c>
      <c r="N39" s="44">
        <v>164063.21474</v>
      </c>
      <c r="O39" s="45">
        <f t="shared" si="1"/>
        <v>1280877.4423500001</v>
      </c>
    </row>
    <row r="40" spans="1:15" ht="13.8" x14ac:dyDescent="0.25">
      <c r="A40" s="38">
        <v>2015</v>
      </c>
      <c r="B40" s="43" t="s">
        <v>135</v>
      </c>
      <c r="C40" s="44">
        <v>732857.53471000004</v>
      </c>
      <c r="D40" s="44">
        <v>832630.02867000003</v>
      </c>
      <c r="E40" s="44">
        <v>841792.02873999998</v>
      </c>
      <c r="F40" s="44"/>
      <c r="G40" s="44"/>
      <c r="H40" s="44"/>
      <c r="I40" s="44"/>
      <c r="J40" s="44"/>
      <c r="K40" s="44"/>
      <c r="L40" s="44"/>
      <c r="M40" s="44"/>
      <c r="N40" s="44"/>
      <c r="O40" s="45">
        <f t="shared" si="1"/>
        <v>2407279.5921200002</v>
      </c>
    </row>
    <row r="41" spans="1:15" ht="13.8" x14ac:dyDescent="0.25">
      <c r="A41" s="42">
        <v>2014</v>
      </c>
      <c r="B41" s="43" t="s">
        <v>135</v>
      </c>
      <c r="C41" s="44">
        <v>902952.54943999997</v>
      </c>
      <c r="D41" s="44">
        <v>921008.47631000006</v>
      </c>
      <c r="E41" s="44">
        <v>1056527.4245199999</v>
      </c>
      <c r="F41" s="44">
        <v>1079057.3352000001</v>
      </c>
      <c r="G41" s="44">
        <v>1064518.9659500001</v>
      </c>
      <c r="H41" s="44">
        <v>970317.53755000001</v>
      </c>
      <c r="I41" s="44">
        <v>982463.58187999995</v>
      </c>
      <c r="J41" s="44">
        <v>852237.63415000006</v>
      </c>
      <c r="K41" s="44">
        <v>1086149.1598700001</v>
      </c>
      <c r="L41" s="44">
        <v>1046471.5705800001</v>
      </c>
      <c r="M41" s="44">
        <v>1003325.23497</v>
      </c>
      <c r="N41" s="44">
        <v>1145704.2970400001</v>
      </c>
      <c r="O41" s="45">
        <f t="shared" si="1"/>
        <v>12110733.767460002</v>
      </c>
    </row>
    <row r="42" spans="1:15" ht="13.8" x14ac:dyDescent="0.25">
      <c r="A42" s="38">
        <v>2015</v>
      </c>
      <c r="B42" s="43" t="s">
        <v>96</v>
      </c>
      <c r="C42" s="44">
        <v>465913.37287999998</v>
      </c>
      <c r="D42" s="44">
        <v>434941.60918000003</v>
      </c>
      <c r="E42" s="44">
        <v>454043.35710000002</v>
      </c>
      <c r="F42" s="44"/>
      <c r="G42" s="44"/>
      <c r="H42" s="44"/>
      <c r="I42" s="44"/>
      <c r="J42" s="44"/>
      <c r="K42" s="44"/>
      <c r="L42" s="44"/>
      <c r="M42" s="44"/>
      <c r="N42" s="44"/>
      <c r="O42" s="45">
        <f t="shared" si="1"/>
        <v>1354898.33916</v>
      </c>
    </row>
    <row r="43" spans="1:15" ht="13.8" x14ac:dyDescent="0.25">
      <c r="A43" s="42">
        <v>2014</v>
      </c>
      <c r="B43" s="43" t="s">
        <v>96</v>
      </c>
      <c r="C43" s="44">
        <v>477187.05618000001</v>
      </c>
      <c r="D43" s="44">
        <v>471698.59989999997</v>
      </c>
      <c r="E43" s="44">
        <v>503717.45244000002</v>
      </c>
      <c r="F43" s="44">
        <v>525178.23048000003</v>
      </c>
      <c r="G43" s="44">
        <v>544227.77720999997</v>
      </c>
      <c r="H43" s="44">
        <v>500272.27208000002</v>
      </c>
      <c r="I43" s="44">
        <v>513988.46567000001</v>
      </c>
      <c r="J43" s="44">
        <v>456769.85275000002</v>
      </c>
      <c r="K43" s="44">
        <v>531264.33183000004</v>
      </c>
      <c r="L43" s="44">
        <v>495882.46275000001</v>
      </c>
      <c r="M43" s="44">
        <v>471220.12821</v>
      </c>
      <c r="N43" s="44">
        <v>554512.98097000003</v>
      </c>
      <c r="O43" s="45">
        <f t="shared" si="1"/>
        <v>6045919.6104699997</v>
      </c>
    </row>
    <row r="44" spans="1:15" ht="13.8" x14ac:dyDescent="0.25">
      <c r="A44" s="38">
        <v>2015</v>
      </c>
      <c r="B44" s="43" t="s">
        <v>97</v>
      </c>
      <c r="C44" s="44">
        <v>488941.06065</v>
      </c>
      <c r="D44" s="44">
        <v>473852.33948000002</v>
      </c>
      <c r="E44" s="44">
        <v>532574.81756999996</v>
      </c>
      <c r="F44" s="44"/>
      <c r="G44" s="44"/>
      <c r="H44" s="44"/>
      <c r="I44" s="44"/>
      <c r="J44" s="44"/>
      <c r="K44" s="44"/>
      <c r="L44" s="44"/>
      <c r="M44" s="44"/>
      <c r="N44" s="44"/>
      <c r="O44" s="45">
        <f t="shared" si="1"/>
        <v>1495368.2176999999</v>
      </c>
    </row>
    <row r="45" spans="1:15" ht="13.8" x14ac:dyDescent="0.25">
      <c r="A45" s="42">
        <v>2014</v>
      </c>
      <c r="B45" s="43" t="s">
        <v>97</v>
      </c>
      <c r="C45" s="44">
        <v>591640.93646</v>
      </c>
      <c r="D45" s="44">
        <v>567770.65286999999</v>
      </c>
      <c r="E45" s="44">
        <v>599424.32551</v>
      </c>
      <c r="F45" s="44">
        <v>648813.57973999996</v>
      </c>
      <c r="G45" s="44">
        <v>650683.92787999997</v>
      </c>
      <c r="H45" s="44">
        <v>592567.68821000005</v>
      </c>
      <c r="I45" s="44">
        <v>585661.92006999999</v>
      </c>
      <c r="J45" s="44">
        <v>540784.97158999997</v>
      </c>
      <c r="K45" s="44">
        <v>609442.44853000005</v>
      </c>
      <c r="L45" s="44">
        <v>562790.09157000005</v>
      </c>
      <c r="M45" s="44">
        <v>566799.05356000003</v>
      </c>
      <c r="N45" s="44">
        <v>587619.20197000005</v>
      </c>
      <c r="O45" s="45">
        <f t="shared" si="1"/>
        <v>7103998.7979599992</v>
      </c>
    </row>
    <row r="46" spans="1:15" ht="13.8" x14ac:dyDescent="0.25">
      <c r="A46" s="38">
        <v>2015</v>
      </c>
      <c r="B46" s="43" t="s">
        <v>98</v>
      </c>
      <c r="C46" s="44">
        <v>859954.24916000001</v>
      </c>
      <c r="D46" s="44">
        <v>938995.28870000003</v>
      </c>
      <c r="E46" s="44">
        <v>966420.30380999995</v>
      </c>
      <c r="F46" s="44"/>
      <c r="G46" s="44"/>
      <c r="H46" s="44"/>
      <c r="I46" s="44"/>
      <c r="J46" s="44"/>
      <c r="K46" s="44"/>
      <c r="L46" s="44"/>
      <c r="M46" s="44"/>
      <c r="N46" s="44"/>
      <c r="O46" s="45">
        <f t="shared" si="1"/>
        <v>2765369.84167</v>
      </c>
    </row>
    <row r="47" spans="1:15" ht="13.8" x14ac:dyDescent="0.25">
      <c r="A47" s="42">
        <v>2014</v>
      </c>
      <c r="B47" s="43" t="s">
        <v>98</v>
      </c>
      <c r="C47" s="44">
        <v>1105473.24608</v>
      </c>
      <c r="D47" s="44">
        <v>1189080.6092699999</v>
      </c>
      <c r="E47" s="44">
        <v>1173025.9663199999</v>
      </c>
      <c r="F47" s="44">
        <v>1200628.00716</v>
      </c>
      <c r="G47" s="44">
        <v>1272871.9844800001</v>
      </c>
      <c r="H47" s="44">
        <v>1063909.97597</v>
      </c>
      <c r="I47" s="44">
        <v>1042741.5051299999</v>
      </c>
      <c r="J47" s="44">
        <v>955689.37344</v>
      </c>
      <c r="K47" s="44">
        <v>1084771.4235100001</v>
      </c>
      <c r="L47" s="44">
        <v>1041217.60412</v>
      </c>
      <c r="M47" s="44">
        <v>892262.93495000002</v>
      </c>
      <c r="N47" s="44">
        <v>1182518.4947599999</v>
      </c>
      <c r="O47" s="45">
        <f t="shared" si="1"/>
        <v>13204191.125189997</v>
      </c>
    </row>
    <row r="48" spans="1:15" ht="13.8" x14ac:dyDescent="0.25">
      <c r="A48" s="38">
        <v>2015</v>
      </c>
      <c r="B48" s="43" t="s">
        <v>134</v>
      </c>
      <c r="C48" s="44">
        <v>201230.32634</v>
      </c>
      <c r="D48" s="44">
        <v>214677.86845000001</v>
      </c>
      <c r="E48" s="44">
        <v>255773.56370999999</v>
      </c>
      <c r="F48" s="44"/>
      <c r="G48" s="44"/>
      <c r="H48" s="44"/>
      <c r="I48" s="44"/>
      <c r="J48" s="44"/>
      <c r="K48" s="44"/>
      <c r="L48" s="44"/>
      <c r="M48" s="44"/>
      <c r="N48" s="44"/>
      <c r="O48" s="45">
        <f t="shared" si="1"/>
        <v>671681.7585</v>
      </c>
    </row>
    <row r="49" spans="1:15" ht="13.8" x14ac:dyDescent="0.25">
      <c r="A49" s="42">
        <v>2014</v>
      </c>
      <c r="B49" s="43" t="s">
        <v>134</v>
      </c>
      <c r="C49" s="44">
        <v>243550.06326</v>
      </c>
      <c r="D49" s="44">
        <v>245731.55110000001</v>
      </c>
      <c r="E49" s="44">
        <v>271914.17346000002</v>
      </c>
      <c r="F49" s="44">
        <v>308165.53119000001</v>
      </c>
      <c r="G49" s="44">
        <v>289417.06945000001</v>
      </c>
      <c r="H49" s="44">
        <v>278037.88287999999</v>
      </c>
      <c r="I49" s="44">
        <v>265000.48866999999</v>
      </c>
      <c r="J49" s="44">
        <v>245319.79096000001</v>
      </c>
      <c r="K49" s="44">
        <v>259601.06393999999</v>
      </c>
      <c r="L49" s="44">
        <v>245621.88080000001</v>
      </c>
      <c r="M49" s="44">
        <v>250740.23084</v>
      </c>
      <c r="N49" s="44">
        <v>253370.11129999999</v>
      </c>
      <c r="O49" s="45">
        <f t="shared" si="1"/>
        <v>3156469.8378499993</v>
      </c>
    </row>
    <row r="50" spans="1:15" ht="13.8" x14ac:dyDescent="0.25">
      <c r="A50" s="38">
        <v>2015</v>
      </c>
      <c r="B50" s="43" t="s">
        <v>99</v>
      </c>
      <c r="C50" s="44">
        <v>287174.55680000002</v>
      </c>
      <c r="D50" s="44">
        <v>144274.08562999999</v>
      </c>
      <c r="E50" s="44">
        <v>160276.47459</v>
      </c>
      <c r="F50" s="44"/>
      <c r="G50" s="44"/>
      <c r="H50" s="44"/>
      <c r="I50" s="44"/>
      <c r="J50" s="44"/>
      <c r="K50" s="44"/>
      <c r="L50" s="44"/>
      <c r="M50" s="44"/>
      <c r="N50" s="44"/>
      <c r="O50" s="45">
        <f t="shared" si="1"/>
        <v>591725.11702000001</v>
      </c>
    </row>
    <row r="51" spans="1:15" ht="13.8" x14ac:dyDescent="0.25">
      <c r="A51" s="42">
        <v>2014</v>
      </c>
      <c r="B51" s="43" t="s">
        <v>99</v>
      </c>
      <c r="C51" s="44">
        <v>194226.73190000001</v>
      </c>
      <c r="D51" s="44">
        <v>181236.58134</v>
      </c>
      <c r="E51" s="44">
        <v>211983.93565</v>
      </c>
      <c r="F51" s="44">
        <v>207718.04477000001</v>
      </c>
      <c r="G51" s="44">
        <v>202629.9241</v>
      </c>
      <c r="H51" s="44">
        <v>147771.88811999999</v>
      </c>
      <c r="I51" s="44">
        <v>122982.57956</v>
      </c>
      <c r="J51" s="44">
        <v>196394.12959999999</v>
      </c>
      <c r="K51" s="44">
        <v>403316.90872000001</v>
      </c>
      <c r="L51" s="44">
        <v>328914.59093000001</v>
      </c>
      <c r="M51" s="44">
        <v>519737.42723999999</v>
      </c>
      <c r="N51" s="44">
        <v>389224.96304</v>
      </c>
      <c r="O51" s="45">
        <f t="shared" si="1"/>
        <v>3106137.7049700003</v>
      </c>
    </row>
    <row r="52" spans="1:15" ht="13.8" x14ac:dyDescent="0.25">
      <c r="A52" s="38">
        <v>2015</v>
      </c>
      <c r="B52" s="43" t="s">
        <v>100</v>
      </c>
      <c r="C52" s="44">
        <v>99415.228080000001</v>
      </c>
      <c r="D52" s="44">
        <v>97080.694059999994</v>
      </c>
      <c r="E52" s="44">
        <v>136128.04362000001</v>
      </c>
      <c r="F52" s="44"/>
      <c r="G52" s="44"/>
      <c r="H52" s="44"/>
      <c r="I52" s="44"/>
      <c r="J52" s="44"/>
      <c r="K52" s="44"/>
      <c r="L52" s="44"/>
      <c r="M52" s="44"/>
      <c r="N52" s="44"/>
      <c r="O52" s="45">
        <f t="shared" si="1"/>
        <v>332623.96575999999</v>
      </c>
    </row>
    <row r="53" spans="1:15" ht="13.8" x14ac:dyDescent="0.25">
      <c r="A53" s="42">
        <v>2014</v>
      </c>
      <c r="B53" s="43" t="s">
        <v>100</v>
      </c>
      <c r="C53" s="44">
        <v>106122.3558</v>
      </c>
      <c r="D53" s="44">
        <v>107443.26114</v>
      </c>
      <c r="E53" s="44">
        <v>107438.48701</v>
      </c>
      <c r="F53" s="44">
        <v>133668.08908999999</v>
      </c>
      <c r="G53" s="44">
        <v>142827.79947</v>
      </c>
      <c r="H53" s="44">
        <v>180261.73568000001</v>
      </c>
      <c r="I53" s="44">
        <v>174457.04647999999</v>
      </c>
      <c r="J53" s="44">
        <v>98979.868499999997</v>
      </c>
      <c r="K53" s="44">
        <v>154855.01276000001</v>
      </c>
      <c r="L53" s="44">
        <v>118892.01910999999</v>
      </c>
      <c r="M53" s="44">
        <v>147785.28448</v>
      </c>
      <c r="N53" s="44">
        <v>175131.80995</v>
      </c>
      <c r="O53" s="45">
        <f t="shared" si="1"/>
        <v>1647862.7694699999</v>
      </c>
    </row>
    <row r="54" spans="1:15" ht="13.8" x14ac:dyDescent="0.25">
      <c r="A54" s="38">
        <v>2015</v>
      </c>
      <c r="B54" s="43" t="s">
        <v>116</v>
      </c>
      <c r="C54" s="44">
        <v>274780.63854999997</v>
      </c>
      <c r="D54" s="44">
        <v>295705.64476</v>
      </c>
      <c r="E54" s="44">
        <v>317336.78990999999</v>
      </c>
      <c r="F54" s="44"/>
      <c r="G54" s="44"/>
      <c r="H54" s="44"/>
      <c r="I54" s="44"/>
      <c r="J54" s="44"/>
      <c r="K54" s="44"/>
      <c r="L54" s="44"/>
      <c r="M54" s="44"/>
      <c r="N54" s="44"/>
      <c r="O54" s="45">
        <f t="shared" si="1"/>
        <v>887823.0732199999</v>
      </c>
    </row>
    <row r="55" spans="1:15" ht="13.8" x14ac:dyDescent="0.25">
      <c r="A55" s="42">
        <v>2014</v>
      </c>
      <c r="B55" s="43" t="s">
        <v>116</v>
      </c>
      <c r="C55" s="44">
        <v>329794.63932000002</v>
      </c>
      <c r="D55" s="44">
        <v>355763.90454999998</v>
      </c>
      <c r="E55" s="44">
        <v>399128.70760000002</v>
      </c>
      <c r="F55" s="44">
        <v>393690.34301999997</v>
      </c>
      <c r="G55" s="44">
        <v>411021.45890999999</v>
      </c>
      <c r="H55" s="44">
        <v>376015.99783000001</v>
      </c>
      <c r="I55" s="44">
        <v>389898.46036000003</v>
      </c>
      <c r="J55" s="44">
        <v>328196.93328</v>
      </c>
      <c r="K55" s="44">
        <v>381069.14622</v>
      </c>
      <c r="L55" s="44">
        <v>350459.74690000003</v>
      </c>
      <c r="M55" s="44">
        <v>351254.24349999998</v>
      </c>
      <c r="N55" s="44">
        <v>357697.40938999999</v>
      </c>
      <c r="O55" s="45">
        <f t="shared" si="1"/>
        <v>4423990.9908800004</v>
      </c>
    </row>
    <row r="56" spans="1:15" ht="13.8" x14ac:dyDescent="0.25">
      <c r="A56" s="38">
        <v>2015</v>
      </c>
      <c r="B56" s="43" t="s">
        <v>101</v>
      </c>
      <c r="C56" s="44">
        <v>5774.0317800000003</v>
      </c>
      <c r="D56" s="44">
        <v>5484.3786399999999</v>
      </c>
      <c r="E56" s="44">
        <v>10630.06632</v>
      </c>
      <c r="F56" s="44"/>
      <c r="G56" s="44"/>
      <c r="H56" s="44"/>
      <c r="I56" s="44"/>
      <c r="J56" s="44"/>
      <c r="K56" s="44"/>
      <c r="L56" s="44"/>
      <c r="M56" s="44"/>
      <c r="N56" s="44"/>
      <c r="O56" s="45">
        <f t="shared" si="1"/>
        <v>21888.476739999998</v>
      </c>
    </row>
    <row r="57" spans="1:15" ht="13.8" x14ac:dyDescent="0.25">
      <c r="A57" s="42">
        <v>2014</v>
      </c>
      <c r="B57" s="43" t="s">
        <v>101</v>
      </c>
      <c r="C57" s="44">
        <v>6960.5618599999998</v>
      </c>
      <c r="D57" s="44">
        <v>8786.9983599999996</v>
      </c>
      <c r="E57" s="44">
        <v>11183.54664</v>
      </c>
      <c r="F57" s="44">
        <v>12030.72193</v>
      </c>
      <c r="G57" s="44">
        <v>10637.996150000001</v>
      </c>
      <c r="H57" s="44">
        <v>11474.96531</v>
      </c>
      <c r="I57" s="44">
        <v>8117.7994600000002</v>
      </c>
      <c r="J57" s="44">
        <v>7803.66489</v>
      </c>
      <c r="K57" s="44">
        <v>8988.0646699999998</v>
      </c>
      <c r="L57" s="44">
        <v>9312.2113100000006</v>
      </c>
      <c r="M57" s="44">
        <v>6667.6035700000002</v>
      </c>
      <c r="N57" s="44">
        <v>8101.68667</v>
      </c>
      <c r="O57" s="45">
        <f t="shared" si="1"/>
        <v>110065.82082000001</v>
      </c>
    </row>
    <row r="58" spans="1:15" ht="13.8" x14ac:dyDescent="0.25">
      <c r="A58" s="38">
        <v>2015</v>
      </c>
      <c r="B58" s="39" t="s">
        <v>31</v>
      </c>
      <c r="C58" s="47">
        <v>277072.12987</v>
      </c>
      <c r="D58" s="47">
        <v>281743.47288999998</v>
      </c>
      <c r="E58" s="47">
        <v>282010.57383000001</v>
      </c>
      <c r="F58" s="47"/>
      <c r="G58" s="47"/>
      <c r="H58" s="47"/>
      <c r="I58" s="47"/>
      <c r="J58" s="47"/>
      <c r="K58" s="47"/>
      <c r="L58" s="47"/>
      <c r="M58" s="47"/>
      <c r="N58" s="47"/>
      <c r="O58" s="45">
        <f t="shared" si="1"/>
        <v>840826.17658999993</v>
      </c>
    </row>
    <row r="59" spans="1:15" ht="13.8" x14ac:dyDescent="0.25">
      <c r="A59" s="42">
        <v>2014</v>
      </c>
      <c r="B59" s="39" t="s">
        <v>31</v>
      </c>
      <c r="C59" s="47">
        <v>400471.49515999999</v>
      </c>
      <c r="D59" s="47">
        <v>327055.84641</v>
      </c>
      <c r="E59" s="47">
        <v>363215.16344999999</v>
      </c>
      <c r="F59" s="47">
        <v>412230.92872999999</v>
      </c>
      <c r="G59" s="47">
        <v>465271.46278</v>
      </c>
      <c r="H59" s="47">
        <v>404052.15821000002</v>
      </c>
      <c r="I59" s="47">
        <v>404536.06842000003</v>
      </c>
      <c r="J59" s="47">
        <v>381295.27629000001</v>
      </c>
      <c r="K59" s="47">
        <v>387297.02367999998</v>
      </c>
      <c r="L59" s="47">
        <v>341645.56133</v>
      </c>
      <c r="M59" s="47">
        <v>392037.30781999999</v>
      </c>
      <c r="N59" s="47">
        <v>366506.55362999998</v>
      </c>
      <c r="O59" s="45">
        <f t="shared" si="1"/>
        <v>4645614.8459099997</v>
      </c>
    </row>
    <row r="60" spans="1:15" ht="13.8" x14ac:dyDescent="0.25">
      <c r="A60" s="38">
        <v>2015</v>
      </c>
      <c r="B60" s="43" t="s">
        <v>102</v>
      </c>
      <c r="C60" s="44">
        <v>277072.12987</v>
      </c>
      <c r="D60" s="44">
        <v>281743.47288999998</v>
      </c>
      <c r="E60" s="44">
        <v>282010.57383000001</v>
      </c>
      <c r="F60" s="44"/>
      <c r="G60" s="44"/>
      <c r="H60" s="44"/>
      <c r="I60" s="44"/>
      <c r="J60" s="44"/>
      <c r="K60" s="44"/>
      <c r="L60" s="44"/>
      <c r="M60" s="44"/>
      <c r="N60" s="44"/>
      <c r="O60" s="45">
        <f t="shared" si="1"/>
        <v>840826.17658999993</v>
      </c>
    </row>
    <row r="61" spans="1:15" ht="14.4" thickBot="1" x14ac:dyDescent="0.3">
      <c r="A61" s="42">
        <v>2014</v>
      </c>
      <c r="B61" s="43" t="s">
        <v>102</v>
      </c>
      <c r="C61" s="44">
        <v>400471.49515999999</v>
      </c>
      <c r="D61" s="44">
        <v>327055.84641</v>
      </c>
      <c r="E61" s="44">
        <v>363215.16344999999</v>
      </c>
      <c r="F61" s="44">
        <v>412230.92872999999</v>
      </c>
      <c r="G61" s="44">
        <v>465271.46278</v>
      </c>
      <c r="H61" s="44">
        <v>404052.15821000002</v>
      </c>
      <c r="I61" s="44">
        <v>404536.06842000003</v>
      </c>
      <c r="J61" s="44">
        <v>381295.27629000001</v>
      </c>
      <c r="K61" s="44">
        <v>387297.02367999998</v>
      </c>
      <c r="L61" s="44">
        <v>341645.56133</v>
      </c>
      <c r="M61" s="44">
        <v>392037.30781999999</v>
      </c>
      <c r="N61" s="44">
        <v>366506.55362999998</v>
      </c>
      <c r="O61" s="45">
        <f t="shared" si="1"/>
        <v>4645614.8459099997</v>
      </c>
    </row>
    <row r="62" spans="1:15" s="52" customFormat="1" ht="15" customHeight="1" thickBot="1" x14ac:dyDescent="0.25">
      <c r="A62" s="48">
        <v>2002</v>
      </c>
      <c r="B62" s="49" t="s">
        <v>40</v>
      </c>
      <c r="C62" s="50">
        <v>2607319.6610000003</v>
      </c>
      <c r="D62" s="50">
        <v>2383772.9540000013</v>
      </c>
      <c r="E62" s="50">
        <v>2918943.5210000011</v>
      </c>
      <c r="F62" s="50">
        <v>2742857.9220000007</v>
      </c>
      <c r="G62" s="50">
        <v>3000325.2429999989</v>
      </c>
      <c r="H62" s="50">
        <v>2770693.8810000005</v>
      </c>
      <c r="I62" s="50">
        <v>3103851.8620000011</v>
      </c>
      <c r="J62" s="50">
        <v>2975888.9740000009</v>
      </c>
      <c r="K62" s="50">
        <v>3218206.861000001</v>
      </c>
      <c r="L62" s="50">
        <v>3501128.02</v>
      </c>
      <c r="M62" s="50">
        <v>3593604.8959999993</v>
      </c>
      <c r="N62" s="50">
        <v>3242495.2339999988</v>
      </c>
      <c r="O62" s="51">
        <f t="shared" si="1"/>
        <v>36059089.028999999</v>
      </c>
    </row>
    <row r="63" spans="1:15" s="52" customFormat="1" ht="15" customHeight="1" thickBot="1" x14ac:dyDescent="0.25">
      <c r="A63" s="48">
        <v>2003</v>
      </c>
      <c r="B63" s="49" t="s">
        <v>40</v>
      </c>
      <c r="C63" s="50">
        <v>3533705.5820000004</v>
      </c>
      <c r="D63" s="50">
        <v>2923460.39</v>
      </c>
      <c r="E63" s="50">
        <v>3908255.9910000004</v>
      </c>
      <c r="F63" s="50">
        <v>3662183.4490000019</v>
      </c>
      <c r="G63" s="50">
        <v>3860471.3</v>
      </c>
      <c r="H63" s="50">
        <v>3796113.5220000003</v>
      </c>
      <c r="I63" s="50">
        <v>4236114.2640000004</v>
      </c>
      <c r="J63" s="50">
        <v>3828726.17</v>
      </c>
      <c r="K63" s="50">
        <v>4114677.5230000005</v>
      </c>
      <c r="L63" s="50">
        <v>4824388.2590000024</v>
      </c>
      <c r="M63" s="50">
        <v>3969697.458000001</v>
      </c>
      <c r="N63" s="50">
        <v>4595042.3939999985</v>
      </c>
      <c r="O63" s="51">
        <f t="shared" si="1"/>
        <v>47252836.302000016</v>
      </c>
    </row>
    <row r="64" spans="1:15" s="52" customFormat="1" ht="15" customHeight="1" thickBot="1" x14ac:dyDescent="0.25">
      <c r="A64" s="48">
        <v>2004</v>
      </c>
      <c r="B64" s="49" t="s">
        <v>40</v>
      </c>
      <c r="C64" s="50">
        <v>4619660.84</v>
      </c>
      <c r="D64" s="50">
        <v>3664503.0430000005</v>
      </c>
      <c r="E64" s="50">
        <v>5218042.1769999983</v>
      </c>
      <c r="F64" s="50">
        <v>5072462.9939999972</v>
      </c>
      <c r="G64" s="50">
        <v>5170061.6049999986</v>
      </c>
      <c r="H64" s="50">
        <v>5284383.2859999994</v>
      </c>
      <c r="I64" s="50">
        <v>5632138.7980000004</v>
      </c>
      <c r="J64" s="50">
        <v>4707491.2839999991</v>
      </c>
      <c r="K64" s="50">
        <v>5656283.5209999988</v>
      </c>
      <c r="L64" s="50">
        <v>5867342.1210000003</v>
      </c>
      <c r="M64" s="50">
        <v>5733908.9759999998</v>
      </c>
      <c r="N64" s="50">
        <v>6540874.1749999989</v>
      </c>
      <c r="O64" s="51">
        <f t="shared" si="1"/>
        <v>63167152.819999993</v>
      </c>
    </row>
    <row r="65" spans="1:15" s="52" customFormat="1" ht="15" customHeight="1" thickBot="1" x14ac:dyDescent="0.25">
      <c r="A65" s="48">
        <v>2005</v>
      </c>
      <c r="B65" s="49" t="s">
        <v>40</v>
      </c>
      <c r="C65" s="50">
        <v>4997279.7240000004</v>
      </c>
      <c r="D65" s="50">
        <v>5651741.2519999975</v>
      </c>
      <c r="E65" s="50">
        <v>6591859.2179999994</v>
      </c>
      <c r="F65" s="50">
        <v>6128131.8779999986</v>
      </c>
      <c r="G65" s="50">
        <v>5977226.2170000002</v>
      </c>
      <c r="H65" s="50">
        <v>6038534.3669999996</v>
      </c>
      <c r="I65" s="50">
        <v>5763466.3530000011</v>
      </c>
      <c r="J65" s="50">
        <v>5552867.2119999984</v>
      </c>
      <c r="K65" s="50">
        <v>6814268.9409999987</v>
      </c>
      <c r="L65" s="50">
        <v>6772178.5690000001</v>
      </c>
      <c r="M65" s="50">
        <v>5942575.7820000006</v>
      </c>
      <c r="N65" s="50">
        <v>7246278.6300000018</v>
      </c>
      <c r="O65" s="51">
        <f t="shared" si="1"/>
        <v>73476408.142999992</v>
      </c>
    </row>
    <row r="66" spans="1:15" s="52" customFormat="1" ht="15" customHeight="1" thickBot="1" x14ac:dyDescent="0.25">
      <c r="A66" s="48">
        <v>2006</v>
      </c>
      <c r="B66" s="49" t="s">
        <v>40</v>
      </c>
      <c r="C66" s="50">
        <v>5133048.8809999982</v>
      </c>
      <c r="D66" s="50">
        <v>6058251.2790000001</v>
      </c>
      <c r="E66" s="50">
        <v>7411101.6589999972</v>
      </c>
      <c r="F66" s="50">
        <v>6456090.2610000009</v>
      </c>
      <c r="G66" s="50">
        <v>7041543.2469999986</v>
      </c>
      <c r="H66" s="50">
        <v>7815434.6219999995</v>
      </c>
      <c r="I66" s="50">
        <v>7067411.4789999994</v>
      </c>
      <c r="J66" s="50">
        <v>6811202.4100000011</v>
      </c>
      <c r="K66" s="50">
        <v>7606551.0949999997</v>
      </c>
      <c r="L66" s="50">
        <v>6888812.5490000006</v>
      </c>
      <c r="M66" s="50">
        <v>8641474.5560000036</v>
      </c>
      <c r="N66" s="50">
        <v>8603753.4799999986</v>
      </c>
      <c r="O66" s="51">
        <f t="shared" ref="O66:O74" si="2">SUM(C66:N66)</f>
        <v>85534675.518000007</v>
      </c>
    </row>
    <row r="67" spans="1:15" s="52" customFormat="1" ht="15" customHeight="1" thickBot="1" x14ac:dyDescent="0.25">
      <c r="A67" s="48">
        <v>2007</v>
      </c>
      <c r="B67" s="49" t="s">
        <v>40</v>
      </c>
      <c r="C67" s="50">
        <v>6564559.7930000005</v>
      </c>
      <c r="D67" s="50">
        <v>7656951.608</v>
      </c>
      <c r="E67" s="50">
        <v>8957851.6210000049</v>
      </c>
      <c r="F67" s="50">
        <v>8313312.004999998</v>
      </c>
      <c r="G67" s="50">
        <v>9147620.0420000013</v>
      </c>
      <c r="H67" s="50">
        <v>8980247.4370000008</v>
      </c>
      <c r="I67" s="50">
        <v>8937741.5910000019</v>
      </c>
      <c r="J67" s="50">
        <v>8736689.092000002</v>
      </c>
      <c r="K67" s="50">
        <v>9038743.8959999997</v>
      </c>
      <c r="L67" s="50">
        <v>9895216.6219999995</v>
      </c>
      <c r="M67" s="50">
        <v>11318798.219999997</v>
      </c>
      <c r="N67" s="50">
        <v>9724017.9770000037</v>
      </c>
      <c r="O67" s="51">
        <f t="shared" si="2"/>
        <v>107271749.904</v>
      </c>
    </row>
    <row r="68" spans="1:15" s="52" customFormat="1" ht="15" customHeight="1" thickBot="1" x14ac:dyDescent="0.25">
      <c r="A68" s="48">
        <v>2008</v>
      </c>
      <c r="B68" s="49" t="s">
        <v>40</v>
      </c>
      <c r="C68" s="50">
        <v>10632207.040999999</v>
      </c>
      <c r="D68" s="50">
        <v>11077899.120000005</v>
      </c>
      <c r="E68" s="50">
        <v>11428587.234000001</v>
      </c>
      <c r="F68" s="50">
        <v>11363963.502999999</v>
      </c>
      <c r="G68" s="50">
        <v>12477968.699999999</v>
      </c>
      <c r="H68" s="50">
        <v>11770634.384000003</v>
      </c>
      <c r="I68" s="50">
        <v>12595426.862999996</v>
      </c>
      <c r="J68" s="50">
        <v>11046830.085999999</v>
      </c>
      <c r="K68" s="50">
        <v>12793148.033999996</v>
      </c>
      <c r="L68" s="50">
        <v>9722708.7899999991</v>
      </c>
      <c r="M68" s="50">
        <v>9395872.8970000036</v>
      </c>
      <c r="N68" s="50">
        <v>7721948.9740000013</v>
      </c>
      <c r="O68" s="51">
        <f t="shared" si="2"/>
        <v>132027195.626</v>
      </c>
    </row>
    <row r="69" spans="1:15" s="52" customFormat="1" ht="15" customHeight="1" thickBot="1" x14ac:dyDescent="0.25">
      <c r="A69" s="48">
        <v>2009</v>
      </c>
      <c r="B69" s="49" t="s">
        <v>40</v>
      </c>
      <c r="C69" s="50">
        <v>7884493.5240000021</v>
      </c>
      <c r="D69" s="50">
        <v>8435115.8340000007</v>
      </c>
      <c r="E69" s="50">
        <v>8155485.0810000002</v>
      </c>
      <c r="F69" s="50">
        <v>7561696.282999998</v>
      </c>
      <c r="G69" s="50">
        <v>7346407.5280000027</v>
      </c>
      <c r="H69" s="50">
        <v>8329692.782999998</v>
      </c>
      <c r="I69" s="50">
        <v>9055733.6709999945</v>
      </c>
      <c r="J69" s="50">
        <v>7839908.8419999983</v>
      </c>
      <c r="K69" s="50">
        <v>8480708.3870000001</v>
      </c>
      <c r="L69" s="50">
        <v>10095768.030000005</v>
      </c>
      <c r="M69" s="50">
        <v>8903010.773</v>
      </c>
      <c r="N69" s="50">
        <v>10054591.867000001</v>
      </c>
      <c r="O69" s="51">
        <f t="shared" si="2"/>
        <v>102142612.603</v>
      </c>
    </row>
    <row r="70" spans="1:15" s="52" customFormat="1" ht="15" customHeight="1" thickBot="1" x14ac:dyDescent="0.25">
      <c r="A70" s="48">
        <v>2010</v>
      </c>
      <c r="B70" s="49" t="s">
        <v>40</v>
      </c>
      <c r="C70" s="50">
        <v>7828748.0580000002</v>
      </c>
      <c r="D70" s="50">
        <v>8263237.8140000002</v>
      </c>
      <c r="E70" s="50">
        <v>9886488.1710000001</v>
      </c>
      <c r="F70" s="50">
        <v>9396006.6539999992</v>
      </c>
      <c r="G70" s="50">
        <v>9799958.1170000006</v>
      </c>
      <c r="H70" s="50">
        <v>9542907.6439999994</v>
      </c>
      <c r="I70" s="50">
        <v>9564682.5449999999</v>
      </c>
      <c r="J70" s="50">
        <v>8523451.9729999993</v>
      </c>
      <c r="K70" s="50">
        <v>8909230.5209999997</v>
      </c>
      <c r="L70" s="50">
        <v>10963586.27</v>
      </c>
      <c r="M70" s="50">
        <v>9382369.7180000003</v>
      </c>
      <c r="N70" s="50">
        <v>11822551.698999999</v>
      </c>
      <c r="O70" s="51">
        <f t="shared" si="2"/>
        <v>113883219.18399999</v>
      </c>
    </row>
    <row r="71" spans="1:15" s="52" customFormat="1" ht="15" customHeight="1" thickBot="1" x14ac:dyDescent="0.25">
      <c r="A71" s="48">
        <v>2011</v>
      </c>
      <c r="B71" s="49" t="s">
        <v>40</v>
      </c>
      <c r="C71" s="50">
        <v>9551084.6390000004</v>
      </c>
      <c r="D71" s="50">
        <v>10059126.307</v>
      </c>
      <c r="E71" s="50">
        <v>11811085.16</v>
      </c>
      <c r="F71" s="50">
        <v>11873269.447000001</v>
      </c>
      <c r="G71" s="50">
        <v>10943364.372</v>
      </c>
      <c r="H71" s="50">
        <v>11349953.558</v>
      </c>
      <c r="I71" s="50">
        <v>11860004.271</v>
      </c>
      <c r="J71" s="50">
        <v>11245124.657</v>
      </c>
      <c r="K71" s="50">
        <v>10750626.098999999</v>
      </c>
      <c r="L71" s="50">
        <v>11907219.297</v>
      </c>
      <c r="M71" s="50">
        <v>11078524.743000001</v>
      </c>
      <c r="N71" s="50">
        <v>12477486.279999999</v>
      </c>
      <c r="O71" s="51">
        <f t="shared" si="2"/>
        <v>134906868.83000001</v>
      </c>
    </row>
    <row r="72" spans="1:15" ht="13.8" thickBot="1" x14ac:dyDescent="0.3">
      <c r="A72" s="48">
        <v>2012</v>
      </c>
      <c r="B72" s="49" t="s">
        <v>40</v>
      </c>
      <c r="C72" s="50">
        <v>10348187.165999999</v>
      </c>
      <c r="D72" s="50">
        <v>11748000.124</v>
      </c>
      <c r="E72" s="50">
        <v>13208572.977</v>
      </c>
      <c r="F72" s="50">
        <v>12630226.718</v>
      </c>
      <c r="G72" s="50">
        <v>13131530.960999999</v>
      </c>
      <c r="H72" s="50">
        <v>13231198.687999999</v>
      </c>
      <c r="I72" s="50">
        <v>12830675.307</v>
      </c>
      <c r="J72" s="50">
        <v>12831394.572000001</v>
      </c>
      <c r="K72" s="50">
        <v>12952651.721999999</v>
      </c>
      <c r="L72" s="50">
        <v>13190769.654999999</v>
      </c>
      <c r="M72" s="50">
        <v>13753052.493000001</v>
      </c>
      <c r="N72" s="50">
        <v>12605476.173</v>
      </c>
      <c r="O72" s="51">
        <f t="shared" si="2"/>
        <v>152461736.55599999</v>
      </c>
    </row>
    <row r="73" spans="1:15" ht="13.8" thickBot="1" x14ac:dyDescent="0.3">
      <c r="A73" s="48">
        <v>2013</v>
      </c>
      <c r="B73" s="49" t="s">
        <v>40</v>
      </c>
      <c r="C73" s="50">
        <v>11481521.079</v>
      </c>
      <c r="D73" s="50">
        <v>12385690.909</v>
      </c>
      <c r="E73" s="50">
        <v>13122058.141000001</v>
      </c>
      <c r="F73" s="50">
        <v>12468202.903000001</v>
      </c>
      <c r="G73" s="50">
        <v>13277209.017000001</v>
      </c>
      <c r="H73" s="50">
        <v>12399973.961999999</v>
      </c>
      <c r="I73" s="50">
        <v>13059519.685000001</v>
      </c>
      <c r="J73" s="50">
        <v>11118300.903000001</v>
      </c>
      <c r="K73" s="50">
        <v>13060371.039000001</v>
      </c>
      <c r="L73" s="50">
        <v>12053704.638</v>
      </c>
      <c r="M73" s="50">
        <v>14201227.351</v>
      </c>
      <c r="N73" s="50">
        <v>13174857.460000001</v>
      </c>
      <c r="O73" s="51">
        <f t="shared" si="2"/>
        <v>151802637.08700001</v>
      </c>
    </row>
    <row r="74" spans="1:15" ht="13.8" thickBot="1" x14ac:dyDescent="0.3">
      <c r="A74" s="48">
        <v>2014</v>
      </c>
      <c r="B74" s="49" t="s">
        <v>40</v>
      </c>
      <c r="C74" s="50">
        <v>12400056.448999999</v>
      </c>
      <c r="D74" s="50">
        <v>13053754.635</v>
      </c>
      <c r="E74" s="50">
        <v>14680814.868000001</v>
      </c>
      <c r="F74" s="50">
        <v>13372233.573000001</v>
      </c>
      <c r="G74" s="50">
        <v>13682713.675000001</v>
      </c>
      <c r="H74" s="50">
        <v>12881786.856000001</v>
      </c>
      <c r="I74" s="50">
        <v>13346276.847999999</v>
      </c>
      <c r="J74" s="50">
        <v>11388738.923</v>
      </c>
      <c r="K74" s="50">
        <v>13585878.693</v>
      </c>
      <c r="L74" s="50">
        <v>12894052.27</v>
      </c>
      <c r="M74" s="50">
        <v>13073727.768999999</v>
      </c>
      <c r="N74" s="50">
        <v>13282119.543</v>
      </c>
      <c r="O74" s="51">
        <f t="shared" si="2"/>
        <v>157642154.10200003</v>
      </c>
    </row>
    <row r="75" spans="1:15" ht="13.8" thickBot="1" x14ac:dyDescent="0.3">
      <c r="A75" s="48">
        <v>2015</v>
      </c>
      <c r="B75" s="49" t="s">
        <v>40</v>
      </c>
      <c r="C75" s="50">
        <v>12315669.049999999</v>
      </c>
      <c r="D75" s="50">
        <v>12271540.685000001</v>
      </c>
      <c r="E75" s="50">
        <v>11229198.824069999</v>
      </c>
      <c r="F75" s="50"/>
      <c r="G75" s="50"/>
      <c r="H75" s="50"/>
      <c r="I75" s="50"/>
      <c r="J75" s="50"/>
      <c r="K75" s="50"/>
      <c r="L75" s="50"/>
      <c r="M75" s="50"/>
      <c r="N75" s="50"/>
      <c r="O75" s="51">
        <f>SUM(C75:N75)</f>
        <v>35816408.559069999</v>
      </c>
    </row>
    <row r="76" spans="1:15" x14ac:dyDescent="0.25">
      <c r="B76" s="53" t="s">
        <v>103</v>
      </c>
    </row>
    <row r="78" spans="1:15" x14ac:dyDescent="0.25">
      <c r="C78" s="56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topLeftCell="A70" workbookViewId="0">
      <selection activeCell="F90" sqref="F90"/>
    </sheetView>
  </sheetViews>
  <sheetFormatPr defaultColWidth="9.109375" defaultRowHeight="13.2" x14ac:dyDescent="0.25"/>
  <cols>
    <col min="1" max="1" width="29.109375" customWidth="1"/>
    <col min="2" max="3" width="12.6640625" style="75" bestFit="1" customWidth="1"/>
    <col min="4" max="4" width="9.33203125" bestFit="1" customWidth="1"/>
  </cols>
  <sheetData>
    <row r="2" spans="1:4" ht="24.6" customHeight="1" x14ac:dyDescent="0.35">
      <c r="A2" s="143" t="s">
        <v>104</v>
      </c>
      <c r="B2" s="143"/>
      <c r="C2" s="143"/>
      <c r="D2" s="143"/>
    </row>
    <row r="3" spans="1:4" ht="15.6" x14ac:dyDescent="0.3">
      <c r="A3" s="142" t="s">
        <v>105</v>
      </c>
      <c r="B3" s="142"/>
      <c r="C3" s="142"/>
      <c r="D3" s="142"/>
    </row>
    <row r="5" spans="1:4" x14ac:dyDescent="0.25">
      <c r="A5" s="68" t="s">
        <v>106</v>
      </c>
      <c r="B5" s="69" t="s">
        <v>211</v>
      </c>
      <c r="C5" s="69" t="s">
        <v>212</v>
      </c>
      <c r="D5" s="70" t="s">
        <v>107</v>
      </c>
    </row>
    <row r="6" spans="1:4" x14ac:dyDescent="0.25">
      <c r="A6" s="71" t="s">
        <v>199</v>
      </c>
      <c r="B6" s="72">
        <v>10996.76655</v>
      </c>
      <c r="C6" s="72">
        <v>42139.982479999999</v>
      </c>
      <c r="D6" s="73">
        <v>2.8320339245539405</v>
      </c>
    </row>
    <row r="7" spans="1:4" x14ac:dyDescent="0.25">
      <c r="A7" s="71" t="s">
        <v>198</v>
      </c>
      <c r="B7" s="72">
        <v>17021.857489999999</v>
      </c>
      <c r="C7" s="72">
        <v>60505.083989999999</v>
      </c>
      <c r="D7" s="73">
        <v>2.5545523762929827</v>
      </c>
    </row>
    <row r="8" spans="1:4" x14ac:dyDescent="0.25">
      <c r="A8" s="71" t="s">
        <v>200</v>
      </c>
      <c r="B8" s="72">
        <v>18959.016390000001</v>
      </c>
      <c r="C8" s="72">
        <v>40106.588159999999</v>
      </c>
      <c r="D8" s="73">
        <v>1.1154361246902218</v>
      </c>
    </row>
    <row r="9" spans="1:4" x14ac:dyDescent="0.25">
      <c r="A9" s="71" t="s">
        <v>219</v>
      </c>
      <c r="B9" s="72">
        <v>11156.4126</v>
      </c>
      <c r="C9" s="72">
        <v>21542.015909999998</v>
      </c>
      <c r="D9" s="73">
        <v>0.93090885774518584</v>
      </c>
    </row>
    <row r="10" spans="1:4" x14ac:dyDescent="0.25">
      <c r="A10" s="71" t="s">
        <v>220</v>
      </c>
      <c r="B10" s="72">
        <v>8757.0148300000001</v>
      </c>
      <c r="C10" s="72">
        <v>15869.192419999999</v>
      </c>
      <c r="D10" s="73">
        <v>0.81216918414194339</v>
      </c>
    </row>
    <row r="11" spans="1:4" x14ac:dyDescent="0.25">
      <c r="A11" s="71" t="s">
        <v>197</v>
      </c>
      <c r="B11" s="72">
        <v>18017.3776</v>
      </c>
      <c r="C11" s="72">
        <v>32311.971099999999</v>
      </c>
      <c r="D11" s="73">
        <v>0.79337813844785043</v>
      </c>
    </row>
    <row r="12" spans="1:4" x14ac:dyDescent="0.25">
      <c r="A12" s="71" t="s">
        <v>196</v>
      </c>
      <c r="B12" s="72">
        <v>24010.82977</v>
      </c>
      <c r="C12" s="72">
        <v>42587.623</v>
      </c>
      <c r="D12" s="73">
        <v>0.77368393378934852</v>
      </c>
    </row>
    <row r="13" spans="1:4" x14ac:dyDescent="0.25">
      <c r="A13" s="71" t="s">
        <v>221</v>
      </c>
      <c r="B13" s="72">
        <v>9504.8181000000004</v>
      </c>
      <c r="C13" s="72">
        <v>15624.213159999999</v>
      </c>
      <c r="D13" s="73">
        <v>0.64382032308435222</v>
      </c>
    </row>
    <row r="14" spans="1:4" x14ac:dyDescent="0.25">
      <c r="A14" s="71" t="s">
        <v>201</v>
      </c>
      <c r="B14" s="72">
        <v>10435.75683</v>
      </c>
      <c r="C14" s="72">
        <v>16968.994180000002</v>
      </c>
      <c r="D14" s="73">
        <v>0.62604346349070694</v>
      </c>
    </row>
    <row r="15" spans="1:4" x14ac:dyDescent="0.25">
      <c r="A15" s="71" t="s">
        <v>222</v>
      </c>
      <c r="B15" s="72">
        <v>9114.4959899999994</v>
      </c>
      <c r="C15" s="72">
        <v>14521.2441</v>
      </c>
      <c r="D15" s="73">
        <v>0.5932031914800372</v>
      </c>
    </row>
    <row r="16" spans="1:4" x14ac:dyDescent="0.25">
      <c r="A16" s="74" t="s">
        <v>108</v>
      </c>
      <c r="D16" s="132"/>
    </row>
    <row r="17" spans="1:4" x14ac:dyDescent="0.25">
      <c r="A17" s="76"/>
    </row>
    <row r="18" spans="1:4" ht="19.2" x14ac:dyDescent="0.35">
      <c r="A18" s="143" t="s">
        <v>109</v>
      </c>
      <c r="B18" s="143"/>
      <c r="C18" s="143"/>
      <c r="D18" s="143"/>
    </row>
    <row r="19" spans="1:4" ht="15.6" x14ac:dyDescent="0.3">
      <c r="A19" s="142" t="s">
        <v>110</v>
      </c>
      <c r="B19" s="142"/>
      <c r="C19" s="142"/>
      <c r="D19" s="142"/>
    </row>
    <row r="20" spans="1:4" x14ac:dyDescent="0.25">
      <c r="A20" s="32"/>
    </row>
    <row r="21" spans="1:4" x14ac:dyDescent="0.25">
      <c r="A21" s="68" t="s">
        <v>106</v>
      </c>
      <c r="B21" s="69" t="s">
        <v>211</v>
      </c>
      <c r="C21" s="69" t="s">
        <v>212</v>
      </c>
      <c r="D21" s="70" t="s">
        <v>107</v>
      </c>
    </row>
    <row r="22" spans="1:4" x14ac:dyDescent="0.25">
      <c r="A22" s="71" t="s">
        <v>66</v>
      </c>
      <c r="B22" s="72">
        <v>1308052.8243100001</v>
      </c>
      <c r="C22" s="72">
        <v>1063318.5945900001</v>
      </c>
      <c r="D22" s="73">
        <v>-0.18709812415190313</v>
      </c>
    </row>
    <row r="23" spans="1:4" x14ac:dyDescent="0.25">
      <c r="A23" s="71" t="s">
        <v>67</v>
      </c>
      <c r="B23" s="72">
        <v>989002.81403000001</v>
      </c>
      <c r="C23" s="72">
        <v>712748.73069</v>
      </c>
      <c r="D23" s="73">
        <v>-0.27932588201070602</v>
      </c>
    </row>
    <row r="24" spans="1:4" x14ac:dyDescent="0.25">
      <c r="A24" s="71" t="s">
        <v>68</v>
      </c>
      <c r="B24" s="72">
        <v>788581.36583000002</v>
      </c>
      <c r="C24" s="72">
        <v>711769.88173000002</v>
      </c>
      <c r="D24" s="73">
        <v>-9.7404640064191916E-2</v>
      </c>
    </row>
    <row r="25" spans="1:4" x14ac:dyDescent="0.25">
      <c r="A25" s="71" t="s">
        <v>72</v>
      </c>
      <c r="B25" s="72">
        <v>439562.87569000002</v>
      </c>
      <c r="C25" s="72">
        <v>535325.25893000001</v>
      </c>
      <c r="D25" s="73">
        <v>0.21785821445834758</v>
      </c>
    </row>
    <row r="26" spans="1:4" x14ac:dyDescent="0.25">
      <c r="A26" s="71" t="s">
        <v>70</v>
      </c>
      <c r="B26" s="72">
        <v>616182.80899000005</v>
      </c>
      <c r="C26" s="72">
        <v>522919.46016000002</v>
      </c>
      <c r="D26" s="73">
        <v>-0.15135662253036597</v>
      </c>
    </row>
    <row r="27" spans="1:4" x14ac:dyDescent="0.25">
      <c r="A27" s="71" t="s">
        <v>71</v>
      </c>
      <c r="B27" s="72">
        <v>584087.62748000002</v>
      </c>
      <c r="C27" s="72">
        <v>458855.71990999999</v>
      </c>
      <c r="D27" s="73">
        <v>-0.21440602690096899</v>
      </c>
    </row>
    <row r="28" spans="1:4" x14ac:dyDescent="0.25">
      <c r="A28" s="71" t="s">
        <v>74</v>
      </c>
      <c r="B28" s="72">
        <v>283304.09659999999</v>
      </c>
      <c r="C28" s="72">
        <v>394985.35159999999</v>
      </c>
      <c r="D28" s="73">
        <v>0.39420981320183285</v>
      </c>
    </row>
    <row r="29" spans="1:4" x14ac:dyDescent="0.25">
      <c r="A29" s="71" t="s">
        <v>73</v>
      </c>
      <c r="B29" s="72">
        <v>422158.29232000001</v>
      </c>
      <c r="C29" s="72">
        <v>374597.44166000001</v>
      </c>
      <c r="D29" s="73">
        <v>-0.11266117834290559</v>
      </c>
    </row>
    <row r="30" spans="1:4" x14ac:dyDescent="0.25">
      <c r="A30" s="71" t="s">
        <v>69</v>
      </c>
      <c r="B30" s="72">
        <v>486133.39155</v>
      </c>
      <c r="C30" s="72">
        <v>328050.95397999999</v>
      </c>
      <c r="D30" s="73">
        <v>-0.32518325282278177</v>
      </c>
    </row>
    <row r="31" spans="1:4" x14ac:dyDescent="0.25">
      <c r="A31" s="71" t="s">
        <v>142</v>
      </c>
      <c r="B31" s="72">
        <v>261754.46395</v>
      </c>
      <c r="C31" s="72">
        <v>302469.69741999998</v>
      </c>
      <c r="D31" s="73">
        <v>0.15554742736986274</v>
      </c>
    </row>
    <row r="33" spans="1:4" ht="19.2" x14ac:dyDescent="0.35">
      <c r="A33" s="143" t="s">
        <v>111</v>
      </c>
      <c r="B33" s="143"/>
      <c r="C33" s="143"/>
      <c r="D33" s="143"/>
    </row>
    <row r="34" spans="1:4" ht="15.6" x14ac:dyDescent="0.3">
      <c r="A34" s="142" t="s">
        <v>112</v>
      </c>
      <c r="B34" s="142"/>
      <c r="C34" s="142"/>
      <c r="D34" s="142"/>
    </row>
    <row r="36" spans="1:4" x14ac:dyDescent="0.25">
      <c r="A36" s="68" t="s">
        <v>113</v>
      </c>
      <c r="B36" s="69" t="s">
        <v>211</v>
      </c>
      <c r="C36" s="69" t="s">
        <v>212</v>
      </c>
      <c r="D36" s="70" t="s">
        <v>107</v>
      </c>
    </row>
    <row r="37" spans="1:4" x14ac:dyDescent="0.25">
      <c r="A37" s="71" t="s">
        <v>94</v>
      </c>
      <c r="B37" s="72">
        <v>2126491.3872500001</v>
      </c>
      <c r="C37" s="72">
        <v>1772088.19738</v>
      </c>
      <c r="D37" s="73">
        <v>-0.1666610041286449</v>
      </c>
    </row>
    <row r="38" spans="1:4" x14ac:dyDescent="0.25">
      <c r="A38" s="71" t="s">
        <v>130</v>
      </c>
      <c r="B38" s="72">
        <v>1460149.29752</v>
      </c>
      <c r="C38" s="72">
        <v>1353888.10399</v>
      </c>
      <c r="D38" s="73">
        <v>-7.2774197618339476E-2</v>
      </c>
    </row>
    <row r="39" spans="1:4" x14ac:dyDescent="0.25">
      <c r="A39" s="71" t="s">
        <v>179</v>
      </c>
      <c r="B39" s="72">
        <v>1599277.86237</v>
      </c>
      <c r="C39" s="72">
        <v>1328892.50826</v>
      </c>
      <c r="D39" s="73">
        <v>-0.16906715241422202</v>
      </c>
    </row>
    <row r="40" spans="1:4" x14ac:dyDescent="0.25">
      <c r="A40" s="71" t="s">
        <v>98</v>
      </c>
      <c r="B40" s="72">
        <v>1173025.9663199999</v>
      </c>
      <c r="C40" s="72">
        <v>966420.30380999995</v>
      </c>
      <c r="D40" s="73">
        <v>-0.17613051069803701</v>
      </c>
    </row>
    <row r="41" spans="1:4" x14ac:dyDescent="0.25">
      <c r="A41" s="71" t="s">
        <v>202</v>
      </c>
      <c r="B41" s="72">
        <v>1056527.4245199999</v>
      </c>
      <c r="C41" s="72">
        <v>841792.02873999998</v>
      </c>
      <c r="D41" s="73">
        <v>-0.20324640023192792</v>
      </c>
    </row>
    <row r="42" spans="1:4" x14ac:dyDescent="0.25">
      <c r="A42" s="71" t="s">
        <v>90</v>
      </c>
      <c r="B42" s="72">
        <v>770352.71528999996</v>
      </c>
      <c r="C42" s="72">
        <v>680972.87199999997</v>
      </c>
      <c r="D42" s="73">
        <v>-0.11602457097376864</v>
      </c>
    </row>
    <row r="43" spans="1:4" x14ac:dyDescent="0.25">
      <c r="A43" s="74" t="s">
        <v>131</v>
      </c>
      <c r="B43" s="72">
        <v>598289.29353000002</v>
      </c>
      <c r="C43" s="72">
        <v>555734.62087999994</v>
      </c>
      <c r="D43" s="73">
        <v>-7.1127250830314681E-2</v>
      </c>
    </row>
    <row r="44" spans="1:4" x14ac:dyDescent="0.25">
      <c r="A44" s="71" t="s">
        <v>132</v>
      </c>
      <c r="B44" s="72">
        <v>599424.32551</v>
      </c>
      <c r="C44" s="72">
        <v>532574.81756999996</v>
      </c>
      <c r="D44" s="73">
        <v>-0.11152284799774081</v>
      </c>
    </row>
    <row r="45" spans="1:4" x14ac:dyDescent="0.25">
      <c r="A45" s="71" t="s">
        <v>96</v>
      </c>
      <c r="B45" s="72">
        <v>503717.45244000002</v>
      </c>
      <c r="C45" s="72">
        <v>454043.35710000002</v>
      </c>
      <c r="D45" s="73">
        <v>-9.8614997553448672E-2</v>
      </c>
    </row>
    <row r="46" spans="1:4" x14ac:dyDescent="0.25">
      <c r="A46" s="71" t="s">
        <v>203</v>
      </c>
      <c r="B46" s="72">
        <v>369867.52171</v>
      </c>
      <c r="C46" s="72">
        <v>348598.40668000001</v>
      </c>
      <c r="D46" s="73">
        <v>-5.7504684195213943E-2</v>
      </c>
    </row>
    <row r="48" spans="1:4" ht="19.2" x14ac:dyDescent="0.35">
      <c r="A48" s="143" t="s">
        <v>114</v>
      </c>
      <c r="B48" s="143"/>
      <c r="C48" s="143"/>
      <c r="D48" s="143"/>
    </row>
    <row r="49" spans="1:4" ht="15.6" x14ac:dyDescent="0.3">
      <c r="A49" s="142" t="s">
        <v>115</v>
      </c>
      <c r="B49" s="142"/>
      <c r="C49" s="142"/>
      <c r="D49" s="142"/>
    </row>
    <row r="51" spans="1:4" x14ac:dyDescent="0.25">
      <c r="A51" s="68" t="s">
        <v>113</v>
      </c>
      <c r="B51" s="69" t="s">
        <v>211</v>
      </c>
      <c r="C51" s="69" t="s">
        <v>212</v>
      </c>
      <c r="D51" s="70" t="s">
        <v>107</v>
      </c>
    </row>
    <row r="52" spans="1:4" x14ac:dyDescent="0.25">
      <c r="A52" s="71" t="s">
        <v>180</v>
      </c>
      <c r="B52" s="72">
        <v>154123.44412</v>
      </c>
      <c r="C52" s="72">
        <v>209152.58888</v>
      </c>
      <c r="D52" s="73">
        <v>0.35704590611895803</v>
      </c>
    </row>
    <row r="53" spans="1:4" x14ac:dyDescent="0.25">
      <c r="A53" s="71" t="s">
        <v>100</v>
      </c>
      <c r="B53" s="72">
        <v>107438.48701</v>
      </c>
      <c r="C53" s="72">
        <v>136128.04362000001</v>
      </c>
      <c r="D53" s="73">
        <v>0.26703239601028345</v>
      </c>
    </row>
    <row r="54" spans="1:4" x14ac:dyDescent="0.25">
      <c r="A54" s="71" t="s">
        <v>204</v>
      </c>
      <c r="B54" s="72">
        <v>10157.391799999999</v>
      </c>
      <c r="C54" s="72">
        <v>11307.862590000001</v>
      </c>
      <c r="D54" s="73">
        <v>0.11326439037233961</v>
      </c>
    </row>
    <row r="55" spans="1:4" x14ac:dyDescent="0.25">
      <c r="A55" s="71" t="s">
        <v>223</v>
      </c>
      <c r="B55" s="72">
        <v>143824.89517999999</v>
      </c>
      <c r="C55" s="72">
        <v>144270.39611</v>
      </c>
      <c r="D55" s="73">
        <v>3.0975230640179164E-3</v>
      </c>
    </row>
    <row r="56" spans="1:4" x14ac:dyDescent="0.25">
      <c r="A56" s="71" t="s">
        <v>203</v>
      </c>
      <c r="B56" s="72">
        <v>369867.52171</v>
      </c>
      <c r="C56" s="72">
        <v>348598.40668000001</v>
      </c>
      <c r="D56" s="73">
        <v>-5.7504684195213943E-2</v>
      </c>
    </row>
    <row r="57" spans="1:4" x14ac:dyDescent="0.25">
      <c r="A57" s="71" t="s">
        <v>225</v>
      </c>
      <c r="B57" s="72">
        <v>271914.17346000002</v>
      </c>
      <c r="C57" s="72">
        <v>255773.56370999999</v>
      </c>
      <c r="D57" s="73">
        <v>-5.9359207152084696E-2</v>
      </c>
    </row>
    <row r="58" spans="1:4" x14ac:dyDescent="0.25">
      <c r="A58" s="71" t="s">
        <v>224</v>
      </c>
      <c r="B58" s="72">
        <v>105105.68309999999</v>
      </c>
      <c r="C58" s="72">
        <v>98831.09319</v>
      </c>
      <c r="D58" s="73">
        <v>-5.9697912852440187E-2</v>
      </c>
    </row>
    <row r="59" spans="1:4" x14ac:dyDescent="0.25">
      <c r="A59" s="71" t="s">
        <v>131</v>
      </c>
      <c r="B59" s="72">
        <v>598289.29353000002</v>
      </c>
      <c r="C59" s="72">
        <v>555734.62087999994</v>
      </c>
      <c r="D59" s="73">
        <v>-7.1127250830314681E-2</v>
      </c>
    </row>
    <row r="60" spans="1:4" x14ac:dyDescent="0.25">
      <c r="A60" s="71" t="s">
        <v>130</v>
      </c>
      <c r="B60" s="72">
        <v>1460149.29752</v>
      </c>
      <c r="C60" s="72">
        <v>1353888.10399</v>
      </c>
      <c r="D60" s="73">
        <v>-7.2774197618339476E-2</v>
      </c>
    </row>
    <row r="61" spans="1:4" x14ac:dyDescent="0.25">
      <c r="A61" s="71" t="s">
        <v>96</v>
      </c>
      <c r="B61" s="72">
        <v>503717.45244000002</v>
      </c>
      <c r="C61" s="72">
        <v>454043.35710000002</v>
      </c>
      <c r="D61" s="73">
        <v>-9.8614997553448672E-2</v>
      </c>
    </row>
    <row r="63" spans="1:4" ht="19.2" x14ac:dyDescent="0.35">
      <c r="A63" s="143" t="s">
        <v>117</v>
      </c>
      <c r="B63" s="143"/>
      <c r="C63" s="143"/>
      <c r="D63" s="143"/>
    </row>
    <row r="64" spans="1:4" ht="15.6" x14ac:dyDescent="0.3">
      <c r="A64" s="142" t="s">
        <v>118</v>
      </c>
      <c r="B64" s="142"/>
      <c r="C64" s="142"/>
      <c r="D64" s="142"/>
    </row>
    <row r="66" spans="1:4" x14ac:dyDescent="0.25">
      <c r="A66" s="68" t="s">
        <v>119</v>
      </c>
      <c r="B66" s="69" t="s">
        <v>211</v>
      </c>
      <c r="C66" s="69" t="s">
        <v>212</v>
      </c>
      <c r="D66" s="70" t="s">
        <v>107</v>
      </c>
    </row>
    <row r="67" spans="1:4" x14ac:dyDescent="0.25">
      <c r="A67" s="71" t="s">
        <v>120</v>
      </c>
      <c r="B67" s="72">
        <v>5644675.7675000001</v>
      </c>
      <c r="C67" s="72">
        <v>4944868.1127300002</v>
      </c>
      <c r="D67" s="73">
        <v>-0.12397659025860069</v>
      </c>
    </row>
    <row r="68" spans="1:4" x14ac:dyDescent="0.25">
      <c r="A68" s="71" t="s">
        <v>121</v>
      </c>
      <c r="B68" s="72">
        <v>1197704.02575</v>
      </c>
      <c r="C68" s="72">
        <v>1046843.24369</v>
      </c>
      <c r="D68" s="73">
        <v>-0.12595831592494752</v>
      </c>
    </row>
    <row r="69" spans="1:4" x14ac:dyDescent="0.25">
      <c r="A69" s="71" t="s">
        <v>122</v>
      </c>
      <c r="B69" s="72">
        <v>1069474.2742999999</v>
      </c>
      <c r="C69" s="72">
        <v>952474.98108000006</v>
      </c>
      <c r="D69" s="73">
        <v>-0.10939888507049793</v>
      </c>
    </row>
    <row r="70" spans="1:4" x14ac:dyDescent="0.25">
      <c r="A70" s="71" t="s">
        <v>123</v>
      </c>
      <c r="B70" s="72">
        <v>848770.32846999995</v>
      </c>
      <c r="C70" s="72">
        <v>665602.01194</v>
      </c>
      <c r="D70" s="73">
        <v>-0.21580433526721016</v>
      </c>
    </row>
    <row r="71" spans="1:4" x14ac:dyDescent="0.25">
      <c r="A71" s="71" t="s">
        <v>124</v>
      </c>
      <c r="B71" s="72">
        <v>622449.85742000001</v>
      </c>
      <c r="C71" s="72">
        <v>581962.65489000001</v>
      </c>
      <c r="D71" s="73">
        <v>-6.504492216901761E-2</v>
      </c>
    </row>
    <row r="72" spans="1:4" x14ac:dyDescent="0.25">
      <c r="A72" s="71" t="s">
        <v>125</v>
      </c>
      <c r="B72" s="72">
        <v>540201.60719999997</v>
      </c>
      <c r="C72" s="72">
        <v>509874.17254</v>
      </c>
      <c r="D72" s="73">
        <v>-5.6140955998251557E-2</v>
      </c>
    </row>
    <row r="73" spans="1:4" x14ac:dyDescent="0.25">
      <c r="A73" s="71" t="s">
        <v>126</v>
      </c>
      <c r="B73" s="72">
        <v>374805.45497999998</v>
      </c>
      <c r="C73" s="72">
        <v>285102.57316999999</v>
      </c>
      <c r="D73" s="73">
        <v>-0.23933184701056881</v>
      </c>
    </row>
    <row r="74" spans="1:4" x14ac:dyDescent="0.25">
      <c r="A74" s="71" t="s">
        <v>127</v>
      </c>
      <c r="B74" s="72">
        <v>266068.28174000001</v>
      </c>
      <c r="C74" s="72">
        <v>207709.63320000001</v>
      </c>
      <c r="D74" s="73">
        <v>-0.21933711210653678</v>
      </c>
    </row>
    <row r="75" spans="1:4" x14ac:dyDescent="0.25">
      <c r="A75" s="71" t="s">
        <v>181</v>
      </c>
      <c r="B75" s="72">
        <v>272249.16658999998</v>
      </c>
      <c r="C75" s="72">
        <v>174330.34968000001</v>
      </c>
      <c r="D75" s="73">
        <v>-0.35966617689398883</v>
      </c>
    </row>
    <row r="76" spans="1:4" x14ac:dyDescent="0.25">
      <c r="A76" s="71" t="s">
        <v>226</v>
      </c>
      <c r="B76" s="72">
        <v>190992.44274</v>
      </c>
      <c r="C76" s="72">
        <v>153917.49</v>
      </c>
      <c r="D76" s="73">
        <v>-0.19411738081422691</v>
      </c>
    </row>
    <row r="78" spans="1:4" ht="19.2" x14ac:dyDescent="0.35">
      <c r="A78" s="143" t="s">
        <v>128</v>
      </c>
      <c r="B78" s="143"/>
      <c r="C78" s="143"/>
      <c r="D78" s="143"/>
    </row>
    <row r="79" spans="1:4" ht="15.6" x14ac:dyDescent="0.3">
      <c r="A79" s="142" t="s">
        <v>129</v>
      </c>
      <c r="B79" s="142"/>
      <c r="C79" s="142"/>
      <c r="D79" s="142"/>
    </row>
    <row r="81" spans="1:4" x14ac:dyDescent="0.25">
      <c r="A81" s="68" t="s">
        <v>119</v>
      </c>
      <c r="B81" s="69" t="s">
        <v>211</v>
      </c>
      <c r="C81" s="69" t="s">
        <v>212</v>
      </c>
      <c r="D81" s="70" t="s">
        <v>107</v>
      </c>
    </row>
    <row r="82" spans="1:4" x14ac:dyDescent="0.25">
      <c r="A82" s="71" t="s">
        <v>227</v>
      </c>
      <c r="B82" s="72">
        <v>16.094000000000001</v>
      </c>
      <c r="C82" s="72">
        <v>98.16977</v>
      </c>
      <c r="D82" s="77">
        <v>5.0997744501056292</v>
      </c>
    </row>
    <row r="83" spans="1:4" x14ac:dyDescent="0.25">
      <c r="A83" s="71" t="s">
        <v>182</v>
      </c>
      <c r="B83" s="72">
        <v>131.41871</v>
      </c>
      <c r="C83" s="72">
        <v>467.28073000000001</v>
      </c>
      <c r="D83" s="77">
        <v>2.5556636494149121</v>
      </c>
    </row>
    <row r="84" spans="1:4" x14ac:dyDescent="0.25">
      <c r="A84" s="71" t="s">
        <v>205</v>
      </c>
      <c r="B84" s="72">
        <v>1888.6267399999999</v>
      </c>
      <c r="C84" s="72">
        <v>5047.1909100000003</v>
      </c>
      <c r="D84" s="77">
        <v>1.6724131365417396</v>
      </c>
    </row>
    <row r="85" spans="1:4" x14ac:dyDescent="0.25">
      <c r="A85" s="71" t="s">
        <v>206</v>
      </c>
      <c r="B85" s="72">
        <v>6133.4126500000002</v>
      </c>
      <c r="C85" s="72">
        <v>13178.95233</v>
      </c>
      <c r="D85" s="77">
        <v>1.1487144404021143</v>
      </c>
    </row>
    <row r="86" spans="1:4" x14ac:dyDescent="0.25">
      <c r="A86" s="71" t="s">
        <v>183</v>
      </c>
      <c r="B86" s="72">
        <v>1002.4608899999999</v>
      </c>
      <c r="C86" s="72">
        <v>1858.2899500000001</v>
      </c>
      <c r="D86" s="77">
        <v>0.8537281289846631</v>
      </c>
    </row>
    <row r="87" spans="1:4" x14ac:dyDescent="0.25">
      <c r="A87" s="71" t="s">
        <v>228</v>
      </c>
      <c r="B87" s="72">
        <v>650.31039999999996</v>
      </c>
      <c r="C87" s="72">
        <v>1085.40452</v>
      </c>
      <c r="D87" s="77">
        <v>0.66905606922478889</v>
      </c>
    </row>
    <row r="88" spans="1:4" x14ac:dyDescent="0.25">
      <c r="A88" s="71" t="s">
        <v>229</v>
      </c>
      <c r="B88" s="72">
        <v>13911.47409</v>
      </c>
      <c r="C88" s="72">
        <v>22052.477009999999</v>
      </c>
      <c r="D88" s="77">
        <v>0.58520059537414548</v>
      </c>
    </row>
    <row r="89" spans="1:4" x14ac:dyDescent="0.25">
      <c r="A89" s="71" t="s">
        <v>230</v>
      </c>
      <c r="B89" s="72">
        <v>4651.8637399999998</v>
      </c>
      <c r="C89" s="72">
        <v>6350.3269200000004</v>
      </c>
      <c r="D89" s="77">
        <v>0.36511455943892301</v>
      </c>
    </row>
    <row r="90" spans="1:4" x14ac:dyDescent="0.25">
      <c r="A90" s="71" t="s">
        <v>207</v>
      </c>
      <c r="B90" s="72">
        <v>3904.0763400000001</v>
      </c>
      <c r="C90" s="72">
        <v>5231.3912899999996</v>
      </c>
      <c r="D90" s="77">
        <v>0.33998181244580877</v>
      </c>
    </row>
    <row r="91" spans="1:4" x14ac:dyDescent="0.25">
      <c r="A91" s="71" t="s">
        <v>231</v>
      </c>
      <c r="B91" s="72">
        <v>3151.0311499999998</v>
      </c>
      <c r="C91" s="72">
        <v>4007.9441900000002</v>
      </c>
      <c r="D91" s="77">
        <v>0.27194686412414565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zoomScale="80" zoomScaleNormal="80" workbookViewId="0">
      <selection activeCell="K9" sqref="K9"/>
    </sheetView>
  </sheetViews>
  <sheetFormatPr defaultColWidth="9.109375" defaultRowHeight="13.2" x14ac:dyDescent="0.25"/>
  <cols>
    <col min="1" max="1" width="44.6640625" style="19" customWidth="1"/>
    <col min="2" max="2" width="16" style="21" customWidth="1"/>
    <col min="3" max="3" width="16" style="19" customWidth="1"/>
    <col min="4" max="4" width="10.33203125" style="19" customWidth="1"/>
    <col min="5" max="5" width="13.88671875" style="19" bestFit="1" customWidth="1"/>
    <col min="6" max="7" width="14.88671875" style="19" bestFit="1" customWidth="1"/>
    <col min="8" max="8" width="9.5546875" style="19" bestFit="1" customWidth="1"/>
    <col min="9" max="9" width="13.88671875" style="19" bestFit="1" customWidth="1"/>
    <col min="10" max="11" width="14.109375" style="19" bestFit="1" customWidth="1"/>
    <col min="12" max="12" width="9.5546875" style="19" bestFit="1" customWidth="1"/>
    <col min="13" max="13" width="9.33203125" style="19" customWidth="1"/>
    <col min="14" max="16384" width="9.109375" style="19"/>
  </cols>
  <sheetData>
    <row r="1" spans="1:13" ht="24.6" x14ac:dyDescent="0.4">
      <c r="B1" s="141" t="s">
        <v>213</v>
      </c>
      <c r="C1" s="141"/>
      <c r="D1" s="141"/>
      <c r="E1" s="141"/>
      <c r="F1" s="141"/>
      <c r="G1" s="141"/>
      <c r="H1" s="141"/>
      <c r="I1" s="141"/>
      <c r="J1" s="141"/>
    </row>
    <row r="2" spans="1:13" x14ac:dyDescent="0.25">
      <c r="D2" s="20"/>
    </row>
    <row r="3" spans="1:13" x14ac:dyDescent="0.25">
      <c r="D3" s="20"/>
    </row>
    <row r="4" spans="1:13" x14ac:dyDescent="0.25">
      <c r="B4" s="22"/>
      <c r="C4" s="20"/>
      <c r="D4" s="20"/>
      <c r="E4" s="20"/>
      <c r="F4" s="20"/>
      <c r="G4" s="20"/>
      <c r="H4" s="20"/>
      <c r="I4" s="20"/>
    </row>
    <row r="5" spans="1:13" ht="24.6" x14ac:dyDescent="0.25">
      <c r="A5" s="144" t="s">
        <v>233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6"/>
    </row>
    <row r="6" spans="1:13" ht="17.399999999999999" x14ac:dyDescent="0.25">
      <c r="A6" s="81"/>
      <c r="B6" s="137" t="s">
        <v>58</v>
      </c>
      <c r="C6" s="137"/>
      <c r="D6" s="137"/>
      <c r="E6" s="137"/>
      <c r="F6" s="137" t="s">
        <v>209</v>
      </c>
      <c r="G6" s="137"/>
      <c r="H6" s="137"/>
      <c r="I6" s="137"/>
      <c r="J6" s="137" t="s">
        <v>173</v>
      </c>
      <c r="K6" s="137"/>
      <c r="L6" s="137"/>
      <c r="M6" s="137"/>
    </row>
    <row r="7" spans="1:13" ht="28.2" x14ac:dyDescent="0.3">
      <c r="A7" s="82" t="s">
        <v>1</v>
      </c>
      <c r="B7" s="5">
        <v>2014</v>
      </c>
      <c r="C7" s="6">
        <v>2015</v>
      </c>
      <c r="D7" s="7" t="s">
        <v>184</v>
      </c>
      <c r="E7" s="7" t="s">
        <v>185</v>
      </c>
      <c r="F7" s="5">
        <v>2014</v>
      </c>
      <c r="G7" s="6">
        <v>2015</v>
      </c>
      <c r="H7" s="7" t="s">
        <v>184</v>
      </c>
      <c r="I7" s="7" t="s">
        <v>185</v>
      </c>
      <c r="J7" s="5" t="s">
        <v>174</v>
      </c>
      <c r="K7" s="6" t="s">
        <v>187</v>
      </c>
      <c r="L7" s="7" t="s">
        <v>184</v>
      </c>
      <c r="M7" s="7" t="s">
        <v>185</v>
      </c>
    </row>
    <row r="8" spans="1:13" ht="16.8" x14ac:dyDescent="0.3">
      <c r="A8" s="83" t="s">
        <v>2</v>
      </c>
      <c r="B8" s="84">
        <f>'SEKTÖR (U S D)'!B8*2.2178</f>
        <v>4186355.1042564679</v>
      </c>
      <c r="C8" s="84">
        <f>'SEKTÖR (U S D)'!C8*2.5838</f>
        <v>4592067.6210758509</v>
      </c>
      <c r="D8" s="85">
        <f t="shared" ref="D8:D43" si="0">(C8-B8)/B8*100</f>
        <v>9.6913067982903716</v>
      </c>
      <c r="E8" s="85">
        <f t="shared" ref="E8:E43" si="1">C8/C$46*100</f>
        <v>15.827073138472034</v>
      </c>
      <c r="F8" s="84">
        <f>'SEKTÖR (U S D)'!F8*2.2159</f>
        <v>12431196.999950819</v>
      </c>
      <c r="G8" s="84">
        <f>'SEKTÖR (U S D)'!G8*2.4578</f>
        <v>12922225.846691644</v>
      </c>
      <c r="H8" s="85">
        <f t="shared" ref="H8:H43" si="2">(G8-F8)/F8*100</f>
        <v>3.9499723698592155</v>
      </c>
      <c r="I8" s="85">
        <f t="shared" ref="I8:I46" si="3">G8/G$46*100</f>
        <v>14.679415110029446</v>
      </c>
      <c r="J8" s="84">
        <f>'SEKTÖR (U S D)'!J8*2.0114</f>
        <v>44082911.923170216</v>
      </c>
      <c r="K8" s="84">
        <f>'SEKTÖR (U S D)'!K8*2.2486</f>
        <v>49760890.003324285</v>
      </c>
      <c r="L8" s="85">
        <f t="shared" ref="L8:L43" si="4">(K8-J8)/J8*100</f>
        <v>12.880224632279097</v>
      </c>
      <c r="M8" s="85">
        <f t="shared" ref="M8:M46" si="5">K8/K$46*100</f>
        <v>14.434655215602147</v>
      </c>
    </row>
    <row r="9" spans="1:13" s="23" customFormat="1" ht="15.6" x14ac:dyDescent="0.3">
      <c r="A9" s="86" t="s">
        <v>3</v>
      </c>
      <c r="B9" s="87">
        <f>'SEKTÖR (U S D)'!B9*2.2178</f>
        <v>2936430.0914187459</v>
      </c>
      <c r="C9" s="87">
        <f>'SEKTÖR (U S D)'!C9*2.5838</f>
        <v>3248320.1442433181</v>
      </c>
      <c r="D9" s="88">
        <f t="shared" si="0"/>
        <v>10.621402284904439</v>
      </c>
      <c r="E9" s="88">
        <f t="shared" si="1"/>
        <v>11.195697612150171</v>
      </c>
      <c r="F9" s="87">
        <f>'SEKTÖR (U S D)'!F9*2.2159</f>
        <v>8743681.7487266045</v>
      </c>
      <c r="G9" s="87">
        <f>'SEKTÖR (U S D)'!G9*2.4578</f>
        <v>9286939.6390629616</v>
      </c>
      <c r="H9" s="88">
        <f t="shared" si="2"/>
        <v>6.213148030181622</v>
      </c>
      <c r="I9" s="88">
        <f t="shared" si="3"/>
        <v>10.549795652928843</v>
      </c>
      <c r="J9" s="87">
        <f>'SEKTÖR (U S D)'!J9*2.0114</f>
        <v>30686655.179058354</v>
      </c>
      <c r="K9" s="87">
        <f>'SEKTÖR (U S D)'!K9*2.2486</f>
        <v>34901199.719361253</v>
      </c>
      <c r="L9" s="88">
        <f t="shared" si="4"/>
        <v>13.734128127392168</v>
      </c>
      <c r="M9" s="88">
        <f t="shared" si="5"/>
        <v>10.124151407384282</v>
      </c>
    </row>
    <row r="10" spans="1:13" ht="13.8" x14ac:dyDescent="0.25">
      <c r="A10" s="14" t="s">
        <v>4</v>
      </c>
      <c r="B10" s="89">
        <f>'SEKTÖR (U S D)'!B10*2.2178</f>
        <v>1326885.9951908342</v>
      </c>
      <c r="C10" s="89">
        <f>'SEKTÖR (U S D)'!C10*2.5838</f>
        <v>1435907.1134297438</v>
      </c>
      <c r="D10" s="90">
        <f t="shared" si="0"/>
        <v>8.2163138833363067</v>
      </c>
      <c r="E10" s="90">
        <f t="shared" si="1"/>
        <v>4.9490139909961535</v>
      </c>
      <c r="F10" s="89">
        <f>'SEKTÖR (U S D)'!F10*2.2159</f>
        <v>3919091.442118695</v>
      </c>
      <c r="G10" s="89">
        <f>'SEKTÖR (U S D)'!G10*2.4578</f>
        <v>3969173.8365120748</v>
      </c>
      <c r="H10" s="90">
        <f t="shared" si="2"/>
        <v>1.2779082890269287</v>
      </c>
      <c r="I10" s="90">
        <f t="shared" si="3"/>
        <v>4.5089097715271684</v>
      </c>
      <c r="J10" s="89">
        <f>'SEKTÖR (U S D)'!J10*2.0114</f>
        <v>13776953.426589539</v>
      </c>
      <c r="K10" s="89">
        <f>'SEKTÖR (U S D)'!K10*2.2486</f>
        <v>14755871.040603073</v>
      </c>
      <c r="L10" s="90">
        <f t="shared" si="4"/>
        <v>7.1054723326872962</v>
      </c>
      <c r="M10" s="90">
        <f t="shared" si="5"/>
        <v>4.2803878882143103</v>
      </c>
    </row>
    <row r="11" spans="1:13" ht="13.8" x14ac:dyDescent="0.25">
      <c r="A11" s="14" t="s">
        <v>5</v>
      </c>
      <c r="B11" s="89">
        <f>'SEKTÖR (U S D)'!B11*2.2178</f>
        <v>426601.65047289396</v>
      </c>
      <c r="C11" s="89">
        <f>'SEKTÖR (U S D)'!C11*2.5838</f>
        <v>395107.48621615604</v>
      </c>
      <c r="D11" s="90">
        <f t="shared" si="0"/>
        <v>-7.3825697162273496</v>
      </c>
      <c r="E11" s="90">
        <f t="shared" si="1"/>
        <v>1.3617820114843731</v>
      </c>
      <c r="F11" s="89">
        <f>'SEKTÖR (U S D)'!F11*2.2159</f>
        <v>1356335.136958282</v>
      </c>
      <c r="G11" s="89">
        <f>'SEKTÖR (U S D)'!G11*2.4578</f>
        <v>1296614.2852341579</v>
      </c>
      <c r="H11" s="90">
        <f t="shared" si="2"/>
        <v>-4.4031043727182402</v>
      </c>
      <c r="I11" s="90">
        <f t="shared" si="3"/>
        <v>1.4729304035046953</v>
      </c>
      <c r="J11" s="89">
        <f>'SEKTÖR (U S D)'!J11*2.0114</f>
        <v>4799480.031204138</v>
      </c>
      <c r="K11" s="89">
        <f>'SEKTÖR (U S D)'!K11*2.2486</f>
        <v>5194220.6173156966</v>
      </c>
      <c r="L11" s="90">
        <f t="shared" si="4"/>
        <v>8.2246531612826086</v>
      </c>
      <c r="M11" s="90">
        <f t="shared" si="5"/>
        <v>1.5067412122193831</v>
      </c>
    </row>
    <row r="12" spans="1:13" ht="13.8" x14ac:dyDescent="0.25">
      <c r="A12" s="14" t="s">
        <v>6</v>
      </c>
      <c r="B12" s="89">
        <f>'SEKTÖR (U S D)'!B12*2.2178</f>
        <v>265623.43286468601</v>
      </c>
      <c r="C12" s="89">
        <f>'SEKTÖR (U S D)'!C12*2.5838</f>
        <v>269499.994782108</v>
      </c>
      <c r="D12" s="90">
        <f t="shared" si="0"/>
        <v>1.4594201556745898</v>
      </c>
      <c r="E12" s="90">
        <f t="shared" si="1"/>
        <v>0.92886178519186036</v>
      </c>
      <c r="F12" s="89">
        <f>'SEKTÖR (U S D)'!F12*2.2159</f>
        <v>761417.97498590604</v>
      </c>
      <c r="G12" s="89">
        <f>'SEKTÖR (U S D)'!G12*2.4578</f>
        <v>727985.25866235001</v>
      </c>
      <c r="H12" s="90">
        <f t="shared" si="2"/>
        <v>-4.3908493655110883</v>
      </c>
      <c r="I12" s="90">
        <f t="shared" si="3"/>
        <v>0.8269781021218362</v>
      </c>
      <c r="J12" s="89">
        <f>'SEKTÖR (U S D)'!J12*2.0114</f>
        <v>2793982.434319708</v>
      </c>
      <c r="K12" s="89">
        <f>'SEKTÖR (U S D)'!K12*2.2486</f>
        <v>3077228.5869747219</v>
      </c>
      <c r="L12" s="90">
        <f t="shared" si="4"/>
        <v>10.137721310477026</v>
      </c>
      <c r="M12" s="90">
        <f t="shared" si="5"/>
        <v>0.89264347300876834</v>
      </c>
    </row>
    <row r="13" spans="1:13" ht="13.8" x14ac:dyDescent="0.25">
      <c r="A13" s="14" t="s">
        <v>7</v>
      </c>
      <c r="B13" s="89">
        <f>'SEKTÖR (U S D)'!B13*2.2178</f>
        <v>233103.38397917998</v>
      </c>
      <c r="C13" s="89">
        <f>'SEKTÖR (U S D)'!C13*2.5838</f>
        <v>255359.77858432202</v>
      </c>
      <c r="D13" s="90">
        <f t="shared" si="0"/>
        <v>9.5478642245407741</v>
      </c>
      <c r="E13" s="90">
        <f t="shared" si="1"/>
        <v>0.8801259532260991</v>
      </c>
      <c r="F13" s="89">
        <f>'SEKTÖR (U S D)'!F13*2.2159</f>
        <v>737393.24309306301</v>
      </c>
      <c r="G13" s="89">
        <f>'SEKTÖR (U S D)'!G13*2.4578</f>
        <v>715512.89916317002</v>
      </c>
      <c r="H13" s="90">
        <f t="shared" si="2"/>
        <v>-2.9672558210750473</v>
      </c>
      <c r="I13" s="90">
        <f t="shared" si="3"/>
        <v>0.81280972705533361</v>
      </c>
      <c r="J13" s="89">
        <f>'SEKTÖR (U S D)'!J13*2.0114</f>
        <v>2901079.4128778563</v>
      </c>
      <c r="K13" s="89">
        <f>'SEKTÖR (U S D)'!K13*2.2486</f>
        <v>3187967.2252453119</v>
      </c>
      <c r="L13" s="90">
        <f t="shared" si="4"/>
        <v>9.8890023862829821</v>
      </c>
      <c r="M13" s="90">
        <f t="shared" si="5"/>
        <v>0.92476657334669354</v>
      </c>
    </row>
    <row r="14" spans="1:13" ht="13.8" x14ac:dyDescent="0.25">
      <c r="A14" s="14" t="s">
        <v>8</v>
      </c>
      <c r="B14" s="89">
        <f>'SEKTÖR (U S D)'!B14*2.2178</f>
        <v>341814.97436933598</v>
      </c>
      <c r="C14" s="89">
        <f>'SEKTÖR (U S D)'!C14*2.5838</f>
        <v>540408.459148144</v>
      </c>
      <c r="D14" s="90">
        <f t="shared" si="0"/>
        <v>58.099702959246279</v>
      </c>
      <c r="E14" s="90">
        <f t="shared" si="1"/>
        <v>1.862578017869605</v>
      </c>
      <c r="F14" s="89">
        <f>'SEKTÖR (U S D)'!F14*2.2159</f>
        <v>1087280.7271450921</v>
      </c>
      <c r="G14" s="89">
        <f>'SEKTÖR (U S D)'!G14*2.4578</f>
        <v>1694204.8311239062</v>
      </c>
      <c r="H14" s="90">
        <f t="shared" si="2"/>
        <v>55.820368082163483</v>
      </c>
      <c r="I14" s="90">
        <f t="shared" si="3"/>
        <v>1.924586080799104</v>
      </c>
      <c r="J14" s="89">
        <f>'SEKTÖR (U S D)'!J14*2.0114</f>
        <v>3646136.7283613058</v>
      </c>
      <c r="K14" s="89">
        <f>'SEKTÖR (U S D)'!K14*2.2486</f>
        <v>5654630.6749954065</v>
      </c>
      <c r="L14" s="90">
        <f t="shared" si="4"/>
        <v>55.085535630387184</v>
      </c>
      <c r="M14" s="90">
        <f t="shared" si="5"/>
        <v>1.6402971120426806</v>
      </c>
    </row>
    <row r="15" spans="1:13" ht="13.8" x14ac:dyDescent="0.25">
      <c r="A15" s="14" t="s">
        <v>9</v>
      </c>
      <c r="B15" s="89">
        <f>'SEKTÖR (U S D)'!B15*2.2178</f>
        <v>50667.294081585998</v>
      </c>
      <c r="C15" s="89">
        <f>'SEKTÖR (U S D)'!C15*2.5838</f>
        <v>49429.940047586002</v>
      </c>
      <c r="D15" s="90">
        <f t="shared" si="0"/>
        <v>-2.442115878553869</v>
      </c>
      <c r="E15" s="90">
        <f t="shared" si="1"/>
        <v>0.17036580053238484</v>
      </c>
      <c r="F15" s="89">
        <f>'SEKTÖR (U S D)'!F15*2.2159</f>
        <v>156313.718498387</v>
      </c>
      <c r="G15" s="89">
        <f>'SEKTÖR (U S D)'!G15*2.4578</f>
        <v>135406.146140144</v>
      </c>
      <c r="H15" s="90">
        <f t="shared" si="2"/>
        <v>-13.375391846019413</v>
      </c>
      <c r="I15" s="90">
        <f t="shared" si="3"/>
        <v>0.15381893577950217</v>
      </c>
      <c r="J15" s="89">
        <f>'SEKTÖR (U S D)'!J15*2.0114</f>
        <v>705721.86986871203</v>
      </c>
      <c r="K15" s="89">
        <f>'SEKTÖR (U S D)'!K15*2.2486</f>
        <v>478025.32962437201</v>
      </c>
      <c r="L15" s="90">
        <f t="shared" si="4"/>
        <v>-32.264345199717162</v>
      </c>
      <c r="M15" s="90">
        <f t="shared" si="5"/>
        <v>0.13866574365915504</v>
      </c>
    </row>
    <row r="16" spans="1:13" ht="13.8" x14ac:dyDescent="0.25">
      <c r="A16" s="14" t="s">
        <v>10</v>
      </c>
      <c r="B16" s="89">
        <f>'SEKTÖR (U S D)'!B16*2.2178</f>
        <v>269206.29692619003</v>
      </c>
      <c r="C16" s="89">
        <f>'SEKTÖR (U S D)'!C16*2.5838</f>
        <v>273390.11667521601</v>
      </c>
      <c r="D16" s="90">
        <f t="shared" si="0"/>
        <v>1.5541314585866024</v>
      </c>
      <c r="E16" s="90">
        <f t="shared" si="1"/>
        <v>0.94226952410171716</v>
      </c>
      <c r="F16" s="89">
        <f>'SEKTÖR (U S D)'!F16*2.2159</f>
        <v>666722.41087644</v>
      </c>
      <c r="G16" s="89">
        <f>'SEKTÖR (U S D)'!G16*2.4578</f>
        <v>682817.27474248002</v>
      </c>
      <c r="H16" s="90">
        <f t="shared" si="2"/>
        <v>2.4140277278039166</v>
      </c>
      <c r="I16" s="90">
        <f t="shared" si="3"/>
        <v>0.77566808838974699</v>
      </c>
      <c r="J16" s="89">
        <f>'SEKTÖR (U S D)'!J16*2.0114</f>
        <v>1901976.5576164541</v>
      </c>
      <c r="K16" s="89">
        <f>'SEKTÖR (U S D)'!K16*2.2486</f>
        <v>2366862.144373286</v>
      </c>
      <c r="L16" s="90">
        <f t="shared" si="4"/>
        <v>24.442235362744107</v>
      </c>
      <c r="M16" s="90">
        <f t="shared" si="5"/>
        <v>0.6865801434541613</v>
      </c>
    </row>
    <row r="17" spans="1:13" ht="13.8" x14ac:dyDescent="0.25">
      <c r="A17" s="11" t="s">
        <v>11</v>
      </c>
      <c r="B17" s="89">
        <f>'SEKTÖR (U S D)'!B17*2.2178</f>
        <v>22527.06353404</v>
      </c>
      <c r="C17" s="89">
        <f>'SEKTÖR (U S D)'!C17*2.5838</f>
        <v>29217.255360042003</v>
      </c>
      <c r="D17" s="90">
        <f t="shared" si="0"/>
        <v>29.698463876095726</v>
      </c>
      <c r="E17" s="90">
        <f t="shared" si="1"/>
        <v>0.10070052874797608</v>
      </c>
      <c r="F17" s="89">
        <f>'SEKTÖR (U S D)'!F17*2.2159</f>
        <v>59127.095050739001</v>
      </c>
      <c r="G17" s="89">
        <f>'SEKTÖR (U S D)'!G17*2.4578</f>
        <v>65225.107484678003</v>
      </c>
      <c r="H17" s="90">
        <f t="shared" si="2"/>
        <v>10.313397654165298</v>
      </c>
      <c r="I17" s="90">
        <f t="shared" si="3"/>
        <v>7.4094543751455022E-2</v>
      </c>
      <c r="J17" s="89">
        <f>'SEKTÖR (U S D)'!J17*2.0114</f>
        <v>161324.71822064201</v>
      </c>
      <c r="K17" s="89">
        <f>'SEKTÖR (U S D)'!K17*2.2486</f>
        <v>186394.100229384</v>
      </c>
      <c r="L17" s="90">
        <f t="shared" si="4"/>
        <v>15.539702957642781</v>
      </c>
      <c r="M17" s="90">
        <f t="shared" si="5"/>
        <v>5.4069261439130309E-2</v>
      </c>
    </row>
    <row r="18" spans="1:13" s="23" customFormat="1" ht="15.6" x14ac:dyDescent="0.3">
      <c r="A18" s="86" t="s">
        <v>12</v>
      </c>
      <c r="B18" s="87">
        <f>'SEKTÖR (U S D)'!B18*2.2178</f>
        <v>429632.82318928395</v>
      </c>
      <c r="C18" s="87">
        <f>'SEKTÖR (U S D)'!C18*2.5838</f>
        <v>443038.91365274804</v>
      </c>
      <c r="D18" s="88">
        <f t="shared" si="0"/>
        <v>3.1203599305907197</v>
      </c>
      <c r="E18" s="88">
        <f t="shared" si="1"/>
        <v>1.5269830211969817</v>
      </c>
      <c r="F18" s="87">
        <f>'SEKTÖR (U S D)'!F18*2.2159</f>
        <v>1304730.0447967811</v>
      </c>
      <c r="G18" s="87">
        <f>'SEKTÖR (U S D)'!G18*2.4578</f>
        <v>1257065.9182161081</v>
      </c>
      <c r="H18" s="88">
        <f t="shared" si="2"/>
        <v>-3.653179197547872</v>
      </c>
      <c r="I18" s="88">
        <f t="shared" si="3"/>
        <v>1.4280041730495618</v>
      </c>
      <c r="J18" s="87">
        <f>'SEKTÖR (U S D)'!J18*2.0114</f>
        <v>4246111.3875634447</v>
      </c>
      <c r="K18" s="87">
        <f>'SEKTÖR (U S D)'!K18*2.2486</f>
        <v>4941512.7068302669</v>
      </c>
      <c r="L18" s="88">
        <f t="shared" si="4"/>
        <v>16.377368745049946</v>
      </c>
      <c r="M18" s="88">
        <f t="shared" si="5"/>
        <v>1.4334356190543744</v>
      </c>
    </row>
    <row r="19" spans="1:13" ht="13.8" x14ac:dyDescent="0.25">
      <c r="A19" s="14" t="s">
        <v>13</v>
      </c>
      <c r="B19" s="89">
        <f>'SEKTÖR (U S D)'!B19*2.2178</f>
        <v>429632.82318928395</v>
      </c>
      <c r="C19" s="89">
        <f>'SEKTÖR (U S D)'!C19*2.5838</f>
        <v>443038.91365274804</v>
      </c>
      <c r="D19" s="90">
        <f t="shared" si="0"/>
        <v>3.1203599305907197</v>
      </c>
      <c r="E19" s="90">
        <f t="shared" si="1"/>
        <v>1.5269830211969817</v>
      </c>
      <c r="F19" s="89">
        <f>'SEKTÖR (U S D)'!F19*2.2159</f>
        <v>1304730.0447967811</v>
      </c>
      <c r="G19" s="89">
        <f>'SEKTÖR (U S D)'!G19*2.4578</f>
        <v>1257065.9182161081</v>
      </c>
      <c r="H19" s="90">
        <f t="shared" si="2"/>
        <v>-3.653179197547872</v>
      </c>
      <c r="I19" s="90">
        <f t="shared" si="3"/>
        <v>1.4280041730495618</v>
      </c>
      <c r="J19" s="89">
        <f>'SEKTÖR (U S D)'!J19*2.0114</f>
        <v>4246111.3875634447</v>
      </c>
      <c r="K19" s="89">
        <f>'SEKTÖR (U S D)'!K19*2.2486</f>
        <v>4941512.7068302669</v>
      </c>
      <c r="L19" s="90">
        <f t="shared" si="4"/>
        <v>16.377368745049946</v>
      </c>
      <c r="M19" s="90">
        <f t="shared" si="5"/>
        <v>1.4334356190543744</v>
      </c>
    </row>
    <row r="20" spans="1:13" s="23" customFormat="1" ht="15.6" x14ac:dyDescent="0.3">
      <c r="A20" s="86" t="s">
        <v>193</v>
      </c>
      <c r="B20" s="87">
        <f>'SEKTÖR (U S D)'!B20*2.2178</f>
        <v>820292.18964843801</v>
      </c>
      <c r="C20" s="87">
        <f>'SEKTÖR (U S D)'!C20*2.5838</f>
        <v>900708.56317978411</v>
      </c>
      <c r="D20" s="88">
        <f t="shared" si="0"/>
        <v>9.8033815933089716</v>
      </c>
      <c r="E20" s="88">
        <f t="shared" si="1"/>
        <v>3.1043925051248782</v>
      </c>
      <c r="F20" s="87">
        <f>'SEKTÖR (U S D)'!F20*2.2159</f>
        <v>2382785.206427434</v>
      </c>
      <c r="G20" s="87">
        <f>'SEKTÖR (U S D)'!G20*2.4578</f>
        <v>2378220.2894125739</v>
      </c>
      <c r="H20" s="88">
        <f t="shared" si="2"/>
        <v>-0.19157903962751097</v>
      </c>
      <c r="I20" s="88">
        <f t="shared" si="3"/>
        <v>2.7016152840510399</v>
      </c>
      <c r="J20" s="87">
        <f>'SEKTÖR (U S D)'!J20*2.0114</f>
        <v>9150145.3565484099</v>
      </c>
      <c r="K20" s="87">
        <f>'SEKTÖR (U S D)'!K20*2.2486</f>
        <v>9918177.5771327596</v>
      </c>
      <c r="L20" s="88">
        <f t="shared" si="4"/>
        <v>8.393661419101921</v>
      </c>
      <c r="M20" s="88">
        <f t="shared" si="5"/>
        <v>2.8770681891634866</v>
      </c>
    </row>
    <row r="21" spans="1:13" ht="13.8" x14ac:dyDescent="0.25">
      <c r="A21" s="14" t="s">
        <v>190</v>
      </c>
      <c r="B21" s="89">
        <f>'SEKTÖR (U S D)'!B21*2.2178</f>
        <v>820292.18964843801</v>
      </c>
      <c r="C21" s="89">
        <f>'SEKTÖR (U S D)'!C21*2.5838</f>
        <v>900708.56317978411</v>
      </c>
      <c r="D21" s="90">
        <f t="shared" si="0"/>
        <v>9.8033815933089716</v>
      </c>
      <c r="E21" s="90">
        <f t="shared" si="1"/>
        <v>3.1043925051248782</v>
      </c>
      <c r="F21" s="89">
        <f>'SEKTÖR (U S D)'!F21*2.2159</f>
        <v>2382785.206427434</v>
      </c>
      <c r="G21" s="89">
        <f>'SEKTÖR (U S D)'!G21*2.4578</f>
        <v>2378220.2894125739</v>
      </c>
      <c r="H21" s="90">
        <f t="shared" si="2"/>
        <v>-0.19157903962751097</v>
      </c>
      <c r="I21" s="90">
        <f t="shared" si="3"/>
        <v>2.7016152840510399</v>
      </c>
      <c r="J21" s="89">
        <f>'SEKTÖR (U S D)'!J21*2.0114</f>
        <v>9150145.3565484099</v>
      </c>
      <c r="K21" s="89">
        <f>'SEKTÖR (U S D)'!K21*2.2486</f>
        <v>9918177.5771327596</v>
      </c>
      <c r="L21" s="90">
        <f t="shared" si="4"/>
        <v>8.393661419101921</v>
      </c>
      <c r="M21" s="90">
        <f t="shared" si="5"/>
        <v>2.8770681891634866</v>
      </c>
    </row>
    <row r="22" spans="1:13" ht="16.8" x14ac:dyDescent="0.3">
      <c r="A22" s="83" t="s">
        <v>14</v>
      </c>
      <c r="B22" s="84">
        <f>'SEKTÖR (U S D)'!B22*2.2178</f>
        <v>23780257.235905301</v>
      </c>
      <c r="C22" s="84">
        <f>'SEKTÖR (U S D)'!C22*2.5838</f>
        <v>23693277.379894264</v>
      </c>
      <c r="D22" s="91">
        <f t="shared" si="0"/>
        <v>-0.36576499214528163</v>
      </c>
      <c r="E22" s="91">
        <f t="shared" si="1"/>
        <v>81.661522635382255</v>
      </c>
      <c r="F22" s="84">
        <f>'SEKTÖR (U S D)'!F22*2.2159</f>
        <v>67162842.387255654</v>
      </c>
      <c r="G22" s="84">
        <f>'SEKTÖR (U S D)'!G22*2.4578</f>
        <v>64832705.083886154</v>
      </c>
      <c r="H22" s="91">
        <f t="shared" si="2"/>
        <v>-3.4693845890769661</v>
      </c>
      <c r="I22" s="91">
        <f t="shared" si="3"/>
        <v>73.648781713263247</v>
      </c>
      <c r="J22" s="84">
        <f>'SEKTÖR (U S D)'!J22*2.0114</f>
        <v>242353067.77530092</v>
      </c>
      <c r="K22" s="84">
        <f>'SEKTÖR (U S D)'!K22*2.2486</f>
        <v>270112957.38569528</v>
      </c>
      <c r="L22" s="91">
        <f t="shared" si="4"/>
        <v>11.454317399494238</v>
      </c>
      <c r="M22" s="91">
        <f t="shared" si="5"/>
        <v>78.35445485136367</v>
      </c>
    </row>
    <row r="23" spans="1:13" s="23" customFormat="1" ht="15.6" x14ac:dyDescent="0.3">
      <c r="A23" s="86" t="s">
        <v>15</v>
      </c>
      <c r="B23" s="87">
        <f>'SEKTÖR (U S D)'!B23*2.2178</f>
        <v>2450919.2984462422</v>
      </c>
      <c r="C23" s="87">
        <f>'SEKTÖR (U S D)'!C23*2.5838</f>
        <v>2565990.7689921502</v>
      </c>
      <c r="D23" s="88">
        <f t="shared" si="0"/>
        <v>4.6950330277646186</v>
      </c>
      <c r="E23" s="88">
        <f t="shared" si="1"/>
        <v>8.8439733306819335</v>
      </c>
      <c r="F23" s="87">
        <f>'SEKTÖR (U S D)'!F23*2.2159</f>
        <v>7119079.0434929598</v>
      </c>
      <c r="G23" s="87">
        <f>'SEKTÖR (U S D)'!G23*2.4578</f>
        <v>6813266.7619616119</v>
      </c>
      <c r="H23" s="88">
        <f t="shared" si="2"/>
        <v>-4.2956719494619033</v>
      </c>
      <c r="I23" s="88">
        <f t="shared" si="3"/>
        <v>7.7397479537015297</v>
      </c>
      <c r="J23" s="87">
        <f>'SEKTÖR (U S D)'!J23*2.0114</f>
        <v>25699252.952749614</v>
      </c>
      <c r="K23" s="87">
        <f>'SEKTÖR (U S D)'!K23*2.2486</f>
        <v>28451700.507858805</v>
      </c>
      <c r="L23" s="88">
        <f t="shared" si="4"/>
        <v>10.710223990439777</v>
      </c>
      <c r="M23" s="88">
        <f t="shared" si="5"/>
        <v>8.2532785708028555</v>
      </c>
    </row>
    <row r="24" spans="1:13" ht="13.8" x14ac:dyDescent="0.25">
      <c r="A24" s="14" t="s">
        <v>16</v>
      </c>
      <c r="B24" s="89">
        <f>'SEKTÖR (U S D)'!B24*2.2178</f>
        <v>1708488.2519701619</v>
      </c>
      <c r="C24" s="89">
        <f>'SEKTÖR (U S D)'!C24*2.5838</f>
        <v>1759497.7066736</v>
      </c>
      <c r="D24" s="90">
        <f t="shared" si="0"/>
        <v>2.9856485489213043</v>
      </c>
      <c r="E24" s="90">
        <f t="shared" si="1"/>
        <v>6.0643050556761162</v>
      </c>
      <c r="F24" s="89">
        <f>'SEKTÖR (U S D)'!F24*2.2159</f>
        <v>4994490.4710293021</v>
      </c>
      <c r="G24" s="89">
        <f>'SEKTÖR (U S D)'!G24*2.4578</f>
        <v>4767574.5759739121</v>
      </c>
      <c r="H24" s="90">
        <f t="shared" si="2"/>
        <v>-4.5433242163864902</v>
      </c>
      <c r="I24" s="90">
        <f t="shared" si="3"/>
        <v>5.4158785877172484</v>
      </c>
      <c r="J24" s="89">
        <f>'SEKTÖR (U S D)'!J24*2.0114</f>
        <v>17250132.169248227</v>
      </c>
      <c r="K24" s="89">
        <f>'SEKTÖR (U S D)'!K24*2.2486</f>
        <v>19274042.582666662</v>
      </c>
      <c r="L24" s="90">
        <f t="shared" si="4"/>
        <v>11.732724094870735</v>
      </c>
      <c r="M24" s="90">
        <f t="shared" si="5"/>
        <v>5.5910205640019912</v>
      </c>
    </row>
    <row r="25" spans="1:13" ht="13.8" x14ac:dyDescent="0.25">
      <c r="A25" s="14" t="s">
        <v>17</v>
      </c>
      <c r="B25" s="89">
        <f>'SEKTÖR (U S D)'!B25*2.2178</f>
        <v>318974.85253020399</v>
      </c>
      <c r="C25" s="89">
        <f>'SEKTÖR (U S D)'!C25*2.5838</f>
        <v>372765.84946901799</v>
      </c>
      <c r="D25" s="90">
        <f t="shared" si="0"/>
        <v>16.863710888845223</v>
      </c>
      <c r="E25" s="90">
        <f t="shared" si="1"/>
        <v>1.2847790690174055</v>
      </c>
      <c r="F25" s="89">
        <f>'SEKTÖR (U S D)'!F25*2.2159</f>
        <v>913865.585543041</v>
      </c>
      <c r="G25" s="89">
        <f>'SEKTÖR (U S D)'!G25*2.4578</f>
        <v>918072.59909908008</v>
      </c>
      <c r="H25" s="90">
        <f t="shared" si="2"/>
        <v>0.460353647472037</v>
      </c>
      <c r="I25" s="90">
        <f t="shared" si="3"/>
        <v>1.0429138867565428</v>
      </c>
      <c r="J25" s="89">
        <f>'SEKTÖR (U S D)'!J25*2.0114</f>
        <v>3934934.982997728</v>
      </c>
      <c r="K25" s="89">
        <f>'SEKTÖR (U S D)'!K25*2.2486</f>
        <v>4080156.9738940783</v>
      </c>
      <c r="L25" s="90">
        <f t="shared" si="4"/>
        <v>3.6905817128830081</v>
      </c>
      <c r="M25" s="90">
        <f t="shared" si="5"/>
        <v>1.1835732668720573</v>
      </c>
    </row>
    <row r="26" spans="1:13" ht="13.8" x14ac:dyDescent="0.25">
      <c r="A26" s="14" t="s">
        <v>18</v>
      </c>
      <c r="B26" s="89">
        <f>'SEKTÖR (U S D)'!B26*2.2178</f>
        <v>423456.19394587597</v>
      </c>
      <c r="C26" s="89">
        <f>'SEKTÖR (U S D)'!C26*2.5838</f>
        <v>433727.21284953202</v>
      </c>
      <c r="D26" s="90">
        <f t="shared" si="0"/>
        <v>2.4255209985117934</v>
      </c>
      <c r="E26" s="90">
        <f t="shared" si="1"/>
        <v>1.4948892059884109</v>
      </c>
      <c r="F26" s="89">
        <f>'SEKTÖR (U S D)'!F26*2.2159</f>
        <v>1210722.9869206171</v>
      </c>
      <c r="G26" s="89">
        <f>'SEKTÖR (U S D)'!G26*2.4578</f>
        <v>1127619.5868886202</v>
      </c>
      <c r="H26" s="90">
        <f t="shared" si="2"/>
        <v>-6.8639483126825027</v>
      </c>
      <c r="I26" s="90">
        <f t="shared" si="3"/>
        <v>1.2809554792277391</v>
      </c>
      <c r="J26" s="89">
        <f>'SEKTÖR (U S D)'!J26*2.0114</f>
        <v>4514185.8005036563</v>
      </c>
      <c r="K26" s="89">
        <f>'SEKTÖR (U S D)'!K26*2.2486</f>
        <v>5097500.9512980664</v>
      </c>
      <c r="L26" s="90">
        <f t="shared" si="4"/>
        <v>12.921824146656272</v>
      </c>
      <c r="M26" s="90">
        <f t="shared" si="5"/>
        <v>1.4786847399288068</v>
      </c>
    </row>
    <row r="27" spans="1:13" s="23" customFormat="1" ht="15.6" x14ac:dyDescent="0.3">
      <c r="A27" s="86" t="s">
        <v>19</v>
      </c>
      <c r="B27" s="87">
        <f>'SEKTÖR (U S D)'!B27*2.2178</f>
        <v>3238319.1120398561</v>
      </c>
      <c r="C27" s="87">
        <f>'SEKTÖR (U S D)'!C27*2.5838</f>
        <v>3498176.0830893619</v>
      </c>
      <c r="D27" s="88">
        <f t="shared" si="0"/>
        <v>8.0244399041272594</v>
      </c>
      <c r="E27" s="88">
        <f t="shared" si="1"/>
        <v>12.056853967959986</v>
      </c>
      <c r="F27" s="87">
        <f>'SEKTÖR (U S D)'!F27*2.2159</f>
        <v>9525565.1256793812</v>
      </c>
      <c r="G27" s="87">
        <f>'SEKTÖR (U S D)'!G27*2.4578</f>
        <v>9148578.4001780506</v>
      </c>
      <c r="H27" s="88">
        <f t="shared" si="2"/>
        <v>-3.9576310751898109</v>
      </c>
      <c r="I27" s="88">
        <f t="shared" si="3"/>
        <v>10.392619785177734</v>
      </c>
      <c r="J27" s="87">
        <f>'SEKTÖR (U S D)'!J27*2.0114</f>
        <v>35264583.809707105</v>
      </c>
      <c r="K27" s="87">
        <f>'SEKTÖR (U S D)'!K27*2.2486</f>
        <v>38689879.31858141</v>
      </c>
      <c r="L27" s="88">
        <f t="shared" si="4"/>
        <v>9.7131318133731686</v>
      </c>
      <c r="M27" s="88">
        <f t="shared" si="5"/>
        <v>11.223172822264024</v>
      </c>
    </row>
    <row r="28" spans="1:13" ht="13.8" x14ac:dyDescent="0.25">
      <c r="A28" s="14" t="s">
        <v>20</v>
      </c>
      <c r="B28" s="89">
        <f>'SEKTÖR (U S D)'!B28*2.2178</f>
        <v>3238319.1120398561</v>
      </c>
      <c r="C28" s="89">
        <f>'SEKTÖR (U S D)'!C28*2.5838</f>
        <v>3498176.0830893619</v>
      </c>
      <c r="D28" s="90">
        <f t="shared" si="0"/>
        <v>8.0244399041272594</v>
      </c>
      <c r="E28" s="90">
        <f t="shared" si="1"/>
        <v>12.056853967959986</v>
      </c>
      <c r="F28" s="89">
        <f>'SEKTÖR (U S D)'!F28*2.2159</f>
        <v>9525565.1256793812</v>
      </c>
      <c r="G28" s="89">
        <f>'SEKTÖR (U S D)'!G28*2.4578</f>
        <v>9148578.4001780506</v>
      </c>
      <c r="H28" s="90">
        <f t="shared" si="2"/>
        <v>-3.9576310751898109</v>
      </c>
      <c r="I28" s="90">
        <f t="shared" si="3"/>
        <v>10.392619785177734</v>
      </c>
      <c r="J28" s="89">
        <f>'SEKTÖR (U S D)'!J28*2.0114</f>
        <v>35264583.809707105</v>
      </c>
      <c r="K28" s="89">
        <f>'SEKTÖR (U S D)'!K28*2.2486</f>
        <v>38689879.31858141</v>
      </c>
      <c r="L28" s="90">
        <f t="shared" si="4"/>
        <v>9.7131318133731686</v>
      </c>
      <c r="M28" s="90">
        <f t="shared" si="5"/>
        <v>11.223172822264024</v>
      </c>
    </row>
    <row r="29" spans="1:13" s="23" customFormat="1" ht="15.6" x14ac:dyDescent="0.3">
      <c r="A29" s="86" t="s">
        <v>21</v>
      </c>
      <c r="B29" s="87">
        <f>'SEKTÖR (U S D)'!B29*2.2178</f>
        <v>18091018.825419202</v>
      </c>
      <c r="C29" s="87">
        <f>'SEKTÖR (U S D)'!C29*2.5838</f>
        <v>17629110.527812753</v>
      </c>
      <c r="D29" s="88">
        <f t="shared" si="0"/>
        <v>-2.5532464592731214</v>
      </c>
      <c r="E29" s="88">
        <f t="shared" si="1"/>
        <v>60.760695336740334</v>
      </c>
      <c r="F29" s="87">
        <f>'SEKTÖR (U S D)'!F29*2.2159</f>
        <v>50518198.2180833</v>
      </c>
      <c r="G29" s="87">
        <f>'SEKTÖR (U S D)'!G29*2.4578</f>
        <v>48870859.921746492</v>
      </c>
      <c r="H29" s="88">
        <f t="shared" si="2"/>
        <v>-3.2608809388358835</v>
      </c>
      <c r="I29" s="88">
        <f t="shared" si="3"/>
        <v>55.51641397438398</v>
      </c>
      <c r="J29" s="87">
        <f>'SEKTÖR (U S D)'!J29*2.0114</f>
        <v>181389231.01284423</v>
      </c>
      <c r="K29" s="87">
        <f>'SEKTÖR (U S D)'!K29*2.2486</f>
        <v>202971377.55925506</v>
      </c>
      <c r="L29" s="88">
        <f t="shared" si="4"/>
        <v>11.898251305162978</v>
      </c>
      <c r="M29" s="88">
        <f t="shared" si="5"/>
        <v>58.878003458296789</v>
      </c>
    </row>
    <row r="30" spans="1:13" ht="13.8" x14ac:dyDescent="0.25">
      <c r="A30" s="14" t="s">
        <v>22</v>
      </c>
      <c r="B30" s="89">
        <f>'SEKTÖR (U S D)'!B30*2.2178</f>
        <v>3546878.4431641861</v>
      </c>
      <c r="C30" s="89">
        <f>'SEKTÖR (U S D)'!C30*2.5838</f>
        <v>3433592.4628421883</v>
      </c>
      <c r="D30" s="90">
        <f t="shared" si="0"/>
        <v>-3.1939628644542681</v>
      </c>
      <c r="E30" s="90">
        <f t="shared" si="1"/>
        <v>11.834259318763632</v>
      </c>
      <c r="F30" s="89">
        <f>'SEKTÖR (U S D)'!F30*2.2159</f>
        <v>10351184.625573337</v>
      </c>
      <c r="G30" s="89">
        <f>'SEKTÖR (U S D)'!G30*2.4578</f>
        <v>9787414.5031910576</v>
      </c>
      <c r="H30" s="90">
        <f t="shared" si="2"/>
        <v>-5.446430942690804</v>
      </c>
      <c r="I30" s="90">
        <f t="shared" si="3"/>
        <v>11.118326057042836</v>
      </c>
      <c r="J30" s="89">
        <f>'SEKTÖR (U S D)'!J30*2.0114</f>
        <v>35680739.95960059</v>
      </c>
      <c r="K30" s="89">
        <f>'SEKTÖR (U S D)'!K30*2.2486</f>
        <v>40568977.145530358</v>
      </c>
      <c r="L30" s="90">
        <f t="shared" si="4"/>
        <v>13.699932208425217</v>
      </c>
      <c r="M30" s="90">
        <f t="shared" si="5"/>
        <v>11.76826213329892</v>
      </c>
    </row>
    <row r="31" spans="1:13" ht="13.8" x14ac:dyDescent="0.25">
      <c r="A31" s="14" t="s">
        <v>23</v>
      </c>
      <c r="B31" s="89">
        <f>'SEKTÖR (U S D)'!B31*2.2178</f>
        <v>4716132.5986430505</v>
      </c>
      <c r="C31" s="89">
        <f>'SEKTÖR (U S D)'!C31*2.5838</f>
        <v>4578721.4843904441</v>
      </c>
      <c r="D31" s="90">
        <f t="shared" si="0"/>
        <v>-2.913639754152439</v>
      </c>
      <c r="E31" s="90">
        <f t="shared" si="1"/>
        <v>15.781074190097119</v>
      </c>
      <c r="F31" s="89">
        <f>'SEKTÖR (U S D)'!F31*2.2159</f>
        <v>12287364.170769028</v>
      </c>
      <c r="G31" s="89">
        <f>'SEKTÖR (U S D)'!G31*2.4578</f>
        <v>12791159.359337321</v>
      </c>
      <c r="H31" s="90">
        <f t="shared" si="2"/>
        <v>4.1001078959374668</v>
      </c>
      <c r="I31" s="90">
        <f t="shared" si="3"/>
        <v>14.530525948230736</v>
      </c>
      <c r="J31" s="89">
        <f>'SEKTÖR (U S D)'!J31*2.0114</f>
        <v>43678610.552258134</v>
      </c>
      <c r="K31" s="89">
        <f>'SEKTÖR (U S D)'!K31*2.2486</f>
        <v>49310197.347896405</v>
      </c>
      <c r="L31" s="90">
        <f t="shared" si="4"/>
        <v>12.893237043107186</v>
      </c>
      <c r="M31" s="90">
        <f t="shared" si="5"/>
        <v>14.303918142996109</v>
      </c>
    </row>
    <row r="32" spans="1:13" ht="13.8" x14ac:dyDescent="0.25">
      <c r="A32" s="14" t="s">
        <v>24</v>
      </c>
      <c r="B32" s="89">
        <f>'SEKTÖR (U S D)'!B32*2.2178</f>
        <v>215427.23436691597</v>
      </c>
      <c r="C32" s="89">
        <f>'SEKTÖR (U S D)'!C32*2.5838</f>
        <v>121395.02483311201</v>
      </c>
      <c r="D32" s="90">
        <f t="shared" si="0"/>
        <v>-43.649174539208062</v>
      </c>
      <c r="E32" s="90">
        <f t="shared" si="1"/>
        <v>0.41840149040099606</v>
      </c>
      <c r="F32" s="89">
        <f>'SEKTÖR (U S D)'!F32*2.2159</f>
        <v>533685.322581521</v>
      </c>
      <c r="G32" s="89">
        <f>'SEKTÖR (U S D)'!G32*2.4578</f>
        <v>414949.48820888001</v>
      </c>
      <c r="H32" s="90">
        <f t="shared" si="2"/>
        <v>-22.248285524941334</v>
      </c>
      <c r="I32" s="90">
        <f t="shared" si="3"/>
        <v>0.47137512216379462</v>
      </c>
      <c r="J32" s="89">
        <f>'SEKTÖR (U S D)'!J32*2.0114</f>
        <v>2213665.2824769039</v>
      </c>
      <c r="K32" s="89">
        <f>'SEKTÖR (U S D)'!K32*2.2486</f>
        <v>2698013.036328536</v>
      </c>
      <c r="L32" s="90">
        <f t="shared" si="4"/>
        <v>21.879900167639079</v>
      </c>
      <c r="M32" s="90">
        <f t="shared" si="5"/>
        <v>0.78264050229006277</v>
      </c>
    </row>
    <row r="33" spans="1:13" ht="13.8" x14ac:dyDescent="0.25">
      <c r="A33" s="14" t="s">
        <v>175</v>
      </c>
      <c r="B33" s="89">
        <f>'SEKTÖR (U S D)'!B33*2.2178</f>
        <v>2343166.5221004556</v>
      </c>
      <c r="C33" s="89">
        <f>'SEKTÖR (U S D)'!C33*2.5838</f>
        <v>2175022.2438584119</v>
      </c>
      <c r="D33" s="90">
        <f t="shared" si="0"/>
        <v>-7.1759423265964131</v>
      </c>
      <c r="E33" s="90">
        <f t="shared" si="1"/>
        <v>7.4964567101225672</v>
      </c>
      <c r="F33" s="89">
        <f>'SEKTÖR (U S D)'!F33*2.2159</f>
        <v>6382874.3569532931</v>
      </c>
      <c r="G33" s="89">
        <f>'SEKTÖR (U S D)'!G33*2.4578</f>
        <v>5916611.781512537</v>
      </c>
      <c r="H33" s="90">
        <f t="shared" si="2"/>
        <v>-7.3048997891181262</v>
      </c>
      <c r="I33" s="90">
        <f t="shared" si="3"/>
        <v>6.7211640948025506</v>
      </c>
      <c r="J33" s="89">
        <f>'SEKTÖR (U S D)'!J33*2.0114</f>
        <v>24129717.632507242</v>
      </c>
      <c r="K33" s="89">
        <f>'SEKTÖR (U S D)'!K33*2.2486</f>
        <v>26167383.271498896</v>
      </c>
      <c r="L33" s="90">
        <f t="shared" si="4"/>
        <v>8.4446310977403947</v>
      </c>
      <c r="M33" s="90">
        <f t="shared" si="5"/>
        <v>7.5906430812103327</v>
      </c>
    </row>
    <row r="34" spans="1:13" ht="13.8" x14ac:dyDescent="0.25">
      <c r="A34" s="14" t="s">
        <v>25</v>
      </c>
      <c r="B34" s="89">
        <f>'SEKTÖR (U S D)'!B34*2.2178</f>
        <v>1117144.5660214319</v>
      </c>
      <c r="C34" s="89">
        <f>'SEKTÖR (U S D)'!C34*2.5838</f>
        <v>1173157.2260749801</v>
      </c>
      <c r="D34" s="90">
        <f t="shared" si="0"/>
        <v>5.0139133069438024</v>
      </c>
      <c r="E34" s="90">
        <f t="shared" si="1"/>
        <v>4.0434172037879454</v>
      </c>
      <c r="F34" s="89">
        <f>'SEKTÖR (U S D)'!F34*2.2159</f>
        <v>3218823.2281694678</v>
      </c>
      <c r="G34" s="89">
        <f>'SEKTÖR (U S D)'!G34*2.4578</f>
        <v>3330069.1379874484</v>
      </c>
      <c r="H34" s="90">
        <f t="shared" si="2"/>
        <v>3.4561049778817994</v>
      </c>
      <c r="I34" s="90">
        <f t="shared" si="3"/>
        <v>3.7828983800132896</v>
      </c>
      <c r="J34" s="89">
        <f>'SEKTÖR (U S D)'!J34*2.0114</f>
        <v>11809527.830883212</v>
      </c>
      <c r="K34" s="89">
        <f>'SEKTÖR (U S D)'!K34*2.2486</f>
        <v>13372908.824680511</v>
      </c>
      <c r="L34" s="90">
        <f t="shared" si="4"/>
        <v>13.238302294431159</v>
      </c>
      <c r="M34" s="90">
        <f t="shared" si="5"/>
        <v>3.8792177571794006</v>
      </c>
    </row>
    <row r="35" spans="1:13" ht="13.8" x14ac:dyDescent="0.25">
      <c r="A35" s="14" t="s">
        <v>26</v>
      </c>
      <c r="B35" s="89">
        <f>'SEKTÖR (U S D)'!B35*2.2178</f>
        <v>1329403.269116078</v>
      </c>
      <c r="C35" s="89">
        <f>'SEKTÖR (U S D)'!C35*2.5838</f>
        <v>1376066.8136373661</v>
      </c>
      <c r="D35" s="90">
        <f t="shared" si="0"/>
        <v>3.5101120634609737</v>
      </c>
      <c r="E35" s="90">
        <f t="shared" si="1"/>
        <v>4.7427677246965816</v>
      </c>
      <c r="F35" s="89">
        <f>'SEKTÖR (U S D)'!F35*2.2159</f>
        <v>3897404.503693956</v>
      </c>
      <c r="G35" s="89">
        <f>'SEKTÖR (U S D)'!G35*2.4578</f>
        <v>3675316.00546306</v>
      </c>
      <c r="H35" s="90">
        <f t="shared" si="2"/>
        <v>-5.6983692100832926</v>
      </c>
      <c r="I35" s="90">
        <f t="shared" si="3"/>
        <v>4.175092584265597</v>
      </c>
      <c r="J35" s="89">
        <f>'SEKTÖR (U S D)'!J35*2.0114</f>
        <v>13940508.939753616</v>
      </c>
      <c r="K35" s="89">
        <f>'SEKTÖR (U S D)'!K35*2.2486</f>
        <v>15381380.724299245</v>
      </c>
      <c r="L35" s="90">
        <f t="shared" si="4"/>
        <v>10.335862132240734</v>
      </c>
      <c r="M35" s="90">
        <f t="shared" si="5"/>
        <v>4.4618359414459015</v>
      </c>
    </row>
    <row r="36" spans="1:13" ht="13.8" x14ac:dyDescent="0.25">
      <c r="A36" s="14" t="s">
        <v>27</v>
      </c>
      <c r="B36" s="89">
        <f>'SEKTÖR (U S D)'!B36*2.2178</f>
        <v>2601536.9881044957</v>
      </c>
      <c r="C36" s="89">
        <f>'SEKTÖR (U S D)'!C36*2.5838</f>
        <v>2497036.7809842778</v>
      </c>
      <c r="D36" s="90">
        <f t="shared" si="0"/>
        <v>-4.0168641690679046</v>
      </c>
      <c r="E36" s="90">
        <f t="shared" si="1"/>
        <v>8.6063157216386603</v>
      </c>
      <c r="F36" s="89">
        <f>'SEKTÖR (U S D)'!F36*2.2159</f>
        <v>7683810.1268385528</v>
      </c>
      <c r="G36" s="89">
        <f>'SEKTÖR (U S D)'!G36*2.4578</f>
        <v>6796725.9968565265</v>
      </c>
      <c r="H36" s="90">
        <f t="shared" si="2"/>
        <v>-11.544847091985739</v>
      </c>
      <c r="I36" s="90">
        <f t="shared" si="3"/>
        <v>7.7209579433661819</v>
      </c>
      <c r="J36" s="89">
        <f>'SEKTÖR (U S D)'!J36*2.0114</f>
        <v>27087584.011259001</v>
      </c>
      <c r="K36" s="89">
        <f>'SEKTÖR (U S D)'!K36*2.2486</f>
        <v>28111565.515998114</v>
      </c>
      <c r="L36" s="90">
        <f t="shared" si="4"/>
        <v>3.7802614818416194</v>
      </c>
      <c r="M36" s="90">
        <f t="shared" si="5"/>
        <v>8.1546121013337061</v>
      </c>
    </row>
    <row r="37" spans="1:13" ht="13.8" x14ac:dyDescent="0.25">
      <c r="A37" s="14" t="s">
        <v>176</v>
      </c>
      <c r="B37" s="89">
        <f>'SEKTÖR (U S D)'!B37*2.2178</f>
        <v>603051.25389958802</v>
      </c>
      <c r="C37" s="89">
        <f>'SEKTÖR (U S D)'!C37*2.5838</f>
        <v>660867.733913898</v>
      </c>
      <c r="D37" s="90">
        <f t="shared" si="0"/>
        <v>9.5873244007775185</v>
      </c>
      <c r="E37" s="90">
        <f t="shared" si="1"/>
        <v>2.2777543413136878</v>
      </c>
      <c r="F37" s="89">
        <f>'SEKTÖR (U S D)'!F37*2.2159</f>
        <v>1686733.746230338</v>
      </c>
      <c r="G37" s="89">
        <f>'SEKTÖR (U S D)'!G37*2.4578</f>
        <v>1650859.4260413002</v>
      </c>
      <c r="H37" s="90">
        <f t="shared" si="2"/>
        <v>-2.1268513936602584</v>
      </c>
      <c r="I37" s="90">
        <f t="shared" si="3"/>
        <v>1.8753464836995952</v>
      </c>
      <c r="J37" s="89">
        <f>'SEKTÖR (U S D)'!J37*2.0114</f>
        <v>6353305.9945162386</v>
      </c>
      <c r="K37" s="89">
        <f>'SEKTÖR (U S D)'!K37*2.2486</f>
        <v>6895960.0812408151</v>
      </c>
      <c r="L37" s="90">
        <f t="shared" si="4"/>
        <v>8.5412868071042123</v>
      </c>
      <c r="M37" s="90">
        <f t="shared" si="5"/>
        <v>2.0003823514132701</v>
      </c>
    </row>
    <row r="38" spans="1:13" ht="13.8" x14ac:dyDescent="0.25">
      <c r="A38" s="14" t="s">
        <v>28</v>
      </c>
      <c r="B38" s="89">
        <f>'SEKTÖR (U S D)'!B38*2.2178</f>
        <v>470010.35605874995</v>
      </c>
      <c r="C38" s="89">
        <f>'SEKTÖR (U S D)'!C38*2.5838</f>
        <v>414122.35504564201</v>
      </c>
      <c r="D38" s="90">
        <f t="shared" si="0"/>
        <v>-11.890802041417595</v>
      </c>
      <c r="E38" s="90">
        <f t="shared" si="1"/>
        <v>1.4273188773400676</v>
      </c>
      <c r="F38" s="89">
        <f>'SEKTÖR (U S D)'!F38*2.2159</f>
        <v>1301770.023107555</v>
      </c>
      <c r="G38" s="89">
        <f>'SEKTÖR (U S D)'!G38*2.4578</f>
        <v>1454341.9926117561</v>
      </c>
      <c r="H38" s="90">
        <f t="shared" si="2"/>
        <v>11.720347434332897</v>
      </c>
      <c r="I38" s="90">
        <f t="shared" si="3"/>
        <v>1.6521062295905546</v>
      </c>
      <c r="J38" s="89">
        <f>'SEKTÖR (U S D)'!J38*2.0114</f>
        <v>4630251.0817182455</v>
      </c>
      <c r="K38" s="89">
        <f>'SEKTÖR (U S D)'!K38*2.2486</f>
        <v>6992703.2435993962</v>
      </c>
      <c r="L38" s="90">
        <f t="shared" si="4"/>
        <v>51.022117811470068</v>
      </c>
      <c r="M38" s="90">
        <f t="shared" si="5"/>
        <v>2.0284456395300996</v>
      </c>
    </row>
    <row r="39" spans="1:13" ht="13.8" x14ac:dyDescent="0.25">
      <c r="A39" s="14" t="s">
        <v>177</v>
      </c>
      <c r="B39" s="89">
        <f>'SEKTÖR (U S D)'!B39*2.2178</f>
        <v>238277.07649077798</v>
      </c>
      <c r="C39" s="89">
        <f>'SEKTÖR (U S D)'!C39*2.5838</f>
        <v>351727.63910535607</v>
      </c>
      <c r="D39" s="90">
        <f t="shared" si="0"/>
        <v>47.612873334447244</v>
      </c>
      <c r="E39" s="90">
        <f t="shared" si="1"/>
        <v>1.2122685309321177</v>
      </c>
      <c r="F39" s="89">
        <f>'SEKTÖR (U S D)'!F39*2.2159</f>
        <v>711312.99394280498</v>
      </c>
      <c r="G39" s="89">
        <f>'SEKTÖR (U S D)'!G39*2.4578</f>
        <v>817523.18304492801</v>
      </c>
      <c r="H39" s="90">
        <f t="shared" si="2"/>
        <v>14.931568803966364</v>
      </c>
      <c r="I39" s="90">
        <f t="shared" si="3"/>
        <v>0.92869156663606267</v>
      </c>
      <c r="J39" s="89">
        <f>'SEKTÖR (U S D)'!J39*2.0114</f>
        <v>2895775.2837764118</v>
      </c>
      <c r="K39" s="89">
        <f>'SEKTÖR (U S D)'!K39*2.2486</f>
        <v>3731463.4267547722</v>
      </c>
      <c r="L39" s="90">
        <f t="shared" si="4"/>
        <v>28.858874086684327</v>
      </c>
      <c r="M39" s="90">
        <f t="shared" si="5"/>
        <v>1.0824241288939194</v>
      </c>
    </row>
    <row r="40" spans="1:13" ht="13.8" x14ac:dyDescent="0.25">
      <c r="A40" s="11" t="s">
        <v>29</v>
      </c>
      <c r="B40" s="89">
        <f>'SEKTÖR (U S D)'!B40*2.2178</f>
        <v>885187.64771528007</v>
      </c>
      <c r="C40" s="89">
        <f>'SEKTÖR (U S D)'!C40*2.5838</f>
        <v>819934.79776945803</v>
      </c>
      <c r="D40" s="90">
        <f t="shared" si="0"/>
        <v>-7.3716403650958497</v>
      </c>
      <c r="E40" s="90">
        <f t="shared" si="1"/>
        <v>2.8259967151866845</v>
      </c>
      <c r="F40" s="89">
        <f>'SEKTÖR (U S D)'!F40*2.2159</f>
        <v>2403558.4805323728</v>
      </c>
      <c r="G40" s="89">
        <f>'SEKTÖR (U S D)'!G40*2.4578</f>
        <v>2182091.549360116</v>
      </c>
      <c r="H40" s="90">
        <f t="shared" si="2"/>
        <v>-9.2141270106814019</v>
      </c>
      <c r="I40" s="90">
        <f t="shared" si="3"/>
        <v>2.4788165785962684</v>
      </c>
      <c r="J40" s="89">
        <f>'SEKTÖR (U S D)'!J40*2.0114</f>
        <v>8761089.3525330033</v>
      </c>
      <c r="K40" s="89">
        <f>'SEKTÖR (U S D)'!K40*2.2486</f>
        <v>9504669.7948200293</v>
      </c>
      <c r="L40" s="90">
        <f t="shared" si="4"/>
        <v>8.4873057717650404</v>
      </c>
      <c r="M40" s="90">
        <f t="shared" si="5"/>
        <v>2.7571177166889433</v>
      </c>
    </row>
    <row r="41" spans="1:13" ht="13.8" x14ac:dyDescent="0.25">
      <c r="A41" s="14" t="s">
        <v>30</v>
      </c>
      <c r="B41" s="89">
        <f>'SEKTÖR (U S D)'!B41*2.2178</f>
        <v>24802.869738191999</v>
      </c>
      <c r="C41" s="89">
        <f>'SEKTÖR (U S D)'!C41*2.5838</f>
        <v>27465.965357616002</v>
      </c>
      <c r="D41" s="90">
        <f t="shared" si="0"/>
        <v>10.737046348001053</v>
      </c>
      <c r="E41" s="90">
        <f t="shared" si="1"/>
        <v>9.4664512460267899E-2</v>
      </c>
      <c r="F41" s="89">
        <f>'SEKTÖR (U S D)'!F41*2.2159</f>
        <v>59676.639691074</v>
      </c>
      <c r="G41" s="89">
        <f>'SEKTÖR (U S D)'!G41*2.4578</f>
        <v>53797.498131572</v>
      </c>
      <c r="H41" s="90">
        <f t="shared" si="2"/>
        <v>-9.8516632135059048</v>
      </c>
      <c r="I41" s="90">
        <f t="shared" si="3"/>
        <v>6.1112985976526819E-2</v>
      </c>
      <c r="J41" s="89">
        <f>'SEKTÖR (U S D)'!J41*2.0114</f>
        <v>208455.09156160199</v>
      </c>
      <c r="K41" s="89">
        <f>'SEKTÖR (U S D)'!K41*2.2486</f>
        <v>236155.14660802003</v>
      </c>
      <c r="L41" s="90">
        <f t="shared" si="4"/>
        <v>13.288260238168473</v>
      </c>
      <c r="M41" s="90">
        <f t="shared" si="5"/>
        <v>6.8503962016133929E-2</v>
      </c>
    </row>
    <row r="42" spans="1:13" ht="16.8" x14ac:dyDescent="0.3">
      <c r="A42" s="83" t="s">
        <v>31</v>
      </c>
      <c r="B42" s="84">
        <f>'SEKTÖR (U S D)'!B42*2.2178</f>
        <v>805538.58949941001</v>
      </c>
      <c r="C42" s="84">
        <f>'SEKTÖR (U S D)'!C42*2.5838</f>
        <v>728658.92066195409</v>
      </c>
      <c r="D42" s="91">
        <f t="shared" si="0"/>
        <v>-9.543884034808519</v>
      </c>
      <c r="E42" s="91">
        <f t="shared" si="1"/>
        <v>2.511404226145725</v>
      </c>
      <c r="F42" s="84">
        <f>'SEKTÖR (U S D)'!F42*2.2159</f>
        <v>2417794.313788374</v>
      </c>
      <c r="G42" s="84">
        <f>'SEKTÖR (U S D)'!G42*2.4578</f>
        <v>2066582.5768229023</v>
      </c>
      <c r="H42" s="91">
        <f t="shared" si="2"/>
        <v>-14.526121389340513</v>
      </c>
      <c r="I42" s="91">
        <f t="shared" si="3"/>
        <v>2.3476004725690811</v>
      </c>
      <c r="J42" s="84">
        <f>'SEKTÖR (U S D)'!J42*2.0114</f>
        <v>9982722.8054595161</v>
      </c>
      <c r="K42" s="84">
        <f>'SEKTÖR (U S D)'!K42*2.2486</f>
        <v>9883817.0179775674</v>
      </c>
      <c r="L42" s="91">
        <f t="shared" si="4"/>
        <v>-0.99076964681276636</v>
      </c>
      <c r="M42" s="91">
        <f t="shared" si="5"/>
        <v>2.8671008669474376</v>
      </c>
    </row>
    <row r="43" spans="1:13" ht="13.8" x14ac:dyDescent="0.25">
      <c r="A43" s="14" t="s">
        <v>32</v>
      </c>
      <c r="B43" s="89">
        <f>'SEKTÖR (U S D)'!B43*2.2178</f>
        <v>805538.58949941001</v>
      </c>
      <c r="C43" s="89">
        <f>'SEKTÖR (U S D)'!C43*2.5838</f>
        <v>728658.92066195409</v>
      </c>
      <c r="D43" s="90">
        <f t="shared" si="0"/>
        <v>-9.543884034808519</v>
      </c>
      <c r="E43" s="90">
        <f t="shared" si="1"/>
        <v>2.511404226145725</v>
      </c>
      <c r="F43" s="89">
        <f>'SEKTÖR (U S D)'!F43*2.2159</f>
        <v>2417794.313788374</v>
      </c>
      <c r="G43" s="89">
        <f>'SEKTÖR (U S D)'!G43*2.4578</f>
        <v>2066582.5768229023</v>
      </c>
      <c r="H43" s="90">
        <f t="shared" si="2"/>
        <v>-14.526121389340513</v>
      </c>
      <c r="I43" s="90">
        <f t="shared" si="3"/>
        <v>2.3476004725690811</v>
      </c>
      <c r="J43" s="89">
        <f>'SEKTÖR (U S D)'!J43*2.0114</f>
        <v>9982722.8054595161</v>
      </c>
      <c r="K43" s="89">
        <f>'SEKTÖR (U S D)'!K43*2.2486</f>
        <v>9883817.0179775674</v>
      </c>
      <c r="L43" s="90">
        <f t="shared" si="4"/>
        <v>-0.99076964681276636</v>
      </c>
      <c r="M43" s="90">
        <f t="shared" si="5"/>
        <v>2.8671008669474376</v>
      </c>
    </row>
    <row r="44" spans="1:13" ht="17.399999999999999" x14ac:dyDescent="0.3">
      <c r="A44" s="92" t="s">
        <v>33</v>
      </c>
      <c r="B44" s="93">
        <f>'SEKTÖR (U S D)'!B44*2.2178</f>
        <v>28772150.929661181</v>
      </c>
      <c r="C44" s="93">
        <f>'SEKTÖR (U S D)'!C44*2.5838</f>
        <v>29014003.921632066</v>
      </c>
      <c r="D44" s="94">
        <f>(C44-B44)/B44*100</f>
        <v>0.84058015878666725</v>
      </c>
      <c r="E44" s="95">
        <f>C44/C$46*100</f>
        <v>100</v>
      </c>
      <c r="F44" s="93">
        <f>'SEKTÖR (U S D)'!F44*2.2159</f>
        <v>82011833.700994834</v>
      </c>
      <c r="G44" s="93">
        <f>'SEKTÖR (U S D)'!G44*2.4578</f>
        <v>79821513.507400721</v>
      </c>
      <c r="H44" s="94">
        <f>(G44-F44)/F44*100</f>
        <v>-2.6707367641354707</v>
      </c>
      <c r="I44" s="94">
        <f t="shared" si="3"/>
        <v>90.675797295861798</v>
      </c>
      <c r="J44" s="93">
        <f>'SEKTÖR (U S D)'!J44*2.0114</f>
        <v>296418702.50393063</v>
      </c>
      <c r="K44" s="93">
        <f>'SEKTÖR (U S D)'!K44*2.2486</f>
        <v>329757664.4069972</v>
      </c>
      <c r="L44" s="94">
        <f>(K44-J44)/J44*100</f>
        <v>11.247253166363377</v>
      </c>
      <c r="M44" s="94">
        <f t="shared" si="5"/>
        <v>95.656210933913272</v>
      </c>
    </row>
    <row r="45" spans="1:13" ht="13.8" x14ac:dyDescent="0.25">
      <c r="A45" s="96" t="s">
        <v>34</v>
      </c>
      <c r="B45" s="89">
        <f>'SEKTÖR (U S D)'!B45*2.2178</f>
        <v>0</v>
      </c>
      <c r="C45" s="89">
        <f>'SEKTÖR (U S D)'!C45*2.5838</f>
        <v>0</v>
      </c>
      <c r="D45" s="90"/>
      <c r="E45" s="90"/>
      <c r="F45" s="89">
        <f>'SEKTÖR (U S D)'!F45*2.2159</f>
        <v>3138336.2293591322</v>
      </c>
      <c r="G45" s="89">
        <f>'SEKTÖR (U S D)'!G45*2.4578</f>
        <v>8208055.4490815355</v>
      </c>
      <c r="H45" s="90">
        <f>(G45-F45)/F45*100</f>
        <v>161.54162107600789</v>
      </c>
      <c r="I45" s="90">
        <f t="shared" si="3"/>
        <v>9.3242027041382176</v>
      </c>
      <c r="J45" s="89">
        <f>'SEKTÖR (U S D)'!J45*2.0114</f>
        <v>11808772.470833516</v>
      </c>
      <c r="K45" s="89">
        <f>'SEKTÖR (U S D)'!K45*2.2486</f>
        <v>14974435.252291393</v>
      </c>
      <c r="L45" s="90">
        <f>(K45-J45)/J45*100</f>
        <v>26.807721033466827</v>
      </c>
      <c r="M45" s="90">
        <f t="shared" si="5"/>
        <v>4.3437890660867318</v>
      </c>
    </row>
    <row r="46" spans="1:13" s="24" customFormat="1" ht="17.399999999999999" x14ac:dyDescent="0.3">
      <c r="A46" s="97" t="s">
        <v>35</v>
      </c>
      <c r="B46" s="98">
        <f>'SEKTÖR (U S D)'!B46*2.2178</f>
        <v>28772150.929661181</v>
      </c>
      <c r="C46" s="98">
        <f>'SEKTÖR (U S D)'!C46*2.5838</f>
        <v>29014003.921632066</v>
      </c>
      <c r="D46" s="99">
        <f>(C46-B46)/B46*100</f>
        <v>0.84058015878666725</v>
      </c>
      <c r="E46" s="100">
        <f>C46/C$46*100</f>
        <v>100</v>
      </c>
      <c r="F46" s="98">
        <f>'SEKTÖR (U S D)'!F46*2.2159</f>
        <v>85150169.930353969</v>
      </c>
      <c r="G46" s="98">
        <f>'SEKTÖR (U S D)'!G46*2.4578</f>
        <v>88029568.956482247</v>
      </c>
      <c r="H46" s="99">
        <f>(G46-F46)/F46*100</f>
        <v>3.3815540573593634</v>
      </c>
      <c r="I46" s="100">
        <f t="shared" si="3"/>
        <v>100</v>
      </c>
      <c r="J46" s="98">
        <f>'SEKTÖR (U S D)'!J46*2.0114</f>
        <v>308227474.97476417</v>
      </c>
      <c r="K46" s="98">
        <f>'SEKTÖR (U S D)'!K46*2.2486</f>
        <v>344732099.65928859</v>
      </c>
      <c r="L46" s="99">
        <f>(K46-J46)/J46*100</f>
        <v>11.843403865120459</v>
      </c>
      <c r="M46" s="100">
        <f t="shared" si="5"/>
        <v>100</v>
      </c>
    </row>
    <row r="47" spans="1:13" s="24" customFormat="1" ht="17.399999999999999" x14ac:dyDescent="0.3">
      <c r="A47" s="25"/>
      <c r="B47" s="26"/>
      <c r="C47" s="26"/>
      <c r="D47" s="27"/>
      <c r="E47" s="28"/>
      <c r="F47" s="28"/>
      <c r="G47" s="28"/>
      <c r="H47" s="28"/>
      <c r="I47" s="28"/>
    </row>
    <row r="48" spans="1:13" x14ac:dyDescent="0.25">
      <c r="A48" s="19" t="s">
        <v>210</v>
      </c>
    </row>
    <row r="49" spans="1:1" x14ac:dyDescent="0.25">
      <c r="A49" s="19" t="s">
        <v>195</v>
      </c>
    </row>
    <row r="51" spans="1:1" x14ac:dyDescent="0.25">
      <c r="A51" s="29" t="s">
        <v>36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GridLines="0" zoomScale="80" zoomScaleNormal="80" workbookViewId="0">
      <selection activeCell="D6" sqref="D6:E6"/>
    </sheetView>
  </sheetViews>
  <sheetFormatPr defaultColWidth="9.109375" defaultRowHeight="13.2" x14ac:dyDescent="0.25"/>
  <cols>
    <col min="1" max="1" width="51" style="19" customWidth="1"/>
    <col min="2" max="5" width="14.44140625" style="19" customWidth="1"/>
    <col min="6" max="7" width="18" style="19" bestFit="1" customWidth="1"/>
    <col min="8" max="16384" width="9.109375" style="19"/>
  </cols>
  <sheetData>
    <row r="1" spans="1:7" x14ac:dyDescent="0.25">
      <c r="B1" s="20"/>
    </row>
    <row r="2" spans="1:7" x14ac:dyDescent="0.25">
      <c r="B2" s="20"/>
    </row>
    <row r="3" spans="1:7" x14ac:dyDescent="0.25">
      <c r="B3" s="20"/>
    </row>
    <row r="4" spans="1:7" ht="39.75" customHeight="1" x14ac:dyDescent="0.25">
      <c r="B4" s="20"/>
      <c r="C4" s="20"/>
    </row>
    <row r="5" spans="1:7" ht="45" customHeight="1" x14ac:dyDescent="0.25">
      <c r="A5" s="144" t="s">
        <v>37</v>
      </c>
      <c r="B5" s="145"/>
      <c r="C5" s="145"/>
      <c r="D5" s="145"/>
      <c r="E5" s="145"/>
      <c r="F5" s="145"/>
      <c r="G5" s="146"/>
    </row>
    <row r="6" spans="1:7" ht="50.25" customHeight="1" x14ac:dyDescent="0.25">
      <c r="A6" s="81"/>
      <c r="B6" s="147" t="s">
        <v>214</v>
      </c>
      <c r="C6" s="147"/>
      <c r="D6" s="147" t="s">
        <v>215</v>
      </c>
      <c r="E6" s="147"/>
      <c r="F6" s="147" t="s">
        <v>186</v>
      </c>
      <c r="G6" s="147"/>
    </row>
    <row r="7" spans="1:7" ht="28.2" x14ac:dyDescent="0.3">
      <c r="A7" s="82" t="s">
        <v>1</v>
      </c>
      <c r="B7" s="101" t="s">
        <v>38</v>
      </c>
      <c r="C7" s="101" t="s">
        <v>39</v>
      </c>
      <c r="D7" s="101" t="s">
        <v>38</v>
      </c>
      <c r="E7" s="101" t="s">
        <v>39</v>
      </c>
      <c r="F7" s="101" t="s">
        <v>38</v>
      </c>
      <c r="G7" s="101" t="s">
        <v>39</v>
      </c>
    </row>
    <row r="8" spans="1:7" ht="16.8" x14ac:dyDescent="0.3">
      <c r="A8" s="83" t="s">
        <v>2</v>
      </c>
      <c r="B8" s="91">
        <f>'SEKTÖR (U S D)'!D8</f>
        <v>-5.8466676146573429</v>
      </c>
      <c r="C8" s="91">
        <f>'SEKTÖR (TL)'!D8</f>
        <v>9.6913067982903716</v>
      </c>
      <c r="D8" s="91">
        <f>'SEKTÖR (U S D)'!H8</f>
        <v>-6.2809244957396748</v>
      </c>
      <c r="E8" s="91">
        <f>'SEKTÖR (TL)'!H8</f>
        <v>3.9499723698592155</v>
      </c>
      <c r="F8" s="91">
        <f>'SEKTÖR (U S D)'!L8</f>
        <v>0.97273139970033151</v>
      </c>
      <c r="G8" s="91">
        <f>'SEKTÖR (TL)'!L8</f>
        <v>12.880224632279097</v>
      </c>
    </row>
    <row r="9" spans="1:7" s="23" customFormat="1" ht="15.6" x14ac:dyDescent="0.3">
      <c r="A9" s="86" t="s">
        <v>3</v>
      </c>
      <c r="B9" s="88">
        <f>'SEKTÖR (U S D)'!D9</f>
        <v>-5.0483218563894008</v>
      </c>
      <c r="C9" s="88">
        <f>'SEKTÖR (TL)'!D9</f>
        <v>10.621402284904439</v>
      </c>
      <c r="D9" s="88">
        <f>'SEKTÖR (U S D)'!H9</f>
        <v>-4.2404936446905959</v>
      </c>
      <c r="E9" s="88">
        <f>'SEKTÖR (TL)'!H9</f>
        <v>6.213148030181622</v>
      </c>
      <c r="F9" s="88">
        <f>'SEKTÖR (U S D)'!L9</f>
        <v>1.7365584432253813</v>
      </c>
      <c r="G9" s="88">
        <f>'SEKTÖR (TL)'!L9</f>
        <v>13.734128127392168</v>
      </c>
    </row>
    <row r="10" spans="1:7" ht="13.8" x14ac:dyDescent="0.25">
      <c r="A10" s="14" t="s">
        <v>4</v>
      </c>
      <c r="B10" s="90">
        <f>'SEKTÖR (U S D)'!D10</f>
        <v>-7.1127250830314681</v>
      </c>
      <c r="C10" s="90">
        <f>'SEKTÖR (TL)'!D10</f>
        <v>8.2163138833363067</v>
      </c>
      <c r="D10" s="90">
        <f>'SEKTÖR (U S D)'!H10</f>
        <v>-8.6900004159594975</v>
      </c>
      <c r="E10" s="90">
        <f>'SEKTÖR (TL)'!H10</f>
        <v>1.2779082890269287</v>
      </c>
      <c r="F10" s="90">
        <f>'SEKTÖR (U S D)'!L10</f>
        <v>-4.1928546429034892</v>
      </c>
      <c r="G10" s="90">
        <f>'SEKTÖR (TL)'!L10</f>
        <v>7.1054723326872962</v>
      </c>
    </row>
    <row r="11" spans="1:7" ht="13.8" x14ac:dyDescent="0.25">
      <c r="A11" s="14" t="s">
        <v>5</v>
      </c>
      <c r="B11" s="90">
        <f>'SEKTÖR (U S D)'!D11</f>
        <v>-20.501998264822756</v>
      </c>
      <c r="C11" s="90">
        <f>'SEKTÖR (TL)'!D11</f>
        <v>-7.3825697162273496</v>
      </c>
      <c r="D11" s="90">
        <f>'SEKTÖR (U S D)'!H11</f>
        <v>-13.811880128369417</v>
      </c>
      <c r="E11" s="90">
        <f>'SEKTÖR (TL)'!H11</f>
        <v>-4.4031043727182402</v>
      </c>
      <c r="F11" s="90">
        <f>'SEKTÖR (U S D)'!L11</f>
        <v>-3.1917338038762622</v>
      </c>
      <c r="G11" s="90">
        <f>'SEKTÖR (TL)'!L11</f>
        <v>8.2246531612826086</v>
      </c>
    </row>
    <row r="12" spans="1:7" ht="13.8" x14ac:dyDescent="0.25">
      <c r="A12" s="14" t="s">
        <v>6</v>
      </c>
      <c r="B12" s="90">
        <f>'SEKTÖR (U S D)'!D12</f>
        <v>-12.912492444749937</v>
      </c>
      <c r="C12" s="90">
        <f>'SEKTÖR (TL)'!D12</f>
        <v>1.4594201556745898</v>
      </c>
      <c r="D12" s="90">
        <f>'SEKTÖR (U S D)'!H12</f>
        <v>-13.800831275545622</v>
      </c>
      <c r="E12" s="90">
        <f>'SEKTÖR (TL)'!H12</f>
        <v>-4.3908493655110883</v>
      </c>
      <c r="F12" s="90">
        <f>'SEKTÖR (U S D)'!L12</f>
        <v>-1.4804711180763586</v>
      </c>
      <c r="G12" s="90">
        <f>'SEKTÖR (TL)'!L12</f>
        <v>10.137721310477026</v>
      </c>
    </row>
    <row r="13" spans="1:7" ht="13.8" x14ac:dyDescent="0.25">
      <c r="A13" s="14" t="s">
        <v>7</v>
      </c>
      <c r="B13" s="90">
        <f>'SEKTÖR (U S D)'!D13</f>
        <v>-5.9697912852440185</v>
      </c>
      <c r="C13" s="90">
        <f>'SEKTÖR (TL)'!D13</f>
        <v>9.5478642245407741</v>
      </c>
      <c r="D13" s="90">
        <f>'SEKTÖR (U S D)'!H13</f>
        <v>-12.517349733062172</v>
      </c>
      <c r="E13" s="90">
        <f>'SEKTÖR (TL)'!H13</f>
        <v>-2.9672558210750473</v>
      </c>
      <c r="F13" s="90">
        <f>'SEKTÖR (U S D)'!L13</f>
        <v>-1.7029532154364428</v>
      </c>
      <c r="G13" s="90">
        <f>'SEKTÖR (TL)'!L13</f>
        <v>9.8890023862829821</v>
      </c>
    </row>
    <row r="14" spans="1:7" ht="13.8" x14ac:dyDescent="0.25">
      <c r="A14" s="14" t="s">
        <v>8</v>
      </c>
      <c r="B14" s="90">
        <f>'SEKTÖR (U S D)'!D14</f>
        <v>35.704590611895803</v>
      </c>
      <c r="C14" s="90">
        <f>'SEKTÖR (TL)'!D14</f>
        <v>58.099702959246279</v>
      </c>
      <c r="D14" s="90">
        <f>'SEKTÖR (U S D)'!H14</f>
        <v>40.484316719532146</v>
      </c>
      <c r="E14" s="90">
        <f>'SEKTÖR (TL)'!H14</f>
        <v>55.820368082163483</v>
      </c>
      <c r="F14" s="90">
        <f>'SEKTÖR (U S D)'!L14</f>
        <v>38.725894497447648</v>
      </c>
      <c r="G14" s="90">
        <f>'SEKTÖR (TL)'!L14</f>
        <v>55.085535630387184</v>
      </c>
    </row>
    <row r="15" spans="1:7" ht="13.8" x14ac:dyDescent="0.25">
      <c r="A15" s="14" t="s">
        <v>9</v>
      </c>
      <c r="B15" s="90">
        <f>'SEKTÖR (U S D)'!D15</f>
        <v>-16.261368757433548</v>
      </c>
      <c r="C15" s="90">
        <f>'SEKTÖR (TL)'!D15</f>
        <v>-2.442115878553869</v>
      </c>
      <c r="D15" s="90">
        <f>'SEKTÖR (U S D)'!H15</f>
        <v>-21.901102934166499</v>
      </c>
      <c r="E15" s="90">
        <f>'SEKTÖR (TL)'!H15</f>
        <v>-13.375391846019413</v>
      </c>
      <c r="F15" s="90">
        <f>'SEKTÖR (U S D)'!L15</f>
        <v>-39.409634410171265</v>
      </c>
      <c r="G15" s="90">
        <f>'SEKTÖR (TL)'!L15</f>
        <v>-32.264345199717162</v>
      </c>
    </row>
    <row r="16" spans="1:7" ht="13.8" x14ac:dyDescent="0.25">
      <c r="A16" s="14" t="s">
        <v>10</v>
      </c>
      <c r="B16" s="90">
        <f>'SEKTÖR (U S D)'!D16</f>
        <v>-12.831197171277422</v>
      </c>
      <c r="C16" s="90">
        <f>'SEKTÖR (TL)'!D16</f>
        <v>1.5541314585866024</v>
      </c>
      <c r="D16" s="90">
        <f>'SEKTÖR (U S D)'!H16</f>
        <v>-7.6656993888678162</v>
      </c>
      <c r="E16" s="90">
        <f>'SEKTÖR (TL)'!H16</f>
        <v>2.4140277278039166</v>
      </c>
      <c r="F16" s="90">
        <f>'SEKTÖR (U S D)'!L16</f>
        <v>11.315090371174717</v>
      </c>
      <c r="G16" s="90">
        <f>'SEKTÖR (TL)'!L16</f>
        <v>24.442235362744107</v>
      </c>
    </row>
    <row r="17" spans="1:7" ht="13.8" x14ac:dyDescent="0.25">
      <c r="A17" s="11" t="s">
        <v>11</v>
      </c>
      <c r="B17" s="90">
        <f>'SEKTÖR (U S D)'!D17</f>
        <v>11.326439037233961</v>
      </c>
      <c r="C17" s="90">
        <f>'SEKTÖR (TL)'!D17</f>
        <v>29.698463876095726</v>
      </c>
      <c r="D17" s="90">
        <f>'SEKTÖR (U S D)'!H17</f>
        <v>-0.54379613399591109</v>
      </c>
      <c r="E17" s="90">
        <f>'SEKTÖR (TL)'!H17</f>
        <v>10.313397654165298</v>
      </c>
      <c r="F17" s="90">
        <f>'SEKTÖR (U S D)'!L17</f>
        <v>3.3516670501657431</v>
      </c>
      <c r="G17" s="90">
        <f>'SEKTÖR (TL)'!L17</f>
        <v>15.539702957642781</v>
      </c>
    </row>
    <row r="18" spans="1:7" s="23" customFormat="1" ht="15.6" x14ac:dyDescent="0.3">
      <c r="A18" s="86" t="s">
        <v>12</v>
      </c>
      <c r="B18" s="88">
        <f>'SEKTÖR (U S D)'!D18</f>
        <v>-11.48682782952857</v>
      </c>
      <c r="C18" s="88">
        <f>'SEKTÖR (TL)'!D18</f>
        <v>3.1203599305907197</v>
      </c>
      <c r="D18" s="88">
        <f>'SEKTÖR (U S D)'!H18</f>
        <v>-13.135763603159875</v>
      </c>
      <c r="E18" s="88">
        <f>'SEKTÖR (TL)'!H18</f>
        <v>-3.653179197547872</v>
      </c>
      <c r="F18" s="88">
        <f>'SEKTÖR (U S D)'!L18</f>
        <v>4.1009692670076747</v>
      </c>
      <c r="G18" s="88">
        <f>'SEKTÖR (TL)'!L18</f>
        <v>16.377368745049946</v>
      </c>
    </row>
    <row r="19" spans="1:7" ht="13.8" x14ac:dyDescent="0.25">
      <c r="A19" s="14" t="s">
        <v>13</v>
      </c>
      <c r="B19" s="90">
        <f>'SEKTÖR (U S D)'!D19</f>
        <v>-11.48682782952857</v>
      </c>
      <c r="C19" s="90">
        <f>'SEKTÖR (TL)'!D19</f>
        <v>3.1203599305907197</v>
      </c>
      <c r="D19" s="90">
        <f>'SEKTÖR (U S D)'!H19</f>
        <v>-13.135763603159875</v>
      </c>
      <c r="E19" s="90">
        <f>'SEKTÖR (TL)'!H19</f>
        <v>-3.653179197547872</v>
      </c>
      <c r="F19" s="90">
        <f>'SEKTÖR (U S D)'!L19</f>
        <v>4.1009692670076747</v>
      </c>
      <c r="G19" s="90">
        <f>'SEKTÖR (TL)'!L19</f>
        <v>16.377368745049946</v>
      </c>
    </row>
    <row r="20" spans="1:7" s="23" customFormat="1" ht="15.6" x14ac:dyDescent="0.3">
      <c r="A20" s="86" t="s">
        <v>193</v>
      </c>
      <c r="B20" s="88">
        <f>'SEKTÖR (U S D)'!D20</f>
        <v>-5.7504684195213942</v>
      </c>
      <c r="C20" s="88">
        <f>'SEKTÖR (TL)'!D20</f>
        <v>9.8033815933089716</v>
      </c>
      <c r="D20" s="88">
        <f>'SEKTÖR (U S D)'!H20</f>
        <v>-10.014858814350475</v>
      </c>
      <c r="E20" s="88">
        <f>'SEKTÖR (TL)'!H20</f>
        <v>-0.19157903962751097</v>
      </c>
      <c r="F20" s="88">
        <f>'SEKTÖR (U S D)'!L20</f>
        <v>-3.0405538653466282</v>
      </c>
      <c r="G20" s="88">
        <f>'SEKTÖR (TL)'!L20</f>
        <v>8.393661419101921</v>
      </c>
    </row>
    <row r="21" spans="1:7" ht="13.8" x14ac:dyDescent="0.25">
      <c r="A21" s="14" t="s">
        <v>190</v>
      </c>
      <c r="B21" s="90">
        <f>'SEKTÖR (U S D)'!D21</f>
        <v>-5.7504684195213942</v>
      </c>
      <c r="C21" s="90">
        <f>'SEKTÖR (TL)'!D21</f>
        <v>9.8033815933089716</v>
      </c>
      <c r="D21" s="90">
        <f>'SEKTÖR (U S D)'!H21</f>
        <v>-10.014858814350475</v>
      </c>
      <c r="E21" s="90">
        <f>'SEKTÖR (TL)'!H21</f>
        <v>-0.19157903962751097</v>
      </c>
      <c r="F21" s="90">
        <f>'SEKTÖR (U S D)'!L21</f>
        <v>-3.0405538653466282</v>
      </c>
      <c r="G21" s="90">
        <f>'SEKTÖR (TL)'!L21</f>
        <v>8.393661419101921</v>
      </c>
    </row>
    <row r="22" spans="1:7" ht="16.8" x14ac:dyDescent="0.3">
      <c r="A22" s="83" t="s">
        <v>14</v>
      </c>
      <c r="B22" s="91">
        <f>'SEKTÖR (U S D)'!D22</f>
        <v>-14.479136775129581</v>
      </c>
      <c r="C22" s="91">
        <f>'SEKTÖR (TL)'!D22</f>
        <v>-0.36576499214528163</v>
      </c>
      <c r="D22" s="91">
        <f>'SEKTÖR (U S D)'!H22</f>
        <v>-12.970058308623827</v>
      </c>
      <c r="E22" s="91">
        <f>'SEKTÖR (TL)'!H22</f>
        <v>-3.4693845890769661</v>
      </c>
      <c r="F22" s="91">
        <f>'SEKTÖR (U S D)'!L22</f>
        <v>-0.30275993180526251</v>
      </c>
      <c r="G22" s="91">
        <f>'SEKTÖR (TL)'!L22</f>
        <v>11.454317399494238</v>
      </c>
    </row>
    <row r="23" spans="1:7" s="23" customFormat="1" ht="15.6" x14ac:dyDescent="0.3">
      <c r="A23" s="86" t="s">
        <v>15</v>
      </c>
      <c r="B23" s="88">
        <f>'SEKTÖR (U S D)'!D23</f>
        <v>-10.135210059224258</v>
      </c>
      <c r="C23" s="88">
        <f>'SEKTÖR (TL)'!D23</f>
        <v>4.6950330277646186</v>
      </c>
      <c r="D23" s="88">
        <f>'SEKTÖR (U S D)'!H23</f>
        <v>-13.715021349504704</v>
      </c>
      <c r="E23" s="88">
        <f>'SEKTÖR (TL)'!H23</f>
        <v>-4.2956719494619033</v>
      </c>
      <c r="F23" s="88">
        <f>'SEKTÖR (U S D)'!L23</f>
        <v>-0.96836052015896457</v>
      </c>
      <c r="G23" s="88">
        <f>'SEKTÖR (TL)'!L23</f>
        <v>10.710223990439777</v>
      </c>
    </row>
    <row r="24" spans="1:7" ht="13.8" x14ac:dyDescent="0.25">
      <c r="A24" s="14" t="s">
        <v>16</v>
      </c>
      <c r="B24" s="90">
        <f>'SEKTÖR (U S D)'!D24</f>
        <v>-11.602457097376865</v>
      </c>
      <c r="C24" s="90">
        <f>'SEKTÖR (TL)'!D24</f>
        <v>2.9856485489213043</v>
      </c>
      <c r="D24" s="90">
        <f>'SEKTÖR (U S D)'!H24</f>
        <v>-13.938299345386456</v>
      </c>
      <c r="E24" s="90">
        <f>'SEKTÖR (TL)'!H24</f>
        <v>-4.5433242163864902</v>
      </c>
      <c r="F24" s="90">
        <f>'SEKTÖR (U S D)'!L24</f>
        <v>-5.3721762686575351E-2</v>
      </c>
      <c r="G24" s="90">
        <f>'SEKTÖR (TL)'!L24</f>
        <v>11.732724094870735</v>
      </c>
    </row>
    <row r="25" spans="1:7" ht="13.8" x14ac:dyDescent="0.25">
      <c r="A25" s="14" t="s">
        <v>17</v>
      </c>
      <c r="B25" s="90">
        <f>'SEKTÖR (U S D)'!D25</f>
        <v>0.30975230640179163</v>
      </c>
      <c r="C25" s="90">
        <f>'SEKTÖR (TL)'!D25</f>
        <v>16.863710888845223</v>
      </c>
      <c r="D25" s="90">
        <f>'SEKTÖR (U S D)'!H25</f>
        <v>-9.427090224007955</v>
      </c>
      <c r="E25" s="90">
        <f>'SEKTÖR (TL)'!H25</f>
        <v>0.460353647472037</v>
      </c>
      <c r="F25" s="90">
        <f>'SEKTÖR (U S D)'!L25</f>
        <v>-7.2475157621218198</v>
      </c>
      <c r="G25" s="90">
        <f>'SEKTÖR (TL)'!L25</f>
        <v>3.6905817128830081</v>
      </c>
    </row>
    <row r="26" spans="1:7" ht="13.8" x14ac:dyDescent="0.25">
      <c r="A26" s="14" t="s">
        <v>18</v>
      </c>
      <c r="B26" s="90">
        <f>'SEKTÖR (U S D)'!D26</f>
        <v>-12.083241554880626</v>
      </c>
      <c r="C26" s="90">
        <f>'SEKTÖR (TL)'!D26</f>
        <v>2.4255209985117934</v>
      </c>
      <c r="D26" s="90">
        <f>'SEKTÖR (U S D)'!H26</f>
        <v>-16.030524479645692</v>
      </c>
      <c r="E26" s="90">
        <f>'SEKTÖR (TL)'!H26</f>
        <v>-6.8639483126825027</v>
      </c>
      <c r="F26" s="90">
        <f>'SEKTÖR (U S D)'!L26</f>
        <v>1.0099426703657504</v>
      </c>
      <c r="G26" s="90">
        <f>'SEKTÖR (TL)'!L26</f>
        <v>12.921824146656272</v>
      </c>
    </row>
    <row r="27" spans="1:7" s="23" customFormat="1" ht="15.6" x14ac:dyDescent="0.3">
      <c r="A27" s="86" t="s">
        <v>19</v>
      </c>
      <c r="B27" s="88">
        <f>'SEKTÖR (U S D)'!D27</f>
        <v>-7.2774197618339471</v>
      </c>
      <c r="C27" s="88">
        <f>'SEKTÖR (TL)'!D27</f>
        <v>8.0244399041272594</v>
      </c>
      <c r="D27" s="88">
        <f>'SEKTÖR (U S D)'!H27</f>
        <v>-13.410250915254753</v>
      </c>
      <c r="E27" s="88">
        <f>'SEKTÖR (TL)'!H27</f>
        <v>-3.9576310751898109</v>
      </c>
      <c r="F27" s="88">
        <f>'SEKTÖR (U S D)'!L27</f>
        <v>-1.8602715781291528</v>
      </c>
      <c r="G27" s="88">
        <f>'SEKTÖR (TL)'!L27</f>
        <v>9.7131318133731686</v>
      </c>
    </row>
    <row r="28" spans="1:7" ht="13.8" x14ac:dyDescent="0.25">
      <c r="A28" s="14" t="s">
        <v>20</v>
      </c>
      <c r="B28" s="90">
        <f>'SEKTÖR (U S D)'!D28</f>
        <v>-7.2774197618339471</v>
      </c>
      <c r="C28" s="90">
        <f>'SEKTÖR (TL)'!D28</f>
        <v>8.0244399041272594</v>
      </c>
      <c r="D28" s="90">
        <f>'SEKTÖR (U S D)'!H28</f>
        <v>-13.410250915254753</v>
      </c>
      <c r="E28" s="90">
        <f>'SEKTÖR (TL)'!H28</f>
        <v>-3.9576310751898109</v>
      </c>
      <c r="F28" s="90">
        <f>'SEKTÖR (U S D)'!L28</f>
        <v>-1.8602715781291528</v>
      </c>
      <c r="G28" s="90">
        <f>'SEKTÖR (TL)'!L28</f>
        <v>9.7131318133731686</v>
      </c>
    </row>
    <row r="29" spans="1:7" s="23" customFormat="1" ht="15.6" x14ac:dyDescent="0.3">
      <c r="A29" s="86" t="s">
        <v>21</v>
      </c>
      <c r="B29" s="88">
        <f>'SEKTÖR (U S D)'!D29</f>
        <v>-16.356757487954148</v>
      </c>
      <c r="C29" s="88">
        <f>'SEKTÖR (TL)'!D29</f>
        <v>-2.5532464592731214</v>
      </c>
      <c r="D29" s="88">
        <f>'SEKTÖR (U S D)'!H29</f>
        <v>-12.782075869625872</v>
      </c>
      <c r="E29" s="88">
        <f>'SEKTÖR (TL)'!H29</f>
        <v>-3.2608809388358835</v>
      </c>
      <c r="F29" s="88">
        <f>'SEKTÖR (U S D)'!L29</f>
        <v>9.4344336567115245E-2</v>
      </c>
      <c r="G29" s="88">
        <f>'SEKTÖR (TL)'!L29</f>
        <v>11.898251305162978</v>
      </c>
    </row>
    <row r="30" spans="1:7" ht="13.8" x14ac:dyDescent="0.25">
      <c r="A30" s="14" t="s">
        <v>22</v>
      </c>
      <c r="B30" s="90">
        <f>'SEKTÖR (U S D)'!D30</f>
        <v>-16.906715241422202</v>
      </c>
      <c r="C30" s="90">
        <f>'SEKTÖR (TL)'!D30</f>
        <v>-3.1939628644542681</v>
      </c>
      <c r="D30" s="90">
        <f>'SEKTÖR (U S D)'!H30</f>
        <v>-14.752521086300179</v>
      </c>
      <c r="E30" s="90">
        <f>'SEKTÖR (TL)'!H30</f>
        <v>-5.446430942690804</v>
      </c>
      <c r="F30" s="90">
        <f>'SEKTÖR (U S D)'!L30</f>
        <v>1.7059697785406291</v>
      </c>
      <c r="G30" s="90">
        <f>'SEKTÖR (TL)'!L30</f>
        <v>13.699932208425217</v>
      </c>
    </row>
    <row r="31" spans="1:7" ht="13.8" x14ac:dyDescent="0.25">
      <c r="A31" s="14" t="s">
        <v>23</v>
      </c>
      <c r="B31" s="90">
        <f>'SEKTÖR (U S D)'!D31</f>
        <v>-16.666100412864491</v>
      </c>
      <c r="C31" s="90">
        <f>'SEKTÖR (TL)'!D31</f>
        <v>-2.913639754152439</v>
      </c>
      <c r="D31" s="90">
        <f>'SEKTÖR (U S D)'!H31</f>
        <v>-6.14556551118568</v>
      </c>
      <c r="E31" s="90">
        <f>'SEKTÖR (TL)'!H31</f>
        <v>4.1001078959374668</v>
      </c>
      <c r="F31" s="90">
        <f>'SEKTÖR (U S D)'!L31</f>
        <v>0.98437115916829077</v>
      </c>
      <c r="G31" s="90">
        <f>'SEKTÖR (TL)'!L31</f>
        <v>12.893237043107186</v>
      </c>
    </row>
    <row r="32" spans="1:7" ht="13.8" x14ac:dyDescent="0.25">
      <c r="A32" s="14" t="s">
        <v>24</v>
      </c>
      <c r="B32" s="90">
        <f>'SEKTÖR (U S D)'!D32</f>
        <v>-51.631372123637917</v>
      </c>
      <c r="C32" s="90">
        <f>'SEKTÖR (TL)'!D32</f>
        <v>-43.649174539208062</v>
      </c>
      <c r="D32" s="90">
        <f>'SEKTÖR (U S D)'!H32</f>
        <v>-29.900714417250185</v>
      </c>
      <c r="E32" s="90">
        <f>'SEKTÖR (TL)'!H32</f>
        <v>-22.248285524941334</v>
      </c>
      <c r="F32" s="90">
        <f>'SEKTÖR (U S D)'!L32</f>
        <v>9.0230504301295138</v>
      </c>
      <c r="G32" s="90">
        <f>'SEKTÖR (TL)'!L32</f>
        <v>21.879900167639079</v>
      </c>
    </row>
    <row r="33" spans="1:7" ht="13.8" x14ac:dyDescent="0.25">
      <c r="A33" s="14" t="s">
        <v>175</v>
      </c>
      <c r="B33" s="90">
        <f>'SEKTÖR (U S D)'!D33</f>
        <v>-20.324640023192792</v>
      </c>
      <c r="C33" s="90">
        <f>'SEKTÖR (TL)'!D33</f>
        <v>-7.1759423265964131</v>
      </c>
      <c r="D33" s="90">
        <f>'SEKTÖR (U S D)'!H33</f>
        <v>-16.428076915414952</v>
      </c>
      <c r="E33" s="90">
        <f>'SEKTÖR (TL)'!H33</f>
        <v>-7.3048997891181262</v>
      </c>
      <c r="F33" s="90">
        <f>'SEKTÖR (U S D)'!L33</f>
        <v>-2.9949608689873655</v>
      </c>
      <c r="G33" s="90">
        <f>'SEKTÖR (TL)'!L33</f>
        <v>8.4446310977403947</v>
      </c>
    </row>
    <row r="34" spans="1:7" ht="13.8" x14ac:dyDescent="0.25">
      <c r="A34" s="14" t="s">
        <v>25</v>
      </c>
      <c r="B34" s="90">
        <f>'SEKTÖR (U S D)'!D34</f>
        <v>-9.8614997553448678</v>
      </c>
      <c r="C34" s="90">
        <f>'SEKTÖR (TL)'!D34</f>
        <v>5.0139133069438024</v>
      </c>
      <c r="D34" s="90">
        <f>'SEKTÖR (U S D)'!H34</f>
        <v>-6.7261847910781061</v>
      </c>
      <c r="E34" s="90">
        <f>'SEKTÖR (TL)'!H34</f>
        <v>3.4561049778817994</v>
      </c>
      <c r="F34" s="90">
        <f>'SEKTÖR (U S D)'!L34</f>
        <v>1.293036215876026</v>
      </c>
      <c r="G34" s="90">
        <f>'SEKTÖR (TL)'!L34</f>
        <v>13.238302294431159</v>
      </c>
    </row>
    <row r="35" spans="1:7" ht="13.8" x14ac:dyDescent="0.25">
      <c r="A35" s="14" t="s">
        <v>26</v>
      </c>
      <c r="B35" s="90">
        <f>'SEKTÖR (U S D)'!D35</f>
        <v>-11.152284799774081</v>
      </c>
      <c r="C35" s="90">
        <f>'SEKTÖR (TL)'!D35</f>
        <v>3.5101120634609737</v>
      </c>
      <c r="D35" s="90">
        <f>'SEKTÖR (U S D)'!H35</f>
        <v>-14.979663248687272</v>
      </c>
      <c r="E35" s="90">
        <f>'SEKTÖR (TL)'!H35</f>
        <v>-5.6983692100832926</v>
      </c>
      <c r="F35" s="90">
        <f>'SEKTÖR (U S D)'!L35</f>
        <v>-1.303231747403264</v>
      </c>
      <c r="G35" s="90">
        <f>'SEKTÖR (TL)'!L35</f>
        <v>10.335862132240734</v>
      </c>
    </row>
    <row r="36" spans="1:7" ht="13.8" x14ac:dyDescent="0.25">
      <c r="A36" s="14" t="s">
        <v>27</v>
      </c>
      <c r="B36" s="90">
        <f>'SEKTÖR (U S D)'!D36</f>
        <v>-17.613051069803699</v>
      </c>
      <c r="C36" s="90">
        <f>'SEKTÖR (TL)'!D36</f>
        <v>-4.0168641690679046</v>
      </c>
      <c r="D36" s="90">
        <f>'SEKTÖR (U S D)'!H36</f>
        <v>-20.250722870506639</v>
      </c>
      <c r="E36" s="90">
        <f>'SEKTÖR (TL)'!H36</f>
        <v>-11.544847091985739</v>
      </c>
      <c r="F36" s="90">
        <f>'SEKTÖR (U S D)'!L36</f>
        <v>-7.1672961199963456</v>
      </c>
      <c r="G36" s="90">
        <f>'SEKTÖR (TL)'!L36</f>
        <v>3.7802614818416194</v>
      </c>
    </row>
    <row r="37" spans="1:7" ht="13.8" x14ac:dyDescent="0.25">
      <c r="A37" s="14" t="s">
        <v>176</v>
      </c>
      <c r="B37" s="90">
        <f>'SEKTÖR (U S D)'!D37</f>
        <v>-5.9359207152084696</v>
      </c>
      <c r="C37" s="90">
        <f>'SEKTÖR (TL)'!D37</f>
        <v>9.5873244007775185</v>
      </c>
      <c r="D37" s="90">
        <f>'SEKTÖR (U S D)'!H37</f>
        <v>-11.75965904598087</v>
      </c>
      <c r="E37" s="90">
        <f>'SEKTÖR (TL)'!H37</f>
        <v>-2.1268513936602584</v>
      </c>
      <c r="F37" s="90">
        <f>'SEKTÖR (U S D)'!L37</f>
        <v>-2.9085011634753122</v>
      </c>
      <c r="G37" s="90">
        <f>'SEKTÖR (TL)'!L37</f>
        <v>8.5412868071042123</v>
      </c>
    </row>
    <row r="38" spans="1:7" ht="13.8" x14ac:dyDescent="0.25">
      <c r="A38" s="11" t="s">
        <v>28</v>
      </c>
      <c r="B38" s="90">
        <f>'SEKTÖR (U S D)'!D38</f>
        <v>-24.371631228212692</v>
      </c>
      <c r="C38" s="90">
        <f>'SEKTÖR (TL)'!D38</f>
        <v>-11.890802041417595</v>
      </c>
      <c r="D38" s="90">
        <f>'SEKTÖR (U S D)'!H38</f>
        <v>0.72467974600792184</v>
      </c>
      <c r="E38" s="90">
        <f>'SEKTÖR (TL)'!H38</f>
        <v>11.720347434332897</v>
      </c>
      <c r="F38" s="90">
        <f>'SEKTÖR (U S D)'!L38</f>
        <v>35.091117924927012</v>
      </c>
      <c r="G38" s="90">
        <f>'SEKTÖR (TL)'!L38</f>
        <v>51.022117811470068</v>
      </c>
    </row>
    <row r="39" spans="1:7" ht="13.8" x14ac:dyDescent="0.25">
      <c r="A39" s="11" t="s">
        <v>177</v>
      </c>
      <c r="B39" s="90">
        <f>'SEKTÖR (U S D)'!D39</f>
        <v>26.703239601028343</v>
      </c>
      <c r="C39" s="90">
        <f>'SEKTÖR (TL)'!D39</f>
        <v>47.612873334447244</v>
      </c>
      <c r="D39" s="90">
        <f>'SEKTÖR (U S D)'!H39</f>
        <v>3.619848365493139</v>
      </c>
      <c r="E39" s="90">
        <f>'SEKTÖR (TL)'!H39</f>
        <v>14.931568803966364</v>
      </c>
      <c r="F39" s="90">
        <f>'SEKTÖR (U S D)'!L39</f>
        <v>15.265827331653838</v>
      </c>
      <c r="G39" s="90">
        <f>'SEKTÖR (TL)'!L39</f>
        <v>28.858874086684327</v>
      </c>
    </row>
    <row r="40" spans="1:7" ht="13.8" x14ac:dyDescent="0.25">
      <c r="A40" s="11" t="s">
        <v>29</v>
      </c>
      <c r="B40" s="90">
        <f>'SEKTÖR (U S D)'!D40</f>
        <v>-20.492617076286702</v>
      </c>
      <c r="C40" s="90">
        <f>'SEKTÖR (TL)'!D40</f>
        <v>-7.3716403650958497</v>
      </c>
      <c r="D40" s="90">
        <f>'SEKTÖR (U S D)'!H40</f>
        <v>-18.149395411737704</v>
      </c>
      <c r="E40" s="90">
        <f>'SEKTÖR (TL)'!H40</f>
        <v>-9.2141270106814019</v>
      </c>
      <c r="F40" s="90">
        <f>'SEKTÖR (U S D)'!L40</f>
        <v>-2.9567878549638937</v>
      </c>
      <c r="G40" s="90">
        <f>'SEKTÖR (TL)'!L40</f>
        <v>8.4873057717650404</v>
      </c>
    </row>
    <row r="41" spans="1:7" ht="13.8" x14ac:dyDescent="0.25">
      <c r="A41" s="14" t="s">
        <v>30</v>
      </c>
      <c r="B41" s="90">
        <f>'SEKTÖR (U S D)'!D41</f>
        <v>-4.9490589865327426</v>
      </c>
      <c r="C41" s="90">
        <f>'SEKTÖR (TL)'!D41</f>
        <v>10.737046348001053</v>
      </c>
      <c r="D41" s="90">
        <f>'SEKTÖR (U S D)'!H41</f>
        <v>-18.724184439257769</v>
      </c>
      <c r="E41" s="90">
        <f>'SEKTÖR (TL)'!H41</f>
        <v>-9.8516632135059048</v>
      </c>
      <c r="F41" s="90">
        <f>'SEKTÖR (U S D)'!L41</f>
        <v>1.3377242030828276</v>
      </c>
      <c r="G41" s="90">
        <f>'SEKTÖR (TL)'!L41</f>
        <v>13.288260238168473</v>
      </c>
    </row>
    <row r="42" spans="1:7" ht="16.8" x14ac:dyDescent="0.3">
      <c r="A42" s="83" t="s">
        <v>31</v>
      </c>
      <c r="B42" s="91">
        <f>'SEKTÖR (U S D)'!D42</f>
        <v>-22.357158453594838</v>
      </c>
      <c r="C42" s="91">
        <f>'SEKTÖR (TL)'!D42</f>
        <v>-9.543884034808519</v>
      </c>
      <c r="D42" s="91">
        <f>'SEKTÖR (U S D)'!H42</f>
        <v>-22.938576119553932</v>
      </c>
      <c r="E42" s="91">
        <f>'SEKTÖR (TL)'!H42</f>
        <v>-14.526121389340513</v>
      </c>
      <c r="F42" s="91">
        <f>'SEKTÖR (U S D)'!L42</f>
        <v>-11.435041389130667</v>
      </c>
      <c r="G42" s="91">
        <f>'SEKTÖR (TL)'!L42</f>
        <v>-0.99076964681276636</v>
      </c>
    </row>
    <row r="43" spans="1:7" ht="13.8" x14ac:dyDescent="0.25">
      <c r="A43" s="14" t="s">
        <v>32</v>
      </c>
      <c r="B43" s="90">
        <f>'SEKTÖR (U S D)'!D43</f>
        <v>-22.357158453594838</v>
      </c>
      <c r="C43" s="90">
        <f>'SEKTÖR (TL)'!D43</f>
        <v>-9.543884034808519</v>
      </c>
      <c r="D43" s="90">
        <f>'SEKTÖR (U S D)'!H43</f>
        <v>-22.938576119553932</v>
      </c>
      <c r="E43" s="90">
        <f>'SEKTÖR (TL)'!H43</f>
        <v>-14.526121389340513</v>
      </c>
      <c r="F43" s="90">
        <f>'SEKTÖR (U S D)'!L43</f>
        <v>-11.435041389130667</v>
      </c>
      <c r="G43" s="90">
        <f>'SEKTÖR (TL)'!L43</f>
        <v>-0.99076964681276636</v>
      </c>
    </row>
    <row r="44" spans="1:7" ht="17.399999999999999" x14ac:dyDescent="0.3">
      <c r="A44" s="102" t="s">
        <v>40</v>
      </c>
      <c r="B44" s="103">
        <f>'SEKTÖR (U S D)'!D44</f>
        <v>-13.443672623207274</v>
      </c>
      <c r="C44" s="103">
        <f>'SEKTÖR (TL)'!D44</f>
        <v>0.84058015878666725</v>
      </c>
      <c r="D44" s="103">
        <f>'SEKTÖR (U S D)'!H44</f>
        <v>-12.25001448272757</v>
      </c>
      <c r="E44" s="103">
        <f>'SEKTÖR (TL)'!H44</f>
        <v>-2.6707367641354707</v>
      </c>
      <c r="F44" s="103">
        <f>'SEKTÖR (U S D)'!L44</f>
        <v>-0.487981402284419</v>
      </c>
      <c r="G44" s="103">
        <f>'SEKTÖR (TL)'!L44</f>
        <v>11.247253166363377</v>
      </c>
    </row>
    <row r="45" spans="1:7" ht="13.8" x14ac:dyDescent="0.25">
      <c r="A45" s="96" t="s">
        <v>34</v>
      </c>
      <c r="B45" s="104"/>
      <c r="C45" s="104"/>
      <c r="D45" s="90">
        <f>'SEKTÖR (U S D)'!H45</f>
        <v>135.80034101323372</v>
      </c>
      <c r="E45" s="90">
        <f>'SEKTÖR (TL)'!H45</f>
        <v>161.54162107600789</v>
      </c>
      <c r="F45" s="90">
        <f>'SEKTÖR (U S D)'!L45</f>
        <v>13.431046022731993</v>
      </c>
      <c r="G45" s="90">
        <f>'SEKTÖR (TL)'!L45</f>
        <v>26.807721033466827</v>
      </c>
    </row>
    <row r="46" spans="1:7" s="24" customFormat="1" ht="17.399999999999999" x14ac:dyDescent="0.3">
      <c r="A46" s="97" t="s">
        <v>40</v>
      </c>
      <c r="B46" s="105">
        <f>'SEKTÖR (U S D)'!D46</f>
        <v>-13.443672623207274</v>
      </c>
      <c r="C46" s="105">
        <f>'SEKTÖR (TL)'!D46</f>
        <v>0.84058015878666725</v>
      </c>
      <c r="D46" s="105">
        <f>'SEKTÖR (U S D)'!H46</f>
        <v>-6.7933983091778769</v>
      </c>
      <c r="E46" s="105">
        <f>'SEKTÖR (TL)'!H46</f>
        <v>3.3815540573593634</v>
      </c>
      <c r="F46" s="105">
        <f>'SEKTÖR (U S D)'!L46</f>
        <v>4.5282635552467261E-2</v>
      </c>
      <c r="G46" s="105">
        <f>'SEKTÖR (TL)'!L46</f>
        <v>11.843403865120459</v>
      </c>
    </row>
    <row r="47" spans="1:7" s="24" customFormat="1" ht="17.399999999999999" x14ac:dyDescent="0.3">
      <c r="A47" s="25"/>
      <c r="B47" s="27"/>
      <c r="C47" s="27"/>
      <c r="D47" s="27"/>
      <c r="E47" s="27"/>
    </row>
    <row r="48" spans="1:7" ht="13.8" x14ac:dyDescent="0.25">
      <c r="A48" s="30"/>
    </row>
    <row r="49" spans="1:1" x14ac:dyDescent="0.25">
      <c r="A49" s="23" t="s">
        <v>36</v>
      </c>
    </row>
    <row r="50" spans="1:1" x14ac:dyDescent="0.25">
      <c r="A50" s="31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topLeftCell="A4" zoomScale="80" zoomScaleNormal="80" workbookViewId="0">
      <selection activeCell="F24" sqref="F24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0.33203125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41" t="s">
        <v>208</v>
      </c>
      <c r="D2" s="141"/>
      <c r="E2" s="141"/>
      <c r="F2" s="141"/>
      <c r="G2" s="141"/>
      <c r="H2" s="141"/>
      <c r="I2" s="141"/>
      <c r="J2" s="141"/>
      <c r="K2" s="141"/>
    </row>
    <row r="6" spans="1:13" ht="22.5" customHeight="1" x14ac:dyDescent="0.25">
      <c r="A6" s="148" t="s">
        <v>234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50"/>
    </row>
    <row r="7" spans="1:13" ht="24" customHeight="1" x14ac:dyDescent="0.25">
      <c r="A7" s="107"/>
      <c r="B7" s="137" t="s">
        <v>58</v>
      </c>
      <c r="C7" s="137"/>
      <c r="D7" s="137"/>
      <c r="E7" s="137"/>
      <c r="F7" s="137" t="s">
        <v>216</v>
      </c>
      <c r="G7" s="137"/>
      <c r="H7" s="137"/>
      <c r="I7" s="137"/>
      <c r="J7" s="137" t="s">
        <v>173</v>
      </c>
      <c r="K7" s="137"/>
      <c r="L7" s="137"/>
      <c r="M7" s="137"/>
    </row>
    <row r="8" spans="1:13" ht="64.8" x14ac:dyDescent="0.3">
      <c r="A8" s="108" t="s">
        <v>41</v>
      </c>
      <c r="B8" s="5">
        <v>2014</v>
      </c>
      <c r="C8" s="6">
        <v>2015</v>
      </c>
      <c r="D8" s="7" t="s">
        <v>184</v>
      </c>
      <c r="E8" s="7" t="s">
        <v>185</v>
      </c>
      <c r="F8" s="6">
        <v>2014</v>
      </c>
      <c r="G8" s="109">
        <v>2015</v>
      </c>
      <c r="H8" s="7" t="s">
        <v>184</v>
      </c>
      <c r="I8" s="6" t="s">
        <v>185</v>
      </c>
      <c r="J8" s="6" t="s">
        <v>174</v>
      </c>
      <c r="K8" s="109" t="s">
        <v>187</v>
      </c>
      <c r="L8" s="7" t="s">
        <v>184</v>
      </c>
      <c r="M8" s="6" t="s">
        <v>185</v>
      </c>
    </row>
    <row r="9" spans="1:13" ht="22.5" customHeight="1" x14ac:dyDescent="0.3">
      <c r="A9" s="110" t="s">
        <v>42</v>
      </c>
      <c r="B9" s="130">
        <v>1079380.1178600001</v>
      </c>
      <c r="C9" s="130">
        <v>986805.16481999995</v>
      </c>
      <c r="D9" s="128">
        <f>(C9-B9)/B9*100</f>
        <v>-8.5766776234067628</v>
      </c>
      <c r="E9" s="127">
        <f t="shared" ref="E9:E22" si="0">C9/C$22*100</f>
        <v>8.7878501421202397</v>
      </c>
      <c r="F9" s="130">
        <v>3232673.9424000001</v>
      </c>
      <c r="G9" s="130">
        <v>2820676.7847799999</v>
      </c>
      <c r="H9" s="125">
        <f t="shared" ref="H9:H21" si="1">(G9-F9)/F9*100</f>
        <v>-12.744779243468193</v>
      </c>
      <c r="I9" s="127">
        <f t="shared" ref="I9:I22" si="2">G9/G$22*100</f>
        <v>8.6852016417723252</v>
      </c>
      <c r="J9" s="130">
        <v>12524967.598999999</v>
      </c>
      <c r="K9" s="130">
        <v>12482124.63163</v>
      </c>
      <c r="L9" s="125">
        <f t="shared" ref="L9:L22" si="3">(K9-J9)/J9*100</f>
        <v>-0.34206050459899268</v>
      </c>
      <c r="M9" s="127">
        <f t="shared" ref="M9:M22" si="4">K9/K$22*100</f>
        <v>8.5114944931322896</v>
      </c>
    </row>
    <row r="10" spans="1:13" ht="22.5" customHeight="1" x14ac:dyDescent="0.3">
      <c r="A10" s="110" t="s">
        <v>194</v>
      </c>
      <c r="B10" s="130">
        <v>133764.34992000001</v>
      </c>
      <c r="C10" s="130">
        <v>120887.86960999999</v>
      </c>
      <c r="D10" s="128">
        <f t="shared" ref="D10:D22" si="5">(C10-B10)/B10*100</f>
        <v>-9.6262422070611553</v>
      </c>
      <c r="E10" s="127">
        <f t="shared" si="0"/>
        <v>1.0765493736817142</v>
      </c>
      <c r="F10" s="130">
        <v>364384.58960000001</v>
      </c>
      <c r="G10" s="130">
        <v>342528.68764000002</v>
      </c>
      <c r="H10" s="125">
        <f t="shared" si="1"/>
        <v>-5.998031361313088</v>
      </c>
      <c r="I10" s="127">
        <f t="shared" si="2"/>
        <v>1.0546868525658033</v>
      </c>
      <c r="J10" s="130">
        <v>1560743.82752</v>
      </c>
      <c r="K10" s="130">
        <v>1605709.6129999999</v>
      </c>
      <c r="L10" s="125">
        <f t="shared" si="3"/>
        <v>2.8810484262141753</v>
      </c>
      <c r="M10" s="127">
        <f t="shared" si="4"/>
        <v>1.0949248571021799</v>
      </c>
    </row>
    <row r="11" spans="1:13" ht="22.5" customHeight="1" x14ac:dyDescent="0.3">
      <c r="A11" s="110" t="s">
        <v>43</v>
      </c>
      <c r="B11" s="130">
        <v>262155.93492999999</v>
      </c>
      <c r="C11" s="130">
        <v>198539.99329000001</v>
      </c>
      <c r="D11" s="128">
        <f t="shared" si="5"/>
        <v>-24.26645105592841</v>
      </c>
      <c r="E11" s="127">
        <f t="shared" si="0"/>
        <v>1.7680690884591497</v>
      </c>
      <c r="F11" s="130">
        <v>741354.42102000001</v>
      </c>
      <c r="G11" s="130">
        <v>576982.44025999994</v>
      </c>
      <c r="H11" s="125">
        <f t="shared" si="1"/>
        <v>-22.171848727070003</v>
      </c>
      <c r="I11" s="127">
        <f t="shared" si="2"/>
        <v>1.776598036492439</v>
      </c>
      <c r="J11" s="130">
        <v>3129914.29018</v>
      </c>
      <c r="K11" s="130">
        <v>2809504.3059100001</v>
      </c>
      <c r="L11" s="125">
        <f t="shared" si="3"/>
        <v>-10.237021035217333</v>
      </c>
      <c r="M11" s="127">
        <f t="shared" si="4"/>
        <v>1.915786064784845</v>
      </c>
    </row>
    <row r="12" spans="1:13" ht="22.5" customHeight="1" x14ac:dyDescent="0.3">
      <c r="A12" s="110" t="s">
        <v>44</v>
      </c>
      <c r="B12" s="130">
        <v>191555.24286</v>
      </c>
      <c r="C12" s="130">
        <v>164623.03885000001</v>
      </c>
      <c r="D12" s="128">
        <f t="shared" si="5"/>
        <v>-14.059758223210652</v>
      </c>
      <c r="E12" s="127">
        <f t="shared" si="0"/>
        <v>1.4660265743725849</v>
      </c>
      <c r="F12" s="130">
        <v>573868.08169999998</v>
      </c>
      <c r="G12" s="130">
        <v>491759.18706000003</v>
      </c>
      <c r="H12" s="125">
        <f t="shared" si="1"/>
        <v>-14.307973776266561</v>
      </c>
      <c r="I12" s="127">
        <f t="shared" si="2"/>
        <v>1.5141854330336741</v>
      </c>
      <c r="J12" s="130">
        <v>2217710.64524</v>
      </c>
      <c r="K12" s="130">
        <v>2220137.37788</v>
      </c>
      <c r="L12" s="125">
        <f t="shared" si="3"/>
        <v>0.10942512474333367</v>
      </c>
      <c r="M12" s="127">
        <f t="shared" si="4"/>
        <v>1.513899886717853</v>
      </c>
    </row>
    <row r="13" spans="1:13" ht="22.5" customHeight="1" x14ac:dyDescent="0.3">
      <c r="A13" s="111" t="s">
        <v>45</v>
      </c>
      <c r="B13" s="130">
        <v>84781.140939999997</v>
      </c>
      <c r="C13" s="130">
        <v>68913.34</v>
      </c>
      <c r="D13" s="128">
        <f t="shared" si="5"/>
        <v>-18.716191789904922</v>
      </c>
      <c r="E13" s="127">
        <f t="shared" si="0"/>
        <v>0.61369774531271937</v>
      </c>
      <c r="F13" s="130">
        <v>235851.16769</v>
      </c>
      <c r="G13" s="130">
        <v>173752.17215999999</v>
      </c>
      <c r="H13" s="125">
        <f t="shared" si="1"/>
        <v>-26.3297384270839</v>
      </c>
      <c r="I13" s="127">
        <f t="shared" si="2"/>
        <v>0.53500374769923897</v>
      </c>
      <c r="J13" s="130">
        <v>1067183.0527600001</v>
      </c>
      <c r="K13" s="130">
        <v>995248.48101999995</v>
      </c>
      <c r="L13" s="125">
        <f t="shared" si="3"/>
        <v>-6.7406028941295038</v>
      </c>
      <c r="M13" s="127">
        <f t="shared" si="4"/>
        <v>0.67865465339403508</v>
      </c>
    </row>
    <row r="14" spans="1:13" ht="22.5" customHeight="1" x14ac:dyDescent="0.3">
      <c r="A14" s="110" t="s">
        <v>46</v>
      </c>
      <c r="B14" s="130">
        <v>1095861.57525</v>
      </c>
      <c r="C14" s="130">
        <v>881439.23736000003</v>
      </c>
      <c r="D14" s="128">
        <f t="shared" si="5"/>
        <v>-19.56655317904395</v>
      </c>
      <c r="E14" s="127">
        <f t="shared" si="0"/>
        <v>7.8495291709557966</v>
      </c>
      <c r="F14" s="130">
        <v>3120127.6420700001</v>
      </c>
      <c r="G14" s="130">
        <v>2580138.3392099999</v>
      </c>
      <c r="H14" s="125">
        <f t="shared" si="1"/>
        <v>-17.306641420020647</v>
      </c>
      <c r="I14" s="127">
        <f t="shared" si="2"/>
        <v>7.9445549595127449</v>
      </c>
      <c r="J14" s="130">
        <v>12342216.77485</v>
      </c>
      <c r="K14" s="130">
        <v>11682174.15564</v>
      </c>
      <c r="L14" s="125">
        <f t="shared" si="3"/>
        <v>-5.3478449718609893</v>
      </c>
      <c r="M14" s="127">
        <f t="shared" si="4"/>
        <v>7.9660125121309271</v>
      </c>
    </row>
    <row r="15" spans="1:13" ht="22.5" customHeight="1" x14ac:dyDescent="0.3">
      <c r="A15" s="110" t="s">
        <v>47</v>
      </c>
      <c r="B15" s="130">
        <v>758782.23615000001</v>
      </c>
      <c r="C15" s="130">
        <v>698687.71898999996</v>
      </c>
      <c r="D15" s="128">
        <f t="shared" si="5"/>
        <v>-7.9198634729398503</v>
      </c>
      <c r="E15" s="127">
        <f t="shared" si="0"/>
        <v>6.2220620539049465</v>
      </c>
      <c r="F15" s="130">
        <v>2275152.91555</v>
      </c>
      <c r="G15" s="130">
        <v>2039459.8659600001</v>
      </c>
      <c r="H15" s="125">
        <f t="shared" si="1"/>
        <v>-10.359437731816062</v>
      </c>
      <c r="I15" s="127">
        <f t="shared" si="2"/>
        <v>6.2797411854283416</v>
      </c>
      <c r="J15" s="130">
        <v>9468663.7332199998</v>
      </c>
      <c r="K15" s="130">
        <v>8769297.6143599991</v>
      </c>
      <c r="L15" s="125">
        <f t="shared" si="3"/>
        <v>-7.3861121121698972</v>
      </c>
      <c r="M15" s="127">
        <f t="shared" si="4"/>
        <v>5.9797374690622904</v>
      </c>
    </row>
    <row r="16" spans="1:13" ht="22.5" customHeight="1" x14ac:dyDescent="0.3">
      <c r="A16" s="110" t="s">
        <v>48</v>
      </c>
      <c r="B16" s="130">
        <v>601865.82018000004</v>
      </c>
      <c r="C16" s="130">
        <v>509661.23002000002</v>
      </c>
      <c r="D16" s="128">
        <f t="shared" si="5"/>
        <v>-15.319791732387195</v>
      </c>
      <c r="E16" s="127">
        <f t="shared" si="0"/>
        <v>4.5387140971048758</v>
      </c>
      <c r="F16" s="130">
        <v>1701736.2873199999</v>
      </c>
      <c r="G16" s="130">
        <v>1526607.71569</v>
      </c>
      <c r="H16" s="125">
        <f t="shared" si="1"/>
        <v>-10.291169844289051</v>
      </c>
      <c r="I16" s="127">
        <f t="shared" si="2"/>
        <v>4.7006079924493092</v>
      </c>
      <c r="J16" s="130">
        <v>6695033.8783099996</v>
      </c>
      <c r="K16" s="130">
        <v>6753383.9949000003</v>
      </c>
      <c r="L16" s="125">
        <f t="shared" si="3"/>
        <v>0.87154326102872204</v>
      </c>
      <c r="M16" s="127">
        <f t="shared" si="4"/>
        <v>4.6050966785686374</v>
      </c>
    </row>
    <row r="17" spans="1:13" ht="22.5" customHeight="1" x14ac:dyDescent="0.3">
      <c r="A17" s="110" t="s">
        <v>49</v>
      </c>
      <c r="B17" s="130">
        <v>3597147.4364200002</v>
      </c>
      <c r="C17" s="130">
        <v>3128119.1734500001</v>
      </c>
      <c r="D17" s="128">
        <f t="shared" si="5"/>
        <v>-13.038894603574894</v>
      </c>
      <c r="E17" s="127">
        <f t="shared" si="0"/>
        <v>27.857011194287672</v>
      </c>
      <c r="F17" s="130">
        <v>10471824.100679999</v>
      </c>
      <c r="G17" s="130">
        <v>8907362.2382299993</v>
      </c>
      <c r="H17" s="125">
        <f t="shared" si="1"/>
        <v>-14.939726330471975</v>
      </c>
      <c r="I17" s="127">
        <f t="shared" si="2"/>
        <v>27.426835131473563</v>
      </c>
      <c r="J17" s="130">
        <v>41271975.269280002</v>
      </c>
      <c r="K17" s="130">
        <v>42045881.36344</v>
      </c>
      <c r="L17" s="125">
        <f t="shared" si="3"/>
        <v>1.8751370369618343</v>
      </c>
      <c r="M17" s="127">
        <f t="shared" si="4"/>
        <v>28.670863193991323</v>
      </c>
    </row>
    <row r="18" spans="1:13" ht="22.5" customHeight="1" x14ac:dyDescent="0.3">
      <c r="A18" s="110" t="s">
        <v>50</v>
      </c>
      <c r="B18" s="130">
        <v>1751648.3357800001</v>
      </c>
      <c r="C18" s="130">
        <v>1503113.2726700001</v>
      </c>
      <c r="D18" s="128">
        <f t="shared" si="5"/>
        <v>-14.18863923958393</v>
      </c>
      <c r="E18" s="127">
        <f t="shared" si="0"/>
        <v>13.385757044821828</v>
      </c>
      <c r="F18" s="130">
        <v>5119605.7841299996</v>
      </c>
      <c r="G18" s="130">
        <v>4386794.6551000001</v>
      </c>
      <c r="H18" s="125">
        <f t="shared" si="1"/>
        <v>-14.313819460506172</v>
      </c>
      <c r="I18" s="127">
        <f t="shared" si="2"/>
        <v>13.507466132304211</v>
      </c>
      <c r="J18" s="130">
        <v>20324291.282590002</v>
      </c>
      <c r="K18" s="130">
        <v>19907745.8519</v>
      </c>
      <c r="L18" s="125">
        <f t="shared" si="3"/>
        <v>-2.0494954775954173</v>
      </c>
      <c r="M18" s="127">
        <f t="shared" si="4"/>
        <v>13.574986165395849</v>
      </c>
    </row>
    <row r="19" spans="1:13" ht="22.5" customHeight="1" x14ac:dyDescent="0.3">
      <c r="A19" s="110" t="s">
        <v>51</v>
      </c>
      <c r="B19" s="130">
        <v>123114.50452</v>
      </c>
      <c r="C19" s="130">
        <v>140553.01488999999</v>
      </c>
      <c r="D19" s="128">
        <f t="shared" si="5"/>
        <v>14.164464567346812</v>
      </c>
      <c r="E19" s="127">
        <f t="shared" si="0"/>
        <v>1.2516744702099487</v>
      </c>
      <c r="F19" s="130">
        <v>389898.29496999999</v>
      </c>
      <c r="G19" s="130">
        <v>441589.86696999997</v>
      </c>
      <c r="H19" s="125">
        <f t="shared" si="1"/>
        <v>13.257706603712464</v>
      </c>
      <c r="I19" s="127">
        <f t="shared" si="2"/>
        <v>1.3597080878931693</v>
      </c>
      <c r="J19" s="130">
        <v>1447530.2866700001</v>
      </c>
      <c r="K19" s="130">
        <v>1689000.8238900001</v>
      </c>
      <c r="L19" s="125">
        <f t="shared" si="3"/>
        <v>16.681553363245737</v>
      </c>
      <c r="M19" s="127">
        <f t="shared" si="4"/>
        <v>1.1517206914443645</v>
      </c>
    </row>
    <row r="20" spans="1:13" ht="22.5" customHeight="1" x14ac:dyDescent="0.3">
      <c r="A20" s="110" t="s">
        <v>52</v>
      </c>
      <c r="B20" s="130">
        <v>1071548.78073</v>
      </c>
      <c r="C20" s="130">
        <v>947619.00175000005</v>
      </c>
      <c r="D20" s="128">
        <f t="shared" si="5"/>
        <v>-11.565481778213767</v>
      </c>
      <c r="E20" s="127">
        <f t="shared" si="0"/>
        <v>8.4388834555031718</v>
      </c>
      <c r="F20" s="130">
        <v>3096209.81752</v>
      </c>
      <c r="G20" s="130">
        <v>2734638.0037699998</v>
      </c>
      <c r="H20" s="125">
        <f t="shared" si="1"/>
        <v>-11.677884738431962</v>
      </c>
      <c r="I20" s="127">
        <f t="shared" si="2"/>
        <v>8.4202779305139916</v>
      </c>
      <c r="J20" s="130">
        <v>12312466.238369999</v>
      </c>
      <c r="K20" s="130">
        <v>12443364.138420001</v>
      </c>
      <c r="L20" s="125">
        <f t="shared" si="3"/>
        <v>1.0631330678664284</v>
      </c>
      <c r="M20" s="127">
        <f t="shared" si="4"/>
        <v>8.4850639186712726</v>
      </c>
    </row>
    <row r="21" spans="1:13" ht="22.5" customHeight="1" x14ac:dyDescent="0.3">
      <c r="A21" s="110" t="s">
        <v>53</v>
      </c>
      <c r="B21" s="130">
        <v>2221679.27947</v>
      </c>
      <c r="C21" s="130">
        <v>1880236.7683699999</v>
      </c>
      <c r="D21" s="128">
        <f t="shared" si="5"/>
        <v>-15.36866793759061</v>
      </c>
      <c r="E21" s="127">
        <f t="shared" si="0"/>
        <v>16.744175589265343</v>
      </c>
      <c r="F21" s="130">
        <v>5687933.3357800003</v>
      </c>
      <c r="G21" s="130">
        <v>5454524.0668500001</v>
      </c>
      <c r="H21" s="125">
        <f t="shared" si="1"/>
        <v>-4.1035865779533127</v>
      </c>
      <c r="I21" s="127">
        <f t="shared" si="2"/>
        <v>16.795132868861192</v>
      </c>
      <c r="J21" s="130">
        <v>23006649.101890001</v>
      </c>
      <c r="K21" s="130">
        <v>23246638.626839999</v>
      </c>
      <c r="L21" s="125">
        <f t="shared" si="3"/>
        <v>1.0431311569414186</v>
      </c>
      <c r="M21" s="127">
        <f t="shared" si="4"/>
        <v>15.851759415604125</v>
      </c>
    </row>
    <row r="22" spans="1:13" ht="24" customHeight="1" x14ac:dyDescent="0.25">
      <c r="A22" s="133" t="s">
        <v>54</v>
      </c>
      <c r="B22" s="131">
        <v>12973284.755010001</v>
      </c>
      <c r="C22" s="131">
        <v>11229198.824070001</v>
      </c>
      <c r="D22" s="129">
        <f t="shared" si="5"/>
        <v>-13.443672623207259</v>
      </c>
      <c r="E22" s="135">
        <f t="shared" si="0"/>
        <v>100</v>
      </c>
      <c r="F22" s="131">
        <v>37010620.380429998</v>
      </c>
      <c r="G22" s="131">
        <v>32476814.023679998</v>
      </c>
      <c r="H22" s="136">
        <f>(G22-F22)/F22*100</f>
        <v>-12.250014482727581</v>
      </c>
      <c r="I22" s="135">
        <f t="shared" si="2"/>
        <v>100</v>
      </c>
      <c r="J22" s="131">
        <v>147369345.97988001</v>
      </c>
      <c r="K22" s="131">
        <v>146650210.97883001</v>
      </c>
      <c r="L22" s="136">
        <f t="shared" si="3"/>
        <v>-0.487981402284419</v>
      </c>
      <c r="M22" s="135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31" workbookViewId="0">
      <selection activeCell="C24" sqref="C24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32"/>
    </row>
    <row r="8" spans="9:9" x14ac:dyDescent="0.25">
      <c r="I8" s="32"/>
    </row>
    <row r="9" spans="9:9" x14ac:dyDescent="0.25">
      <c r="I9" s="32"/>
    </row>
    <row r="10" spans="9:9" x14ac:dyDescent="0.25">
      <c r="I10" s="32"/>
    </row>
    <row r="17" spans="3:14" ht="12.75" customHeight="1" x14ac:dyDescent="0.25"/>
    <row r="21" spans="3:14" x14ac:dyDescent="0.25">
      <c r="C21" s="1" t="s">
        <v>189</v>
      </c>
    </row>
    <row r="22" spans="3:14" x14ac:dyDescent="0.25">
      <c r="C22" s="126" t="s">
        <v>217</v>
      </c>
    </row>
    <row r="24" spans="3:14" x14ac:dyDescent="0.25">
      <c r="H24" s="32"/>
      <c r="I24" s="32"/>
    </row>
    <row r="25" spans="3:14" x14ac:dyDescent="0.25">
      <c r="H25" s="32"/>
      <c r="I25" s="32"/>
    </row>
    <row r="26" spans="3:14" x14ac:dyDescent="0.25">
      <c r="H26" s="151"/>
      <c r="I26" s="151"/>
      <c r="N26" t="s">
        <v>55</v>
      </c>
    </row>
    <row r="27" spans="3:14" x14ac:dyDescent="0.25">
      <c r="H27" s="151"/>
      <c r="I27" s="15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32"/>
      <c r="I37" s="32"/>
    </row>
    <row r="38" spans="8:9" x14ac:dyDescent="0.25">
      <c r="H38" s="32"/>
      <c r="I38" s="32"/>
    </row>
    <row r="39" spans="8:9" x14ac:dyDescent="0.25">
      <c r="H39" s="151"/>
      <c r="I39" s="151"/>
    </row>
    <row r="40" spans="8:9" x14ac:dyDescent="0.25">
      <c r="H40" s="151"/>
      <c r="I40" s="15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32"/>
      <c r="I49" s="32"/>
    </row>
    <row r="50" spans="3:9" x14ac:dyDescent="0.25">
      <c r="H50" s="32"/>
      <c r="I50" s="32"/>
    </row>
    <row r="51" spans="3:9" x14ac:dyDescent="0.25">
      <c r="H51" s="151"/>
      <c r="I51" s="151"/>
    </row>
    <row r="52" spans="3:9" x14ac:dyDescent="0.25">
      <c r="H52" s="151"/>
      <c r="I52" s="15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3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M25" sqref="M25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3" spans="1:16" x14ac:dyDescent="0.25">
      <c r="A3" s="78"/>
      <c r="B3" s="32" t="s">
        <v>188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</row>
    <row r="4" spans="1:16" s="80" customFormat="1" x14ac:dyDescent="0.25">
      <c r="A4" s="106"/>
      <c r="B4" s="121" t="s">
        <v>172</v>
      </c>
      <c r="C4" s="121" t="s">
        <v>56</v>
      </c>
      <c r="D4" s="121" t="s">
        <v>57</v>
      </c>
      <c r="E4" s="121" t="s">
        <v>58</v>
      </c>
      <c r="F4" s="121" t="s">
        <v>59</v>
      </c>
      <c r="G4" s="121" t="s">
        <v>60</v>
      </c>
      <c r="H4" s="121" t="s">
        <v>61</v>
      </c>
      <c r="I4" s="121" t="s">
        <v>0</v>
      </c>
      <c r="J4" s="121" t="s">
        <v>171</v>
      </c>
      <c r="K4" s="121" t="s">
        <v>62</v>
      </c>
      <c r="L4" s="121" t="s">
        <v>63</v>
      </c>
      <c r="M4" s="121" t="s">
        <v>64</v>
      </c>
      <c r="N4" s="121" t="s">
        <v>65</v>
      </c>
      <c r="O4" s="122" t="s">
        <v>170</v>
      </c>
      <c r="P4" s="122" t="s">
        <v>169</v>
      </c>
    </row>
    <row r="5" spans="1:16" x14ac:dyDescent="0.25">
      <c r="A5" s="112" t="s">
        <v>168</v>
      </c>
      <c r="B5" s="113" t="s">
        <v>66</v>
      </c>
      <c r="C5" s="114">
        <v>1088186.2458299999</v>
      </c>
      <c r="D5" s="114">
        <v>1014764.85995</v>
      </c>
      <c r="E5" s="114">
        <v>1063318.5945900001</v>
      </c>
      <c r="F5" s="114"/>
      <c r="G5" s="114"/>
      <c r="H5" s="114"/>
      <c r="I5" s="114"/>
      <c r="J5" s="114"/>
      <c r="K5" s="114"/>
      <c r="L5" s="114"/>
      <c r="M5" s="114"/>
      <c r="N5" s="114"/>
      <c r="O5" s="114">
        <f t="shared" ref="O5:O24" si="0">SUM(C5:N5)</f>
        <v>3166269.7003699997</v>
      </c>
      <c r="P5" s="115">
        <f t="shared" ref="P5:P24" si="1">O5/O$26*100</f>
        <v>9.7493236191867823</v>
      </c>
    </row>
    <row r="6" spans="1:16" x14ac:dyDescent="0.25">
      <c r="A6" s="112" t="s">
        <v>167</v>
      </c>
      <c r="B6" s="113" t="s">
        <v>67</v>
      </c>
      <c r="C6" s="114">
        <v>846807.65092000004</v>
      </c>
      <c r="D6" s="114">
        <v>733542.67075000005</v>
      </c>
      <c r="E6" s="114">
        <v>712748.73069</v>
      </c>
      <c r="F6" s="114"/>
      <c r="G6" s="114"/>
      <c r="H6" s="114"/>
      <c r="I6" s="114"/>
      <c r="J6" s="114"/>
      <c r="K6" s="114"/>
      <c r="L6" s="114"/>
      <c r="M6" s="114"/>
      <c r="N6" s="114"/>
      <c r="O6" s="114">
        <f t="shared" si="0"/>
        <v>2293099.0523600001</v>
      </c>
      <c r="P6" s="115">
        <f t="shared" si="1"/>
        <v>7.0607266177280188</v>
      </c>
    </row>
    <row r="7" spans="1:16" x14ac:dyDescent="0.25">
      <c r="A7" s="112" t="s">
        <v>166</v>
      </c>
      <c r="B7" s="113" t="s">
        <v>68</v>
      </c>
      <c r="C7" s="114">
        <v>751595.68385999999</v>
      </c>
      <c r="D7" s="114">
        <v>740651.84357000003</v>
      </c>
      <c r="E7" s="114">
        <v>711769.88173000002</v>
      </c>
      <c r="F7" s="114"/>
      <c r="G7" s="114"/>
      <c r="H7" s="114"/>
      <c r="I7" s="114"/>
      <c r="J7" s="114"/>
      <c r="K7" s="114"/>
      <c r="L7" s="114"/>
      <c r="M7" s="114"/>
      <c r="N7" s="114"/>
      <c r="O7" s="114">
        <f t="shared" si="0"/>
        <v>2204017.4091600003</v>
      </c>
      <c r="P7" s="115">
        <f t="shared" si="1"/>
        <v>6.7864335693549647</v>
      </c>
    </row>
    <row r="8" spans="1:16" x14ac:dyDescent="0.25">
      <c r="A8" s="112" t="s">
        <v>165</v>
      </c>
      <c r="B8" s="113" t="s">
        <v>70</v>
      </c>
      <c r="C8" s="114">
        <v>570103.64</v>
      </c>
      <c r="D8" s="114">
        <v>509457.30479999998</v>
      </c>
      <c r="E8" s="114">
        <v>522919.46016000002</v>
      </c>
      <c r="F8" s="114"/>
      <c r="G8" s="114"/>
      <c r="H8" s="114"/>
      <c r="I8" s="114"/>
      <c r="J8" s="114"/>
      <c r="K8" s="114"/>
      <c r="L8" s="114"/>
      <c r="M8" s="114"/>
      <c r="N8" s="114"/>
      <c r="O8" s="114">
        <f t="shared" si="0"/>
        <v>1602480.40496</v>
      </c>
      <c r="P8" s="115">
        <f t="shared" si="1"/>
        <v>4.9342290896871051</v>
      </c>
    </row>
    <row r="9" spans="1:16" x14ac:dyDescent="0.25">
      <c r="A9" s="112" t="s">
        <v>164</v>
      </c>
      <c r="B9" s="113" t="s">
        <v>72</v>
      </c>
      <c r="C9" s="114">
        <v>481176.13413999998</v>
      </c>
      <c r="D9" s="114">
        <v>521057.62172</v>
      </c>
      <c r="E9" s="114">
        <v>535325.25893000001</v>
      </c>
      <c r="F9" s="114"/>
      <c r="G9" s="114"/>
      <c r="H9" s="114"/>
      <c r="I9" s="114"/>
      <c r="J9" s="114"/>
      <c r="K9" s="114"/>
      <c r="L9" s="114"/>
      <c r="M9" s="114"/>
      <c r="N9" s="114"/>
      <c r="O9" s="114">
        <f t="shared" si="0"/>
        <v>1537559.0147899999</v>
      </c>
      <c r="P9" s="115">
        <f t="shared" si="1"/>
        <v>4.7343283539725016</v>
      </c>
    </row>
    <row r="10" spans="1:16" x14ac:dyDescent="0.25">
      <c r="A10" s="112" t="s">
        <v>163</v>
      </c>
      <c r="B10" s="113" t="s">
        <v>71</v>
      </c>
      <c r="C10" s="114">
        <v>470111.59177</v>
      </c>
      <c r="D10" s="114">
        <v>458941.99332000001</v>
      </c>
      <c r="E10" s="114">
        <v>458855.71990999999</v>
      </c>
      <c r="F10" s="114"/>
      <c r="G10" s="114"/>
      <c r="H10" s="114"/>
      <c r="I10" s="114"/>
      <c r="J10" s="114"/>
      <c r="K10" s="114"/>
      <c r="L10" s="114"/>
      <c r="M10" s="114"/>
      <c r="N10" s="114"/>
      <c r="O10" s="114">
        <f t="shared" si="0"/>
        <v>1387909.3049999999</v>
      </c>
      <c r="P10" s="115">
        <f t="shared" si="1"/>
        <v>4.2735389745682131</v>
      </c>
    </row>
    <row r="11" spans="1:16" x14ac:dyDescent="0.25">
      <c r="A11" s="112" t="s">
        <v>162</v>
      </c>
      <c r="B11" s="113" t="s">
        <v>73</v>
      </c>
      <c r="C11" s="114">
        <v>388091.53885000001</v>
      </c>
      <c r="D11" s="114">
        <v>396134.01944</v>
      </c>
      <c r="E11" s="114">
        <v>374597.44166000001</v>
      </c>
      <c r="F11" s="114"/>
      <c r="G11" s="114"/>
      <c r="H11" s="114"/>
      <c r="I11" s="114"/>
      <c r="J11" s="114"/>
      <c r="K11" s="114"/>
      <c r="L11" s="114"/>
      <c r="M11" s="114"/>
      <c r="N11" s="114"/>
      <c r="O11" s="114">
        <f t="shared" si="0"/>
        <v>1158822.9999500001</v>
      </c>
      <c r="P11" s="115">
        <f t="shared" si="1"/>
        <v>3.568154804547826</v>
      </c>
    </row>
    <row r="12" spans="1:16" x14ac:dyDescent="0.25">
      <c r="A12" s="112" t="s">
        <v>161</v>
      </c>
      <c r="B12" s="113" t="s">
        <v>69</v>
      </c>
      <c r="C12" s="114">
        <v>313817.54975000001</v>
      </c>
      <c r="D12" s="114">
        <v>296907.12669</v>
      </c>
      <c r="E12" s="114">
        <v>328050.95397999999</v>
      </c>
      <c r="F12" s="114"/>
      <c r="G12" s="114"/>
      <c r="H12" s="114"/>
      <c r="I12" s="114"/>
      <c r="J12" s="114"/>
      <c r="K12" s="114"/>
      <c r="L12" s="114"/>
      <c r="M12" s="114"/>
      <c r="N12" s="114"/>
      <c r="O12" s="114">
        <f t="shared" si="0"/>
        <v>938775.63042000006</v>
      </c>
      <c r="P12" s="115">
        <f t="shared" si="1"/>
        <v>2.8906025995514995</v>
      </c>
    </row>
    <row r="13" spans="1:16" x14ac:dyDescent="0.25">
      <c r="A13" s="112" t="s">
        <v>160</v>
      </c>
      <c r="B13" s="113" t="s">
        <v>74</v>
      </c>
      <c r="C13" s="114">
        <v>277989.28194000002</v>
      </c>
      <c r="D13" s="114">
        <v>262490.60612999997</v>
      </c>
      <c r="E13" s="114">
        <v>394985.35159999999</v>
      </c>
      <c r="F13" s="114"/>
      <c r="G13" s="114"/>
      <c r="H13" s="114"/>
      <c r="I13" s="114"/>
      <c r="J13" s="114"/>
      <c r="K13" s="114"/>
      <c r="L13" s="114"/>
      <c r="M13" s="114"/>
      <c r="N13" s="114"/>
      <c r="O13" s="114">
        <f t="shared" si="0"/>
        <v>935465.23967000004</v>
      </c>
      <c r="P13" s="115">
        <f t="shared" si="1"/>
        <v>2.8804095099596871</v>
      </c>
    </row>
    <row r="14" spans="1:16" x14ac:dyDescent="0.25">
      <c r="A14" s="112" t="s">
        <v>158</v>
      </c>
      <c r="B14" s="113" t="s">
        <v>154</v>
      </c>
      <c r="C14" s="114">
        <v>399140.48798999999</v>
      </c>
      <c r="D14" s="114">
        <v>275816.18229999999</v>
      </c>
      <c r="E14" s="114">
        <v>200436.69151</v>
      </c>
      <c r="F14" s="114"/>
      <c r="G14" s="114"/>
      <c r="H14" s="114"/>
      <c r="I14" s="114"/>
      <c r="J14" s="114"/>
      <c r="K14" s="114"/>
      <c r="L14" s="114"/>
      <c r="M14" s="114"/>
      <c r="N14" s="114"/>
      <c r="O14" s="114">
        <f t="shared" si="0"/>
        <v>875393.36180000007</v>
      </c>
      <c r="P14" s="115">
        <f t="shared" si="1"/>
        <v>2.6954410034239182</v>
      </c>
    </row>
    <row r="15" spans="1:16" x14ac:dyDescent="0.25">
      <c r="A15" s="112" t="s">
        <v>156</v>
      </c>
      <c r="B15" s="113" t="s">
        <v>142</v>
      </c>
      <c r="C15" s="114">
        <v>203460.63424000001</v>
      </c>
      <c r="D15" s="114">
        <v>288411.38430999999</v>
      </c>
      <c r="E15" s="114">
        <v>302469.69741999998</v>
      </c>
      <c r="F15" s="114"/>
      <c r="G15" s="114"/>
      <c r="H15" s="114"/>
      <c r="I15" s="114"/>
      <c r="J15" s="114"/>
      <c r="K15" s="114"/>
      <c r="L15" s="114"/>
      <c r="M15" s="114"/>
      <c r="N15" s="114"/>
      <c r="O15" s="114">
        <f t="shared" si="0"/>
        <v>794341.71597000002</v>
      </c>
      <c r="P15" s="115">
        <f t="shared" si="1"/>
        <v>2.4458732786744943</v>
      </c>
    </row>
    <row r="16" spans="1:16" x14ac:dyDescent="0.25">
      <c r="A16" s="112" t="s">
        <v>155</v>
      </c>
      <c r="B16" s="113" t="s">
        <v>159</v>
      </c>
      <c r="C16" s="114">
        <v>254099.97721000001</v>
      </c>
      <c r="D16" s="114">
        <v>235870.95692999999</v>
      </c>
      <c r="E16" s="114">
        <v>237839.61733000001</v>
      </c>
      <c r="F16" s="114"/>
      <c r="G16" s="114"/>
      <c r="H16" s="114"/>
      <c r="I16" s="114"/>
      <c r="J16" s="114"/>
      <c r="K16" s="114"/>
      <c r="L16" s="114"/>
      <c r="M16" s="114"/>
      <c r="N16" s="114"/>
      <c r="O16" s="114">
        <f t="shared" si="0"/>
        <v>727810.55147000006</v>
      </c>
      <c r="P16" s="115">
        <f t="shared" si="1"/>
        <v>2.2410158550014403</v>
      </c>
    </row>
    <row r="17" spans="1:16" x14ac:dyDescent="0.25">
      <c r="A17" s="112" t="s">
        <v>153</v>
      </c>
      <c r="B17" s="113" t="s">
        <v>150</v>
      </c>
      <c r="C17" s="114">
        <v>212908.76512</v>
      </c>
      <c r="D17" s="114">
        <v>205203.76665000001</v>
      </c>
      <c r="E17" s="114">
        <v>221982.55992999999</v>
      </c>
      <c r="F17" s="114"/>
      <c r="G17" s="114"/>
      <c r="H17" s="114"/>
      <c r="I17" s="114"/>
      <c r="J17" s="114"/>
      <c r="K17" s="114"/>
      <c r="L17" s="114"/>
      <c r="M17" s="114"/>
      <c r="N17" s="114"/>
      <c r="O17" s="114">
        <f t="shared" si="0"/>
        <v>640095.09169999999</v>
      </c>
      <c r="P17" s="115">
        <f t="shared" si="1"/>
        <v>1.9709294490318041</v>
      </c>
    </row>
    <row r="18" spans="1:16" x14ac:dyDescent="0.25">
      <c r="A18" s="112" t="s">
        <v>151</v>
      </c>
      <c r="B18" s="113" t="s">
        <v>147</v>
      </c>
      <c r="C18" s="114">
        <v>208350.59583999999</v>
      </c>
      <c r="D18" s="114">
        <v>201394.77110000001</v>
      </c>
      <c r="E18" s="114">
        <v>230125.97667</v>
      </c>
      <c r="F18" s="114"/>
      <c r="G18" s="114"/>
      <c r="H18" s="114"/>
      <c r="I18" s="114"/>
      <c r="J18" s="114"/>
      <c r="K18" s="114"/>
      <c r="L18" s="114"/>
      <c r="M18" s="114"/>
      <c r="N18" s="114"/>
      <c r="O18" s="114">
        <f t="shared" si="0"/>
        <v>639871.34360999998</v>
      </c>
      <c r="P18" s="115">
        <f t="shared" si="1"/>
        <v>1.97024050186526</v>
      </c>
    </row>
    <row r="19" spans="1:16" x14ac:dyDescent="0.25">
      <c r="A19" s="112" t="s">
        <v>149</v>
      </c>
      <c r="B19" s="113" t="s">
        <v>152</v>
      </c>
      <c r="C19" s="114">
        <v>213141.07727000001</v>
      </c>
      <c r="D19" s="114">
        <v>202795.51113</v>
      </c>
      <c r="E19" s="114">
        <v>219152.71382999999</v>
      </c>
      <c r="F19" s="114"/>
      <c r="G19" s="114"/>
      <c r="H19" s="114"/>
      <c r="I19" s="114"/>
      <c r="J19" s="114"/>
      <c r="K19" s="114"/>
      <c r="L19" s="114"/>
      <c r="M19" s="114"/>
      <c r="N19" s="114"/>
      <c r="O19" s="114">
        <f t="shared" si="0"/>
        <v>635089.30223000003</v>
      </c>
      <c r="P19" s="115">
        <f t="shared" si="1"/>
        <v>1.9555160237298332</v>
      </c>
    </row>
    <row r="20" spans="1:16" x14ac:dyDescent="0.25">
      <c r="A20" s="112" t="s">
        <v>148</v>
      </c>
      <c r="B20" s="113" t="s">
        <v>157</v>
      </c>
      <c r="C20" s="114">
        <v>170935.99423000001</v>
      </c>
      <c r="D20" s="114">
        <v>214713.85792000001</v>
      </c>
      <c r="E20" s="114">
        <v>240207.79813000001</v>
      </c>
      <c r="F20" s="114"/>
      <c r="G20" s="114"/>
      <c r="H20" s="114"/>
      <c r="I20" s="114"/>
      <c r="J20" s="114"/>
      <c r="K20" s="114"/>
      <c r="L20" s="114"/>
      <c r="M20" s="114"/>
      <c r="N20" s="114"/>
      <c r="O20" s="114">
        <f t="shared" si="0"/>
        <v>625857.65028000006</v>
      </c>
      <c r="P20" s="115">
        <f t="shared" si="1"/>
        <v>1.9270906617369088</v>
      </c>
    </row>
    <row r="21" spans="1:16" x14ac:dyDescent="0.25">
      <c r="A21" s="112" t="s">
        <v>146</v>
      </c>
      <c r="B21" s="113" t="s">
        <v>140</v>
      </c>
      <c r="C21" s="114">
        <v>183622.12807000001</v>
      </c>
      <c r="D21" s="114">
        <v>190767.09873999999</v>
      </c>
      <c r="E21" s="114">
        <v>193627.44596000001</v>
      </c>
      <c r="F21" s="114"/>
      <c r="G21" s="114"/>
      <c r="H21" s="114"/>
      <c r="I21" s="114"/>
      <c r="J21" s="114"/>
      <c r="K21" s="114"/>
      <c r="L21" s="114"/>
      <c r="M21" s="114"/>
      <c r="N21" s="114"/>
      <c r="O21" s="114">
        <f t="shared" si="0"/>
        <v>568016.67277000006</v>
      </c>
      <c r="P21" s="115">
        <f t="shared" si="1"/>
        <v>1.7489913645957971</v>
      </c>
    </row>
    <row r="22" spans="1:16" x14ac:dyDescent="0.25">
      <c r="A22" s="112" t="s">
        <v>145</v>
      </c>
      <c r="B22" s="113" t="s">
        <v>144</v>
      </c>
      <c r="C22" s="114">
        <v>188859.80744</v>
      </c>
      <c r="D22" s="114">
        <v>161253.44803</v>
      </c>
      <c r="E22" s="114">
        <v>187987.06735</v>
      </c>
      <c r="F22" s="114"/>
      <c r="G22" s="114"/>
      <c r="H22" s="114"/>
      <c r="I22" s="114"/>
      <c r="J22" s="114"/>
      <c r="K22" s="114"/>
      <c r="L22" s="114"/>
      <c r="M22" s="114"/>
      <c r="N22" s="114"/>
      <c r="O22" s="114">
        <f t="shared" si="0"/>
        <v>538100.32282</v>
      </c>
      <c r="P22" s="115">
        <f t="shared" si="1"/>
        <v>1.656875340135433</v>
      </c>
    </row>
    <row r="23" spans="1:16" x14ac:dyDescent="0.25">
      <c r="A23" s="112" t="s">
        <v>143</v>
      </c>
      <c r="B23" s="113" t="s">
        <v>218</v>
      </c>
      <c r="C23" s="114">
        <v>140524.3388</v>
      </c>
      <c r="D23" s="114">
        <v>147417.682</v>
      </c>
      <c r="E23" s="114">
        <v>171908.72503</v>
      </c>
      <c r="F23" s="114"/>
      <c r="G23" s="114"/>
      <c r="H23" s="114"/>
      <c r="I23" s="114"/>
      <c r="J23" s="114"/>
      <c r="K23" s="114"/>
      <c r="L23" s="114"/>
      <c r="M23" s="114"/>
      <c r="N23" s="114"/>
      <c r="O23" s="114">
        <f t="shared" si="0"/>
        <v>459850.74583000003</v>
      </c>
      <c r="P23" s="115">
        <f t="shared" si="1"/>
        <v>1.4159355209372031</v>
      </c>
    </row>
    <row r="24" spans="1:16" x14ac:dyDescent="0.25">
      <c r="A24" s="112" t="s">
        <v>141</v>
      </c>
      <c r="B24" s="113" t="s">
        <v>192</v>
      </c>
      <c r="C24" s="114">
        <v>136191.70441000001</v>
      </c>
      <c r="D24" s="114">
        <v>152991.5337</v>
      </c>
      <c r="E24" s="114">
        <v>167846.98480000001</v>
      </c>
      <c r="F24" s="114"/>
      <c r="G24" s="114"/>
      <c r="H24" s="114"/>
      <c r="I24" s="114"/>
      <c r="J24" s="114"/>
      <c r="K24" s="114"/>
      <c r="L24" s="114"/>
      <c r="M24" s="114"/>
      <c r="N24" s="114"/>
      <c r="O24" s="114">
        <f t="shared" si="0"/>
        <v>457030.22291000001</v>
      </c>
      <c r="P24" s="115">
        <f t="shared" si="1"/>
        <v>1.4072507930635161</v>
      </c>
    </row>
    <row r="25" spans="1:16" x14ac:dyDescent="0.25">
      <c r="A25" s="116"/>
      <c r="B25" s="152" t="s">
        <v>139</v>
      </c>
      <c r="C25" s="152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8">
        <f>SUM(O5:O24)</f>
        <v>22185855.738069996</v>
      </c>
      <c r="P25" s="119">
        <f>SUM(P5:P24)</f>
        <v>68.312906930752206</v>
      </c>
    </row>
    <row r="26" spans="1:16" ht="13.5" customHeight="1" x14ac:dyDescent="0.25">
      <c r="A26" s="116"/>
      <c r="B26" s="153" t="s">
        <v>138</v>
      </c>
      <c r="C26" s="153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18">
        <v>32476814.023680001</v>
      </c>
      <c r="P26" s="114">
        <f>O26/O$26*100</f>
        <v>100</v>
      </c>
    </row>
    <row r="27" spans="1:16" x14ac:dyDescent="0.25">
      <c r="B27" s="79"/>
    </row>
    <row r="28" spans="1:16" x14ac:dyDescent="0.25">
      <c r="B28" s="32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topLeftCell="A19" zoomScaleNormal="100" workbookViewId="0">
      <selection activeCell="O25" sqref="O25"/>
    </sheetView>
  </sheetViews>
  <sheetFormatPr defaultColWidth="9.109375" defaultRowHeight="13.2" x14ac:dyDescent="0.25"/>
  <sheetData>
    <row r="22" spans="1:1" x14ac:dyDescent="0.25">
      <c r="A22" t="s">
        <v>178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10" workbookViewId="0">
      <selection activeCell="I53" sqref="I53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4" t="s">
        <v>2</v>
      </c>
    </row>
    <row r="2" spans="2:2" ht="13.8" x14ac:dyDescent="0.25">
      <c r="B2" s="34" t="s">
        <v>75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3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2002-2015 AYLIK İHR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Metin TABALU</cp:lastModifiedBy>
  <cp:lastPrinted>2015-04-01T04:24:42Z</cp:lastPrinted>
  <dcterms:created xsi:type="dcterms:W3CDTF">2013-08-01T04:41:02Z</dcterms:created>
  <dcterms:modified xsi:type="dcterms:W3CDTF">2015-04-01T06:45:15Z</dcterms:modified>
</cp:coreProperties>
</file>