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20" windowWidth="15570" windowHeight="7650"/>
  </bookViews>
  <sheets>
    <sheet name="SEKTÖR (U S D)" sheetId="1" r:id="rId1"/>
    <sheet name="Seçilmiş İstatistikler" sheetId="14" r:id="rId2"/>
    <sheet name="SEKTÖR (TL)" sheetId="2" r:id="rId3"/>
    <sheet name="USDvsTL" sheetId="3" r:id="rId4"/>
    <sheet name="GEN.SEK." sheetId="4" r:id="rId5"/>
    <sheet name="Toplam İhracat  bar gra" sheetId="15" r:id="rId6"/>
    <sheet name="Ü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-2014 AYLIK İHR" sheetId="22" r:id="rId14"/>
  </sheets>
  <calcPr calcId="145621"/>
</workbook>
</file>

<file path=xl/calcChain.xml><?xml version="1.0" encoding="utf-8"?>
<calcChain xmlns="http://schemas.openxmlformats.org/spreadsheetml/2006/main">
  <c r="D23" i="14" l="1"/>
  <c r="D24" i="14"/>
  <c r="D25" i="14"/>
  <c r="D26" i="14"/>
  <c r="D27" i="14"/>
  <c r="D28" i="14"/>
  <c r="D29" i="14"/>
  <c r="D30" i="14"/>
  <c r="D31" i="14"/>
  <c r="D22" i="14"/>
  <c r="D7" i="14"/>
  <c r="D8" i="14"/>
  <c r="D9" i="14"/>
  <c r="D10" i="14"/>
  <c r="D11" i="14"/>
  <c r="D12" i="14"/>
  <c r="D13" i="14"/>
  <c r="D14" i="14"/>
  <c r="D15" i="14"/>
  <c r="D6" i="14"/>
  <c r="K46" i="2" l="1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J46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G46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F46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D68" i="14" l="1"/>
  <c r="D69" i="14"/>
  <c r="D70" i="14"/>
  <c r="D71" i="14"/>
  <c r="D72" i="14"/>
  <c r="D73" i="14"/>
  <c r="D74" i="14"/>
  <c r="D75" i="14"/>
  <c r="D76" i="14"/>
  <c r="D67" i="14"/>
  <c r="D83" i="14"/>
  <c r="D84" i="14"/>
  <c r="D85" i="14"/>
  <c r="D86" i="14"/>
  <c r="D87" i="14"/>
  <c r="D88" i="14"/>
  <c r="D89" i="14"/>
  <c r="D90" i="14"/>
  <c r="D91" i="14"/>
  <c r="D82" i="14"/>
  <c r="D53" i="14"/>
  <c r="D54" i="14"/>
  <c r="D55" i="14"/>
  <c r="D56" i="14"/>
  <c r="D57" i="14"/>
  <c r="D58" i="14"/>
  <c r="D59" i="14"/>
  <c r="D60" i="14"/>
  <c r="D61" i="14"/>
  <c r="D52" i="14"/>
  <c r="D38" i="14"/>
  <c r="D39" i="14"/>
  <c r="D40" i="14"/>
  <c r="D41" i="14"/>
  <c r="D42" i="14"/>
  <c r="D43" i="14"/>
  <c r="D44" i="14"/>
  <c r="D45" i="14"/>
  <c r="D46" i="14"/>
  <c r="D37" i="14"/>
  <c r="O5" i="23" l="1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46" i="2" l="1"/>
  <c r="M46" i="1"/>
  <c r="L46" i="1"/>
  <c r="F46" i="3" s="1"/>
  <c r="K45" i="1"/>
  <c r="K45" i="2" s="1"/>
  <c r="J45" i="1"/>
  <c r="J45" i="2" s="1"/>
  <c r="M44" i="1"/>
  <c r="L44" i="1"/>
  <c r="F44" i="3" s="1"/>
  <c r="M43" i="1"/>
  <c r="L43" i="1"/>
  <c r="F43" i="3" s="1"/>
  <c r="M42" i="1"/>
  <c r="L42" i="1"/>
  <c r="F42" i="3" s="1"/>
  <c r="M41" i="1"/>
  <c r="L41" i="1"/>
  <c r="F41" i="3" s="1"/>
  <c r="M40" i="1"/>
  <c r="L40" i="1"/>
  <c r="F40" i="3" s="1"/>
  <c r="M39" i="1"/>
  <c r="L39" i="1"/>
  <c r="F39" i="3" s="1"/>
  <c r="M38" i="1"/>
  <c r="L38" i="1"/>
  <c r="F38" i="3" s="1"/>
  <c r="M37" i="1"/>
  <c r="L37" i="1"/>
  <c r="F37" i="3" s="1"/>
  <c r="M36" i="1"/>
  <c r="L36" i="1"/>
  <c r="F36" i="3" s="1"/>
  <c r="M35" i="1"/>
  <c r="L35" i="1"/>
  <c r="F35" i="3" s="1"/>
  <c r="M34" i="1"/>
  <c r="L34" i="1"/>
  <c r="F34" i="3" s="1"/>
  <c r="M33" i="1"/>
  <c r="L33" i="1"/>
  <c r="F33" i="3" s="1"/>
  <c r="M32" i="1"/>
  <c r="L32" i="1"/>
  <c r="F32" i="3" s="1"/>
  <c r="M31" i="1"/>
  <c r="L31" i="1"/>
  <c r="F31" i="3" s="1"/>
  <c r="M30" i="1"/>
  <c r="L30" i="1"/>
  <c r="F30" i="3" s="1"/>
  <c r="M29" i="1"/>
  <c r="L29" i="1"/>
  <c r="F29" i="3" s="1"/>
  <c r="M28" i="1"/>
  <c r="L28" i="1"/>
  <c r="F28" i="3" s="1"/>
  <c r="M27" i="1"/>
  <c r="L27" i="1"/>
  <c r="F27" i="3" s="1"/>
  <c r="M26" i="1"/>
  <c r="L26" i="1"/>
  <c r="F26" i="3" s="1"/>
  <c r="M25" i="1"/>
  <c r="L25" i="1"/>
  <c r="F25" i="3" s="1"/>
  <c r="M24" i="1"/>
  <c r="L24" i="1"/>
  <c r="F24" i="3" s="1"/>
  <c r="M23" i="1"/>
  <c r="L23" i="1"/>
  <c r="F23" i="3" s="1"/>
  <c r="M22" i="1"/>
  <c r="L22" i="1"/>
  <c r="F22" i="3" s="1"/>
  <c r="M21" i="1"/>
  <c r="L21" i="1"/>
  <c r="F21" i="3" s="1"/>
  <c r="M20" i="1"/>
  <c r="L20" i="1"/>
  <c r="F20" i="3" s="1"/>
  <c r="M19" i="1"/>
  <c r="L19" i="1"/>
  <c r="F19" i="3" s="1"/>
  <c r="M18" i="1"/>
  <c r="L18" i="1"/>
  <c r="F18" i="3" s="1"/>
  <c r="M17" i="1"/>
  <c r="L17" i="1"/>
  <c r="F17" i="3" s="1"/>
  <c r="M16" i="1"/>
  <c r="L16" i="1"/>
  <c r="F16" i="3" s="1"/>
  <c r="M15" i="1"/>
  <c r="L15" i="1"/>
  <c r="F15" i="3" s="1"/>
  <c r="M14" i="1"/>
  <c r="L14" i="1"/>
  <c r="F14" i="3" s="1"/>
  <c r="M13" i="1"/>
  <c r="L13" i="1"/>
  <c r="F13" i="3" s="1"/>
  <c r="M12" i="1"/>
  <c r="L12" i="1"/>
  <c r="F12" i="3" s="1"/>
  <c r="M11" i="1"/>
  <c r="L11" i="1"/>
  <c r="F11" i="3" s="1"/>
  <c r="M10" i="1"/>
  <c r="L10" i="1"/>
  <c r="F10" i="3" s="1"/>
  <c r="M9" i="1"/>
  <c r="L9" i="1"/>
  <c r="F9" i="3" s="1"/>
  <c r="M8" i="1"/>
  <c r="L8" i="1"/>
  <c r="F8" i="3" s="1"/>
  <c r="M45" i="1" l="1"/>
  <c r="M8" i="2"/>
  <c r="M10" i="2"/>
  <c r="M12" i="2"/>
  <c r="M14" i="2"/>
  <c r="M16" i="2"/>
  <c r="M18" i="2"/>
  <c r="M20" i="2"/>
  <c r="M22" i="2"/>
  <c r="M24" i="2"/>
  <c r="M26" i="2"/>
  <c r="M28" i="2"/>
  <c r="M30" i="2"/>
  <c r="M32" i="2"/>
  <c r="M34" i="2"/>
  <c r="M36" i="2"/>
  <c r="M38" i="2"/>
  <c r="M40" i="2"/>
  <c r="M42" i="2"/>
  <c r="M44" i="2"/>
  <c r="M45" i="2"/>
  <c r="M9" i="2"/>
  <c r="M11" i="2"/>
  <c r="M13" i="2"/>
  <c r="M15" i="2"/>
  <c r="M17" i="2"/>
  <c r="M19" i="2"/>
  <c r="M21" i="2"/>
  <c r="M23" i="2"/>
  <c r="M25" i="2"/>
  <c r="M27" i="2"/>
  <c r="M29" i="2"/>
  <c r="M31" i="2"/>
  <c r="M33" i="2"/>
  <c r="M35" i="2"/>
  <c r="M37" i="2"/>
  <c r="M39" i="2"/>
  <c r="M41" i="2"/>
  <c r="M43" i="2"/>
  <c r="L45" i="1"/>
  <c r="F45" i="3" s="1"/>
  <c r="L8" i="2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L46" i="2"/>
  <c r="G46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L45" i="2"/>
  <c r="G45" i="3" s="1"/>
  <c r="O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I22" i="4" l="1"/>
  <c r="H22" i="4"/>
  <c r="E22" i="4"/>
  <c r="D22" i="4"/>
  <c r="I21" i="4"/>
  <c r="H21" i="4"/>
  <c r="E21" i="4"/>
  <c r="D21" i="4"/>
  <c r="I20" i="4"/>
  <c r="H20" i="4"/>
  <c r="E20" i="4"/>
  <c r="D20" i="4"/>
  <c r="I19" i="4"/>
  <c r="H19" i="4"/>
  <c r="E19" i="4"/>
  <c r="D19" i="4"/>
  <c r="I18" i="4"/>
  <c r="H18" i="4"/>
  <c r="E18" i="4"/>
  <c r="D18" i="4"/>
  <c r="I17" i="4"/>
  <c r="H17" i="4"/>
  <c r="E17" i="4"/>
  <c r="D17" i="4"/>
  <c r="I16" i="4"/>
  <c r="H16" i="4"/>
  <c r="E16" i="4"/>
  <c r="D16" i="4"/>
  <c r="I15" i="4"/>
  <c r="H15" i="4"/>
  <c r="E15" i="4"/>
  <c r="D15" i="4"/>
  <c r="I14" i="4"/>
  <c r="H14" i="4"/>
  <c r="E14" i="4"/>
  <c r="D14" i="4"/>
  <c r="I13" i="4"/>
  <c r="H13" i="4"/>
  <c r="E13" i="4"/>
  <c r="D13" i="4"/>
  <c r="I12" i="4"/>
  <c r="H12" i="4"/>
  <c r="E12" i="4"/>
  <c r="D12" i="4"/>
  <c r="I11" i="4"/>
  <c r="H11" i="4"/>
  <c r="E11" i="4"/>
  <c r="D11" i="4"/>
  <c r="I10" i="4"/>
  <c r="H10" i="4"/>
  <c r="E10" i="4"/>
  <c r="D10" i="4"/>
  <c r="I9" i="4"/>
  <c r="H9" i="4"/>
  <c r="E9" i="4"/>
  <c r="D9" i="4"/>
  <c r="E46" i="2"/>
  <c r="I40" i="2"/>
  <c r="D40" i="2"/>
  <c r="C40" i="3" s="1"/>
  <c r="D37" i="2"/>
  <c r="C37" i="3" s="1"/>
  <c r="E35" i="2"/>
  <c r="D25" i="2"/>
  <c r="C25" i="3" s="1"/>
  <c r="D20" i="2"/>
  <c r="C20" i="3" s="1"/>
  <c r="E19" i="2"/>
  <c r="D17" i="2"/>
  <c r="C17" i="3" s="1"/>
  <c r="E15" i="2"/>
  <c r="D8" i="2"/>
  <c r="C8" i="3" s="1"/>
  <c r="I46" i="1"/>
  <c r="H46" i="1"/>
  <c r="D46" i="3" s="1"/>
  <c r="E46" i="1"/>
  <c r="D46" i="1"/>
  <c r="B46" i="3" s="1"/>
  <c r="G45" i="1"/>
  <c r="G45" i="2" s="1"/>
  <c r="F45" i="1"/>
  <c r="F45" i="2" s="1"/>
  <c r="I44" i="1"/>
  <c r="H44" i="1"/>
  <c r="D44" i="3" s="1"/>
  <c r="E44" i="1"/>
  <c r="D44" i="1"/>
  <c r="B44" i="3" s="1"/>
  <c r="I43" i="1"/>
  <c r="H43" i="1"/>
  <c r="D43" i="3" s="1"/>
  <c r="E43" i="1"/>
  <c r="D43" i="1"/>
  <c r="B43" i="3" s="1"/>
  <c r="I42" i="1"/>
  <c r="H42" i="1"/>
  <c r="D42" i="3" s="1"/>
  <c r="E42" i="1"/>
  <c r="D42" i="1"/>
  <c r="B42" i="3" s="1"/>
  <c r="I41" i="1"/>
  <c r="H41" i="1"/>
  <c r="D41" i="3" s="1"/>
  <c r="E41" i="1"/>
  <c r="D41" i="1"/>
  <c r="B41" i="3" s="1"/>
  <c r="I40" i="1"/>
  <c r="H40" i="1"/>
  <c r="D40" i="3" s="1"/>
  <c r="E40" i="1"/>
  <c r="D40" i="1"/>
  <c r="B40" i="3" s="1"/>
  <c r="I39" i="1"/>
  <c r="H39" i="1"/>
  <c r="D39" i="3" s="1"/>
  <c r="E39" i="1"/>
  <c r="D39" i="1"/>
  <c r="B39" i="3" s="1"/>
  <c r="I38" i="1"/>
  <c r="H38" i="1"/>
  <c r="D38" i="3" s="1"/>
  <c r="E38" i="1"/>
  <c r="D38" i="1"/>
  <c r="B38" i="3" s="1"/>
  <c r="I37" i="1"/>
  <c r="H37" i="1"/>
  <c r="D37" i="3" s="1"/>
  <c r="E37" i="1"/>
  <c r="D37" i="1"/>
  <c r="B37" i="3" s="1"/>
  <c r="I36" i="1"/>
  <c r="H36" i="1"/>
  <c r="D36" i="3" s="1"/>
  <c r="E36" i="1"/>
  <c r="D36" i="1"/>
  <c r="B36" i="3" s="1"/>
  <c r="I35" i="1"/>
  <c r="H35" i="1"/>
  <c r="D35" i="3" s="1"/>
  <c r="E35" i="1"/>
  <c r="D35" i="1"/>
  <c r="B35" i="3" s="1"/>
  <c r="I34" i="1"/>
  <c r="H34" i="1"/>
  <c r="D34" i="3" s="1"/>
  <c r="E34" i="1"/>
  <c r="D34" i="1"/>
  <c r="B34" i="3" s="1"/>
  <c r="I33" i="1"/>
  <c r="H33" i="1"/>
  <c r="D33" i="3" s="1"/>
  <c r="E33" i="1"/>
  <c r="D33" i="1"/>
  <c r="B33" i="3" s="1"/>
  <c r="I32" i="1"/>
  <c r="H32" i="1"/>
  <c r="D32" i="3" s="1"/>
  <c r="E32" i="1"/>
  <c r="D32" i="1"/>
  <c r="B32" i="3" s="1"/>
  <c r="I31" i="1"/>
  <c r="H31" i="1"/>
  <c r="D31" i="3" s="1"/>
  <c r="E31" i="1"/>
  <c r="D31" i="1"/>
  <c r="B31" i="3" s="1"/>
  <c r="I30" i="1"/>
  <c r="H30" i="1"/>
  <c r="D30" i="3" s="1"/>
  <c r="E30" i="1"/>
  <c r="D30" i="1"/>
  <c r="B30" i="3" s="1"/>
  <c r="I29" i="1"/>
  <c r="H29" i="1"/>
  <c r="D29" i="3" s="1"/>
  <c r="E29" i="1"/>
  <c r="D29" i="1"/>
  <c r="B29" i="3" s="1"/>
  <c r="I28" i="1"/>
  <c r="H28" i="1"/>
  <c r="D28" i="3" s="1"/>
  <c r="E28" i="1"/>
  <c r="D28" i="1"/>
  <c r="B28" i="3" s="1"/>
  <c r="I27" i="1"/>
  <c r="H27" i="1"/>
  <c r="D27" i="3" s="1"/>
  <c r="E27" i="1"/>
  <c r="D27" i="1"/>
  <c r="B27" i="3" s="1"/>
  <c r="I26" i="1"/>
  <c r="H26" i="1"/>
  <c r="D26" i="3" s="1"/>
  <c r="E26" i="1"/>
  <c r="D26" i="1"/>
  <c r="B26" i="3" s="1"/>
  <c r="I25" i="1"/>
  <c r="H25" i="1"/>
  <c r="D25" i="3" s="1"/>
  <c r="E25" i="1"/>
  <c r="D25" i="1"/>
  <c r="B25" i="3" s="1"/>
  <c r="I24" i="1"/>
  <c r="H24" i="1"/>
  <c r="D24" i="3" s="1"/>
  <c r="E24" i="1"/>
  <c r="D24" i="1"/>
  <c r="B24" i="3" s="1"/>
  <c r="I23" i="1"/>
  <c r="H23" i="1"/>
  <c r="D23" i="3" s="1"/>
  <c r="E23" i="1"/>
  <c r="D23" i="1"/>
  <c r="B23" i="3" s="1"/>
  <c r="I22" i="1"/>
  <c r="H22" i="1"/>
  <c r="D22" i="3" s="1"/>
  <c r="E22" i="1"/>
  <c r="D22" i="1"/>
  <c r="B22" i="3" s="1"/>
  <c r="I21" i="1"/>
  <c r="H21" i="1"/>
  <c r="D21" i="3" s="1"/>
  <c r="E21" i="1"/>
  <c r="D21" i="1"/>
  <c r="B21" i="3" s="1"/>
  <c r="I20" i="1"/>
  <c r="H20" i="1"/>
  <c r="D20" i="3" s="1"/>
  <c r="E20" i="1"/>
  <c r="D20" i="1"/>
  <c r="B20" i="3" s="1"/>
  <c r="I19" i="1"/>
  <c r="H19" i="1"/>
  <c r="D19" i="3" s="1"/>
  <c r="E19" i="1"/>
  <c r="D19" i="1"/>
  <c r="B19" i="3" s="1"/>
  <c r="I18" i="1"/>
  <c r="H18" i="1"/>
  <c r="D18" i="3" s="1"/>
  <c r="E18" i="1"/>
  <c r="D18" i="1"/>
  <c r="B18" i="3" s="1"/>
  <c r="I17" i="1"/>
  <c r="H17" i="1"/>
  <c r="D17" i="3" s="1"/>
  <c r="E17" i="1"/>
  <c r="D17" i="1"/>
  <c r="B17" i="3" s="1"/>
  <c r="I16" i="1"/>
  <c r="H16" i="1"/>
  <c r="D16" i="3" s="1"/>
  <c r="E16" i="1"/>
  <c r="D16" i="1"/>
  <c r="B16" i="3" s="1"/>
  <c r="I15" i="1"/>
  <c r="H15" i="1"/>
  <c r="D15" i="3" s="1"/>
  <c r="E15" i="1"/>
  <c r="D15" i="1"/>
  <c r="B15" i="3" s="1"/>
  <c r="I14" i="1"/>
  <c r="H14" i="1"/>
  <c r="D14" i="3" s="1"/>
  <c r="E14" i="1"/>
  <c r="D14" i="1"/>
  <c r="B14" i="3" s="1"/>
  <c r="I13" i="1"/>
  <c r="H13" i="1"/>
  <c r="D13" i="3" s="1"/>
  <c r="E13" i="1"/>
  <c r="D13" i="1"/>
  <c r="B13" i="3" s="1"/>
  <c r="I12" i="1"/>
  <c r="H12" i="1"/>
  <c r="D12" i="3" s="1"/>
  <c r="E12" i="1"/>
  <c r="D12" i="1"/>
  <c r="B12" i="3" s="1"/>
  <c r="I11" i="1"/>
  <c r="H11" i="1"/>
  <c r="D11" i="3" s="1"/>
  <c r="E11" i="1"/>
  <c r="D11" i="1"/>
  <c r="B11" i="3" s="1"/>
  <c r="I10" i="1"/>
  <c r="H10" i="1"/>
  <c r="D10" i="3" s="1"/>
  <c r="E10" i="1"/>
  <c r="D10" i="1"/>
  <c r="B10" i="3" s="1"/>
  <c r="I9" i="1"/>
  <c r="H9" i="1"/>
  <c r="D9" i="3" s="1"/>
  <c r="E9" i="1"/>
  <c r="D9" i="1"/>
  <c r="B9" i="3" s="1"/>
  <c r="I8" i="1"/>
  <c r="H8" i="1"/>
  <c r="D8" i="3" s="1"/>
  <c r="E8" i="1"/>
  <c r="D8" i="1"/>
  <c r="B8" i="3" s="1"/>
  <c r="I15" i="2" l="1"/>
  <c r="I27" i="2"/>
  <c r="H34" i="2"/>
  <c r="E34" i="3" s="1"/>
  <c r="H33" i="2"/>
  <c r="E33" i="3" s="1"/>
  <c r="H40" i="2"/>
  <c r="E40" i="3" s="1"/>
  <c r="E22" i="2"/>
  <c r="E23" i="2"/>
  <c r="E41" i="2"/>
  <c r="E43" i="2"/>
  <c r="D13" i="2"/>
  <c r="C13" i="3" s="1"/>
  <c r="D28" i="2"/>
  <c r="C28" i="3" s="1"/>
  <c r="D32" i="2"/>
  <c r="C32" i="3" s="1"/>
  <c r="I32" i="2"/>
  <c r="H17" i="2"/>
  <c r="E17" i="3" s="1"/>
  <c r="H18" i="2"/>
  <c r="E18" i="3" s="1"/>
  <c r="E11" i="2"/>
  <c r="E27" i="2"/>
  <c r="E31" i="2"/>
  <c r="E40" i="2"/>
  <c r="D46" i="2"/>
  <c r="C46" i="3" s="1"/>
  <c r="E30" i="2"/>
  <c r="E39" i="2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9" i="2"/>
  <c r="I13" i="2"/>
  <c r="I25" i="2"/>
  <c r="I29" i="2"/>
  <c r="I37" i="2"/>
  <c r="I42" i="2"/>
  <c r="I46" i="2"/>
  <c r="I12" i="2"/>
  <c r="I20" i="2"/>
  <c r="I28" i="2"/>
  <c r="I36" i="2"/>
  <c r="I41" i="2"/>
  <c r="I44" i="2"/>
  <c r="I21" i="2"/>
  <c r="I8" i="2"/>
  <c r="I16" i="2"/>
  <c r="I24" i="2"/>
  <c r="H46" i="2"/>
  <c r="E46" i="3" s="1"/>
  <c r="H44" i="2"/>
  <c r="E44" i="3" s="1"/>
  <c r="I17" i="2"/>
  <c r="I33" i="2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E44" i="2"/>
  <c r="D44" i="2"/>
  <c r="C44" i="3" s="1"/>
  <c r="E12" i="2"/>
  <c r="E20" i="2"/>
  <c r="E28" i="2"/>
  <c r="E36" i="2"/>
  <c r="D41" i="2"/>
  <c r="C41" i="3" s="1"/>
  <c r="E8" i="2"/>
  <c r="E16" i="2"/>
  <c r="E24" i="2"/>
  <c r="E32" i="2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E21" i="2"/>
  <c r="H23" i="2"/>
  <c r="E23" i="3" s="1"/>
  <c r="D26" i="2"/>
  <c r="C26" i="3" s="1"/>
  <c r="E29" i="2"/>
  <c r="H31" i="2"/>
  <c r="E31" i="3" s="1"/>
  <c r="D34" i="2"/>
  <c r="C34" i="3" s="1"/>
  <c r="I34" i="2"/>
  <c r="H35" i="2"/>
  <c r="E35" i="3" s="1"/>
  <c r="E37" i="2"/>
  <c r="D38" i="2"/>
  <c r="C38" i="3" s="1"/>
  <c r="I38" i="2"/>
  <c r="I39" i="2"/>
  <c r="H39" i="2"/>
  <c r="E39" i="3" s="1"/>
  <c r="I45" i="2"/>
  <c r="H45" i="1"/>
  <c r="D45" i="3" s="1"/>
  <c r="H8" i="2"/>
  <c r="E8" i="3" s="1"/>
  <c r="E10" i="2"/>
  <c r="D11" i="2"/>
  <c r="C11" i="3" s="1"/>
  <c r="I11" i="2"/>
  <c r="H12" i="2"/>
  <c r="E12" i="3" s="1"/>
  <c r="E14" i="2"/>
  <c r="D15" i="2"/>
  <c r="C15" i="3" s="1"/>
  <c r="H16" i="2"/>
  <c r="E16" i="3" s="1"/>
  <c r="E18" i="2"/>
  <c r="D19" i="2"/>
  <c r="C19" i="3" s="1"/>
  <c r="I19" i="2"/>
  <c r="H20" i="2"/>
  <c r="E20" i="3" s="1"/>
  <c r="D23" i="2"/>
  <c r="C23" i="3" s="1"/>
  <c r="I23" i="2"/>
  <c r="H24" i="2"/>
  <c r="E24" i="3" s="1"/>
  <c r="E26" i="2"/>
  <c r="D27" i="2"/>
  <c r="C27" i="3" s="1"/>
  <c r="H28" i="2"/>
  <c r="E28" i="3" s="1"/>
  <c r="D31" i="2"/>
  <c r="C31" i="3" s="1"/>
  <c r="I31" i="2"/>
  <c r="H32" i="2"/>
  <c r="E32" i="3" s="1"/>
  <c r="E34" i="2"/>
  <c r="D35" i="2"/>
  <c r="C35" i="3" s="1"/>
  <c r="I35" i="2"/>
  <c r="H36" i="2"/>
  <c r="E36" i="3" s="1"/>
  <c r="E38" i="2"/>
  <c r="D39" i="2"/>
  <c r="C39" i="3" s="1"/>
  <c r="H41" i="2"/>
  <c r="E41" i="3" s="1"/>
  <c r="H42" i="2"/>
  <c r="E42" i="3" s="1"/>
  <c r="I43" i="2"/>
  <c r="H43" i="2"/>
  <c r="E43" i="3" s="1"/>
  <c r="E9" i="2"/>
  <c r="I10" i="2"/>
  <c r="E13" i="2"/>
  <c r="I14" i="2"/>
  <c r="H15" i="2"/>
  <c r="E15" i="3" s="1"/>
  <c r="E17" i="2"/>
  <c r="I18" i="2"/>
  <c r="D22" i="2"/>
  <c r="C22" i="3" s="1"/>
  <c r="I22" i="2"/>
  <c r="E25" i="2"/>
  <c r="I26" i="2"/>
  <c r="H27" i="2"/>
  <c r="E27" i="3" s="1"/>
  <c r="D30" i="2"/>
  <c r="C30" i="3" s="1"/>
  <c r="I30" i="2"/>
  <c r="E33" i="2"/>
  <c r="I45" i="1"/>
  <c r="E42" i="2"/>
  <c r="D42" i="2"/>
  <c r="C42" i="3" s="1"/>
</calcChain>
</file>

<file path=xl/sharedStrings.xml><?xml version="1.0" encoding="utf-8"?>
<sst xmlns="http://schemas.openxmlformats.org/spreadsheetml/2006/main" count="445" uniqueCount="234">
  <si>
    <t xml:space="preserve">SEKTÖREL BAZDA İHRACAT RAKAMLARI -1000 $   </t>
  </si>
  <si>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</si>
  <si>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</si>
  <si>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</si>
  <si>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</si>
  <si>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</si>
  <si>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</si>
  <si>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</si>
  <si>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</si>
  <si>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</si>
  <si>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</si>
  <si>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</si>
  <si>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</si>
  <si>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</si>
  <si>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</si>
  <si>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 xml:space="preserve">   C. AĞAÇ VE ORMAN ÜRÜNLERİ</t>
  </si>
  <si>
    <t xml:space="preserve">     Ağaç Mamulleri ve Orman Ürünleri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</si>
  <si>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</si>
  <si>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</si>
  <si>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</si>
  <si>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</si>
  <si>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</si>
  <si>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</si>
  <si>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</si>
  <si>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</si>
  <si>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</si>
  <si>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</si>
  <si>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</si>
  <si>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</si>
  <si>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</si>
  <si>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</si>
  <si>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</si>
  <si>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</si>
  <si>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</si>
  <si>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</si>
  <si>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</si>
  <si>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</si>
  <si>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</si>
  <si>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</si>
  <si>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 xml:space="preserve">SEKTÖREL BAZDA İHRACAT KAYIT RAKAMLARI - 1000 TL   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</si>
  <si>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</si>
  <si>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</si>
  <si>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</si>
  <si>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</si>
  <si>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</si>
  <si>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 GENEL SEKRETERLİKLERİ BAZINDA İHRACAT RAKAMLARI (1000 $)</t>
  </si>
  <si>
    <t>İHRACATÇI  BİRLİKLERİ 
GENEL SEKRETERLİKLERİ</t>
  </si>
  <si>
    <t>AİB</t>
  </si>
  <si>
    <t>AKİB</t>
  </si>
  <si>
    <t>DAİB</t>
  </si>
  <si>
    <t>DENİB</t>
  </si>
  <si>
    <t>DKİB</t>
  </si>
  <si>
    <t>EİB</t>
  </si>
  <si>
    <t>GAİB</t>
  </si>
  <si>
    <t>İİB</t>
  </si>
  <si>
    <t>İMMİB</t>
  </si>
  <si>
    <t>İTKİB</t>
  </si>
  <si>
    <t>KİB</t>
  </si>
  <si>
    <t>OAİB</t>
  </si>
  <si>
    <t>UİB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</si>
  <si>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</si>
  <si>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</si>
  <si>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</si>
  <si>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</si>
  <si>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</si>
  <si>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</si>
  <si>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</si>
  <si>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</si>
  <si>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</si>
  <si>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</si>
  <si>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</si>
  <si>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</si>
  <si>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 xml:space="preserve">ALMANYA </t>
  </si>
  <si>
    <t>IRAK</t>
  </si>
  <si>
    <t>BİRLEŞİK KRALLIK</t>
  </si>
  <si>
    <t xml:space="preserve">RUSYA FEDERASYONU </t>
  </si>
  <si>
    <t>İTALYA</t>
  </si>
  <si>
    <t>FRANSA</t>
  </si>
  <si>
    <t>BİRLEŞİK DEVLETLER</t>
  </si>
  <si>
    <t>İSPANYA</t>
  </si>
  <si>
    <t>ÇİN HALK CUMHURİYETİ</t>
  </si>
  <si>
    <t>BİRLEŞİK ARAP EMİRLİKLERİ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</si>
  <si>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</si>
  <si>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</si>
  <si>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</si>
  <si>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</si>
  <si>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</si>
  <si>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</si>
  <si>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</si>
  <si>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</si>
  <si>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Hububat,Bakliyat,Yağlı Tohumlar ve Mamulleri</t>
  </si>
  <si>
    <t>Meyve Sebze Mamulleri</t>
  </si>
  <si>
    <t>Kuru Meyve ve Mamulleri</t>
  </si>
  <si>
    <t>Fındık ve Mamulleri</t>
  </si>
  <si>
    <t>Zeytin ve Zeytinyağı</t>
  </si>
  <si>
    <t>Tütün</t>
  </si>
  <si>
    <t>Su Ürünleri ve Hayvansal Mamuller</t>
  </si>
  <si>
    <t>Ağaç Mamulleri ve Orman Ürünleri</t>
  </si>
  <si>
    <t>Tekstil ve Hammaddeleri</t>
  </si>
  <si>
    <t>Deri ve Deri Mamulleri</t>
  </si>
  <si>
    <t>Halı</t>
  </si>
  <si>
    <t>Hazırgiyim ve Konfeksiyon</t>
  </si>
  <si>
    <t>Otomotiv Endüstrisi</t>
  </si>
  <si>
    <t>Gemi ve Yat</t>
  </si>
  <si>
    <t>Makine ve Aksamları</t>
  </si>
  <si>
    <t>Demir ve Demir Dışı Metaller</t>
  </si>
  <si>
    <t>Çelik</t>
  </si>
  <si>
    <t>Mücevher</t>
  </si>
  <si>
    <t>Savunma ve Havacılık Sanayii</t>
  </si>
  <si>
    <t>Diğer Sanayi Ürünleri</t>
  </si>
  <si>
    <t>Madencilik Ürünleri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</si>
  <si>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</si>
  <si>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</si>
  <si>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</si>
  <si>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</si>
  <si>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</si>
  <si>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</si>
  <si>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</si>
  <si>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</si>
  <si>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</si>
  <si>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</si>
  <si>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</si>
  <si>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</si>
  <si>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</si>
  <si>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İklimlendirme Sanayii</t>
  </si>
  <si>
    <t>Tablo 5</t>
  </si>
  <si>
    <t>En fazla ihracat yapan ilk 10 il</t>
  </si>
  <si>
    <t>İL (Bin$)</t>
  </si>
  <si>
    <t>İSTANBUL</t>
  </si>
  <si>
    <t>BURSA</t>
  </si>
  <si>
    <t>KOCAELI</t>
  </si>
  <si>
    <t>İZMIR</t>
  </si>
  <si>
    <t>ANKARA</t>
  </si>
  <si>
    <t>GAZIANTEP</t>
  </si>
  <si>
    <t>MANISA</t>
  </si>
  <si>
    <t>DENIZLI</t>
  </si>
  <si>
    <t>Tablo 6</t>
  </si>
  <si>
    <t>İhracatını en yüksek oranlı artıran ilk 10 il</t>
  </si>
  <si>
    <t xml:space="preserve">Kimyevi Maddeler ve Mamulleri  </t>
  </si>
  <si>
    <t xml:space="preserve">Hububat, Bakliyat, Yağlı Tohumlar ve Mamulleri </t>
  </si>
  <si>
    <t xml:space="preserve">Demir ve Demir Dışı Metaller </t>
  </si>
  <si>
    <t>HATAY</t>
  </si>
  <si>
    <t>Yaş Meyve Sebze</t>
  </si>
  <si>
    <t>Çimento, Cam, Seramik ve Toprak Ürünleri</t>
  </si>
  <si>
    <t>Elektrik-Elektronik ve Hizmet</t>
  </si>
  <si>
    <t>Kimyevi Maddeler ve Mamulleri</t>
  </si>
  <si>
    <t>Süs Bitkileri ve Mamulleri</t>
  </si>
  <si>
    <t>Genel Toplam</t>
  </si>
  <si>
    <t>İlk 20 Ülke Toplam</t>
  </si>
  <si>
    <t xml:space="preserve">POLONYA </t>
  </si>
  <si>
    <t>20.</t>
  </si>
  <si>
    <t xml:space="preserve">SUUDİ ARABİSTAN </t>
  </si>
  <si>
    <t>19.</t>
  </si>
  <si>
    <t xml:space="preserve">AZERBAYCAN-NAHÇİVAN </t>
  </si>
  <si>
    <t>18.</t>
  </si>
  <si>
    <t>LİBYA</t>
  </si>
  <si>
    <t>17.</t>
  </si>
  <si>
    <t xml:space="preserve">ROMANYA </t>
  </si>
  <si>
    <t>16.</t>
  </si>
  <si>
    <t>15.</t>
  </si>
  <si>
    <t>BELÇİKA</t>
  </si>
  <si>
    <t>14.</t>
  </si>
  <si>
    <t xml:space="preserve">MISIR </t>
  </si>
  <si>
    <t>13.</t>
  </si>
  <si>
    <t>İRAN (İSLAM CUM.)</t>
  </si>
  <si>
    <t>12.</t>
  </si>
  <si>
    <t>11.</t>
  </si>
  <si>
    <t>İSRAİL</t>
  </si>
  <si>
    <t>10.</t>
  </si>
  <si>
    <t>HOLLANDA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</si>
  <si>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</si>
  <si>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</si>
  <si>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</si>
  <si>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</si>
  <si>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</si>
  <si>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</si>
  <si>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</si>
  <si>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</si>
  <si>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</si>
  <si>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</si>
  <si>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</si>
  <si>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</si>
  <si>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</si>
  <si>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2014 YILI İHRACATIMIZDA İLK 20 ÜLKE (1000 $)</t>
  </si>
  <si>
    <t>SON 12 AYLIK</t>
  </si>
  <si>
    <t>Değişim    ('14/'13)</t>
  </si>
  <si>
    <t xml:space="preserve"> Pay(14)  (%)</t>
  </si>
  <si>
    <t>2012-2013</t>
  </si>
  <si>
    <t>2013-2014</t>
  </si>
  <si>
    <t xml:space="preserve">* Son 12 aylık dönem için ilk 11 ay TUİK, son ay TİM rakamı kullanılmıştır. </t>
  </si>
  <si>
    <t>SON 12 AYLIK
(2014/2013)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</si>
  <si>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</si>
  <si>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</si>
  <si>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</si>
  <si>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</si>
  <si>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VIETNAM </t>
  </si>
  <si>
    <t xml:space="preserve">Hazırgiyim ve Konfeksiyon </t>
  </si>
  <si>
    <t>SAKARYA</t>
  </si>
  <si>
    <t xml:space="preserve">* Aylar bazında toplam ihracat grafiğinde 2013 yılı için TUİK rakamları kullanılmıştır. </t>
  </si>
  <si>
    <t xml:space="preserve">SENEGAL </t>
  </si>
  <si>
    <t>İRLANDA</t>
  </si>
  <si>
    <t>Elektrik Elektronik ve Hizmet</t>
  </si>
  <si>
    <t>ADIYAMAN</t>
  </si>
  <si>
    <t xml:space="preserve">MALTA </t>
  </si>
  <si>
    <t xml:space="preserve">ÜRDÜN </t>
  </si>
  <si>
    <t>Süs Bitkileri ve Mam.</t>
  </si>
  <si>
    <t>ZONGULDAK</t>
  </si>
  <si>
    <t>MAYIS 2014 İHRACAT RAKAMLARI</t>
  </si>
  <si>
    <t>OCAK-MAYIS</t>
  </si>
  <si>
    <t>2013 - MAYIS</t>
  </si>
  <si>
    <t>2014 - MAYIS</t>
  </si>
  <si>
    <t>MAYIS 2014 İHRACAT RAKAMLARI - TL</t>
  </si>
  <si>
    <t>MAYIS (2014/2013)</t>
  </si>
  <si>
    <t>OCAK-MAYIS
(2014/2013)</t>
  </si>
  <si>
    <t>OCAK- MAYIS</t>
  </si>
  <si>
    <t xml:space="preserve">* Mayıs 2014 için TİM rakamı kullanılmıştır. </t>
  </si>
  <si>
    <t>Ocak-Mayıs dönemi için ilk 4 ay TUİK, son ay TİM rakamı kullanılmıştır.</t>
  </si>
  <si>
    <t xml:space="preserve">UMMAN </t>
  </si>
  <si>
    <t xml:space="preserve">ENDONEZYA </t>
  </si>
  <si>
    <t>SURİYE</t>
  </si>
  <si>
    <t xml:space="preserve">BAHREYN </t>
  </si>
  <si>
    <t>ARNAVUTLUK</t>
  </si>
  <si>
    <t xml:space="preserve">Fındık ve Mamulleri </t>
  </si>
  <si>
    <t xml:space="preserve">Ağaç Mamülleri ve Orman Ürünleri </t>
  </si>
  <si>
    <t xml:space="preserve">Tütün </t>
  </si>
  <si>
    <t>BITLIS</t>
  </si>
  <si>
    <t>TUNCELI</t>
  </si>
  <si>
    <t>MUŞ</t>
  </si>
  <si>
    <t>ARDAHAN</t>
  </si>
  <si>
    <t>BAYBURT</t>
  </si>
  <si>
    <t>AĞRI</t>
  </si>
  <si>
    <t>KIRIKKALE</t>
  </si>
  <si>
    <t>ERZURUM</t>
  </si>
  <si>
    <r>
      <t>* 2014 yılı Mayıs</t>
    </r>
    <r>
      <rPr>
        <i/>
        <sz val="10"/>
        <color indexed="8"/>
        <rFont val="Arial"/>
        <family val="2"/>
        <charset val="162"/>
      </rPr>
      <t xml:space="preserve"> ayı için TİM rakamı kullanılmıştır.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</si>
</sst>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</numFmts>
  <fonts count="75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b/>
      <sz val="16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i/>
      <sz val="12"/>
      <name val="Arial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</fonts>
  <fills count="4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53" fillId="27" borderId="0" applyNumberFormat="0" applyBorder="0" applyAlignment="0" applyProtection="0"/>
    <xf numFmtId="0" fontId="53" fillId="28" borderId="0" applyNumberFormat="0" applyBorder="0" applyAlignment="0" applyProtection="0"/>
    <xf numFmtId="0" fontId="53" fillId="29" borderId="0" applyNumberFormat="0" applyBorder="0" applyAlignment="0" applyProtection="0"/>
    <xf numFmtId="0" fontId="53" fillId="27" borderId="0" applyNumberFormat="0" applyBorder="0" applyAlignment="0" applyProtection="0"/>
    <xf numFmtId="0" fontId="53" fillId="30" borderId="0" applyNumberFormat="0" applyBorder="0" applyAlignment="0" applyProtection="0"/>
    <xf numFmtId="0" fontId="53" fillId="29" borderId="0" applyNumberFormat="0" applyBorder="0" applyAlignment="0" applyProtection="0"/>
    <xf numFmtId="0" fontId="53" fillId="31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3" borderId="0" applyNumberFormat="0" applyBorder="0" applyAlignment="0" applyProtection="0"/>
    <xf numFmtId="0" fontId="53" fillId="32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3" fillId="5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3" fillId="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3" fillId="11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3" fillId="14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3" fillId="17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3" fillId="20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3" fillId="6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3" fillId="9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3" fillId="1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3" fillId="15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3" fillId="18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3" fillId="21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4" fillId="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4" fillId="10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14" fillId="13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14" fillId="16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14" fillId="19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4" fillId="22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7" applyNumberFormat="0" applyFill="0" applyAlignment="0" applyProtection="0"/>
    <xf numFmtId="0" fontId="59" fillId="0" borderId="28" applyNumberFormat="0" applyFill="0" applyAlignment="0" applyProtection="0"/>
    <xf numFmtId="0" fontId="60" fillId="0" borderId="29" applyNumberFormat="0" applyFill="0" applyAlignment="0" applyProtection="0"/>
    <xf numFmtId="0" fontId="61" fillId="0" borderId="30" applyNumberFormat="0" applyFill="0" applyAlignment="0" applyProtection="0"/>
    <xf numFmtId="0" fontId="61" fillId="0" borderId="0" applyNumberFormat="0" applyFill="0" applyBorder="0" applyAlignment="0" applyProtection="0"/>
    <xf numFmtId="0" fontId="62" fillId="40" borderId="31" applyNumberFormat="0" applyAlignment="0" applyProtection="0"/>
    <xf numFmtId="0" fontId="62" fillId="40" borderId="31" applyNumberFormat="0" applyAlignment="0" applyProtection="0"/>
    <xf numFmtId="0" fontId="63" fillId="41" borderId="32" applyNumberFormat="0" applyAlignment="0" applyProtection="0"/>
    <xf numFmtId="0" fontId="63" fillId="41" borderId="32" applyNumberFormat="0" applyAlignment="0" applyProtection="0"/>
    <xf numFmtId="165" fontId="27" fillId="0" borderId="0" applyFont="0" applyFill="0" applyBorder="0" applyAlignment="0" applyProtection="0"/>
    <xf numFmtId="0" fontId="27" fillId="0" borderId="0"/>
    <xf numFmtId="0" fontId="64" fillId="40" borderId="33" applyNumberFormat="0" applyAlignment="0" applyProtection="0"/>
    <xf numFmtId="0" fontId="12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5" fillId="32" borderId="31" applyNumberFormat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5" fillId="0" borderId="1" applyNumberFormat="0" applyFill="0" applyAlignment="0" applyProtection="0"/>
    <xf numFmtId="0" fontId="59" fillId="0" borderId="28" applyNumberFormat="0" applyFill="0" applyAlignment="0" applyProtection="0"/>
    <xf numFmtId="0" fontId="6" fillId="0" borderId="2" applyNumberFormat="0" applyFill="0" applyAlignment="0" applyProtection="0"/>
    <xf numFmtId="0" fontId="60" fillId="0" borderId="29" applyNumberFormat="0" applyFill="0" applyAlignment="0" applyProtection="0"/>
    <xf numFmtId="0" fontId="7" fillId="0" borderId="3" applyNumberFormat="0" applyFill="0" applyAlignment="0" applyProtection="0"/>
    <xf numFmtId="0" fontId="61" fillId="0" borderId="30" applyNumberFormat="0" applyFill="0" applyAlignment="0" applyProtection="0"/>
    <xf numFmtId="0" fontId="7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8" fillId="2" borderId="4" applyNumberFormat="0" applyAlignment="0" applyProtection="0"/>
    <xf numFmtId="0" fontId="65" fillId="32" borderId="31" applyNumberFormat="0" applyAlignment="0" applyProtection="0"/>
    <xf numFmtId="0" fontId="65" fillId="32" borderId="31" applyNumberFormat="0" applyAlignment="0" applyProtection="0"/>
    <xf numFmtId="0" fontId="10" fillId="0" borderId="6" applyNumberFormat="0" applyFill="0" applyAlignment="0" applyProtection="0"/>
    <xf numFmtId="0" fontId="58" fillId="0" borderId="27" applyNumberFormat="0" applyFill="0" applyAlignment="0" applyProtection="0"/>
    <xf numFmtId="0" fontId="58" fillId="0" borderId="27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27" fillId="0" borderId="0"/>
    <xf numFmtId="0" fontId="53" fillId="0" borderId="0"/>
    <xf numFmtId="0" fontId="53" fillId="0" borderId="0"/>
    <xf numFmtId="0" fontId="27" fillId="0" borderId="0"/>
    <xf numFmtId="0" fontId="3" fillId="0" borderId="0"/>
    <xf numFmtId="0" fontId="53" fillId="0" borderId="0"/>
    <xf numFmtId="0" fontId="53" fillId="0" borderId="0"/>
    <xf numFmtId="0" fontId="27" fillId="29" borderId="34" applyNumberFormat="0" applyFont="0" applyAlignment="0" applyProtection="0"/>
    <xf numFmtId="0" fontId="3" fillId="4" borderId="7" applyNumberFormat="0" applyFont="0" applyAlignment="0" applyProtection="0"/>
    <xf numFmtId="0" fontId="3" fillId="4" borderId="7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4" borderId="7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4" borderId="7" applyNumberFormat="0" applyFont="0" applyAlignment="0" applyProtection="0"/>
    <xf numFmtId="0" fontId="53" fillId="29" borderId="34" applyNumberFormat="0" applyFont="0" applyAlignment="0" applyProtection="0"/>
    <xf numFmtId="0" fontId="53" fillId="4" borderId="7" applyNumberFormat="0" applyFont="0" applyAlignment="0" applyProtection="0"/>
    <xf numFmtId="0" fontId="53" fillId="29" borderId="34" applyNumberFormat="0" applyFont="0" applyAlignment="0" applyProtection="0"/>
    <xf numFmtId="0" fontId="53" fillId="4" borderId="7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4" borderId="7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27" fillId="29" borderId="34" applyNumberFormat="0" applyFont="0" applyAlignment="0" applyProtection="0"/>
    <xf numFmtId="0" fontId="9" fillId="3" borderId="5" applyNumberFormat="0" applyAlignment="0" applyProtection="0"/>
    <xf numFmtId="0" fontId="64" fillId="40" borderId="33" applyNumberFormat="0" applyAlignment="0" applyProtection="0"/>
    <xf numFmtId="0" fontId="64" fillId="40" borderId="33" applyNumberFormat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68" fillId="0" borderId="35" applyNumberFormat="0" applyFill="0" applyAlignment="0" applyProtection="0"/>
    <xf numFmtId="0" fontId="13" fillId="0" borderId="8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9" fillId="0" borderId="0" applyNumberFormat="0" applyFill="0" applyBorder="0" applyAlignment="0" applyProtection="0"/>
    <xf numFmtId="165" fontId="2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9" fontId="27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1" fillId="5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1" fillId="8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1" fillId="11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1" fillId="14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1" fillId="17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1" fillId="20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1" fillId="6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1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" fillId="12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1" fillId="15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1" fillId="18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" fillId="2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62" fillId="40" borderId="31" applyNumberFormat="0" applyAlignment="0" applyProtection="0"/>
    <xf numFmtId="0" fontId="62" fillId="40" borderId="31" applyNumberFormat="0" applyAlignment="0" applyProtection="0"/>
    <xf numFmtId="0" fontId="62" fillId="40" borderId="31" applyNumberFormat="0" applyAlignment="0" applyProtection="0"/>
    <xf numFmtId="0" fontId="63" fillId="41" borderId="32" applyNumberFormat="0" applyAlignment="0" applyProtection="0"/>
    <xf numFmtId="0" fontId="63" fillId="41" borderId="32" applyNumberFormat="0" applyAlignment="0" applyProtection="0"/>
    <xf numFmtId="0" fontId="63" fillId="41" borderId="32" applyNumberFormat="0" applyAlignment="0" applyProtection="0"/>
    <xf numFmtId="165" fontId="15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2" fillId="40" borderId="31" applyNumberFormat="0" applyAlignment="0" applyProtection="0"/>
    <xf numFmtId="0" fontId="65" fillId="32" borderId="31" applyNumberFormat="0" applyAlignment="0" applyProtection="0"/>
    <xf numFmtId="0" fontId="65" fillId="32" borderId="31" applyNumberFormat="0" applyAlignment="0" applyProtection="0"/>
    <xf numFmtId="0" fontId="65" fillId="32" borderId="31" applyNumberFormat="0" applyAlignment="0" applyProtection="0"/>
    <xf numFmtId="0" fontId="63" fillId="41" borderId="32" applyNumberFormat="0" applyAlignment="0" applyProtection="0"/>
    <xf numFmtId="0" fontId="66" fillId="42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7" applyNumberFormat="0" applyFill="0" applyAlignment="0" applyProtection="0"/>
    <xf numFmtId="0" fontId="58" fillId="0" borderId="27" applyNumberFormat="0" applyFill="0" applyAlignment="0" applyProtection="0"/>
    <xf numFmtId="0" fontId="58" fillId="0" borderId="27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15" fillId="0" borderId="0"/>
    <xf numFmtId="0" fontId="53" fillId="0" borderId="0"/>
    <xf numFmtId="0" fontId="53" fillId="0" borderId="0"/>
    <xf numFmtId="0" fontId="15" fillId="0" borderId="0"/>
    <xf numFmtId="0" fontId="53" fillId="0" borderId="0"/>
    <xf numFmtId="0" fontId="53" fillId="0" borderId="0"/>
    <xf numFmtId="0" fontId="53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1" fillId="4" borderId="7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53" fillId="29" borderId="34" applyNumberFormat="0" applyFont="0" applyAlignment="0" applyProtection="0"/>
    <xf numFmtId="0" fontId="1" fillId="4" borderId="7" applyNumberFormat="0" applyFont="0" applyAlignment="0" applyProtection="0"/>
    <xf numFmtId="0" fontId="15" fillId="29" borderId="34" applyNumberFormat="0" applyFont="0" applyAlignment="0" applyProtection="0"/>
    <xf numFmtId="0" fontId="67" fillId="32" borderId="0" applyNumberFormat="0" applyBorder="0" applyAlignment="0" applyProtection="0"/>
    <xf numFmtId="0" fontId="64" fillId="40" borderId="33" applyNumberFormat="0" applyAlignment="0" applyProtection="0"/>
    <xf numFmtId="0" fontId="64" fillId="40" borderId="33" applyNumberFormat="0" applyAlignment="0" applyProtection="0"/>
    <xf numFmtId="0" fontId="64" fillId="40" borderId="33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165" fontId="15" fillId="0" borderId="0" applyFont="0" applyFill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</cellStyleXfs>
  <cellXfs count="156">
    <xf numFmtId="0" fontId="0" fillId="0" borderId="0" xfId="0"/>
    <xf numFmtId="0" fontId="16" fillId="0" borderId="0" xfId="3" applyFont="1" applyFill="1" applyBorder="1"/>
    <xf numFmtId="0" fontId="17" fillId="0" borderId="0" xfId="3" applyFont="1" applyFill="1" applyBorder="1"/>
    <xf numFmtId="0" fontId="16" fillId="0" borderId="0" xfId="3" applyFont="1" applyFill="1"/>
    <xf numFmtId="0" fontId="16" fillId="0" borderId="9" xfId="3" applyFont="1" applyFill="1" applyBorder="1" applyAlignment="1">
      <alignment wrapText="1"/>
    </xf>
    <xf numFmtId="0" fontId="19" fillId="0" borderId="9" xfId="3" applyFont="1" applyFill="1" applyBorder="1" applyAlignment="1">
      <alignment wrapText="1"/>
    </xf>
    <xf numFmtId="0" fontId="20" fillId="0" borderId="9" xfId="3" applyFont="1" applyFill="1" applyBorder="1" applyAlignment="1">
      <alignment horizontal="center"/>
    </xf>
    <xf numFmtId="1" fontId="20" fillId="0" borderId="9" xfId="3" applyNumberFormat="1" applyFont="1" applyFill="1" applyBorder="1" applyAlignment="1">
      <alignment horizontal="center"/>
    </xf>
    <xf numFmtId="2" fontId="21" fillId="0" borderId="9" xfId="3" applyNumberFormat="1" applyFont="1" applyFill="1" applyBorder="1" applyAlignment="1">
      <alignment horizontal="center" wrapText="1"/>
    </xf>
    <xf numFmtId="3" fontId="20" fillId="0" borderId="9" xfId="3" applyNumberFormat="1" applyFont="1" applyFill="1" applyBorder="1" applyAlignment="1">
      <alignment horizontal="center"/>
    </xf>
    <xf numFmtId="0" fontId="20" fillId="0" borderId="9" xfId="3" applyFont="1" applyFill="1" applyBorder="1"/>
    <xf numFmtId="166" fontId="20" fillId="0" borderId="9" xfId="3" applyNumberFormat="1" applyFont="1" applyFill="1" applyBorder="1" applyAlignment="1">
      <alignment horizontal="center"/>
    </xf>
    <xf numFmtId="0" fontId="16" fillId="0" borderId="9" xfId="3" applyFont="1" applyFill="1" applyBorder="1"/>
    <xf numFmtId="3" fontId="23" fillId="0" borderId="9" xfId="3" applyNumberFormat="1" applyFont="1" applyFill="1" applyBorder="1" applyAlignment="1">
      <alignment horizontal="center"/>
    </xf>
    <xf numFmtId="166" fontId="23" fillId="0" borderId="9" xfId="3" applyNumberFormat="1" applyFont="1" applyFill="1" applyBorder="1" applyAlignment="1">
      <alignment horizontal="center"/>
    </xf>
    <xf numFmtId="0" fontId="16" fillId="0" borderId="9" xfId="0" applyFont="1" applyFill="1" applyBorder="1"/>
    <xf numFmtId="3" fontId="25" fillId="0" borderId="9" xfId="3" applyNumberFormat="1" applyFont="1" applyFill="1" applyBorder="1" applyAlignment="1">
      <alignment horizontal="center"/>
    </xf>
    <xf numFmtId="166" fontId="25" fillId="0" borderId="9" xfId="3" applyNumberFormat="1" applyFont="1" applyFill="1" applyBorder="1" applyAlignment="1">
      <alignment horizontal="center"/>
    </xf>
    <xf numFmtId="0" fontId="28" fillId="0" borderId="9" xfId="3" applyFont="1" applyFill="1" applyBorder="1"/>
    <xf numFmtId="0" fontId="30" fillId="0" borderId="0" xfId="3" applyFont="1" applyFill="1" applyBorder="1"/>
    <xf numFmtId="168" fontId="16" fillId="0" borderId="0" xfId="2" applyNumberFormat="1" applyFont="1" applyFill="1" applyBorder="1"/>
    <xf numFmtId="0" fontId="16" fillId="0" borderId="0" xfId="0" applyFont="1" applyFill="1" applyBorder="1"/>
    <xf numFmtId="0" fontId="30" fillId="0" borderId="0" xfId="0" applyFont="1" applyFill="1"/>
    <xf numFmtId="0" fontId="16" fillId="0" borderId="0" xfId="0" applyFont="1" applyFill="1"/>
    <xf numFmtId="3" fontId="16" fillId="0" borderId="0" xfId="0" applyNumberFormat="1" applyFont="1" applyFill="1" applyBorder="1"/>
    <xf numFmtId="3" fontId="16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19" fillId="0" borderId="0" xfId="0" applyFont="1" applyFill="1" applyBorder="1"/>
    <xf numFmtId="3" fontId="19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1" fontId="19" fillId="0" borderId="0" xfId="0" applyNumberFormat="1" applyFont="1" applyFill="1" applyBorder="1" applyAlignment="1">
      <alignment horizontal="center"/>
    </xf>
    <xf numFmtId="0" fontId="33" fillId="0" borderId="0" xfId="0" applyFont="1" applyFill="1" applyBorder="1"/>
    <xf numFmtId="0" fontId="23" fillId="0" borderId="0" xfId="3" applyFont="1" applyFill="1" applyBorder="1"/>
    <xf numFmtId="164" fontId="16" fillId="0" borderId="0" xfId="1" applyFont="1" applyFill="1" applyBorder="1"/>
    <xf numFmtId="3" fontId="24" fillId="0" borderId="9" xfId="0" applyNumberFormat="1" applyFont="1" applyFill="1" applyBorder="1" applyAlignment="1">
      <alignment horizontal="right"/>
    </xf>
    <xf numFmtId="3" fontId="24" fillId="0" borderId="9" xfId="0" applyNumberFormat="1" applyFont="1" applyFill="1" applyBorder="1" applyAlignment="1">
      <alignment horizontal="center"/>
    </xf>
    <xf numFmtId="0" fontId="38" fillId="0" borderId="0" xfId="0" applyFont="1"/>
    <xf numFmtId="0" fontId="40" fillId="0" borderId="0" xfId="0" applyFont="1"/>
    <xf numFmtId="0" fontId="44" fillId="0" borderId="0" xfId="0" applyFont="1"/>
    <xf numFmtId="49" fontId="45" fillId="26" borderId="14" xfId="0" applyNumberFormat="1" applyFont="1" applyFill="1" applyBorder="1" applyAlignment="1">
      <alignment horizontal="center"/>
    </xf>
    <xf numFmtId="49" fontId="45" fillId="26" borderId="15" xfId="0" applyNumberFormat="1" applyFont="1" applyFill="1" applyBorder="1" applyAlignment="1">
      <alignment horizontal="center"/>
    </xf>
    <xf numFmtId="0" fontId="45" fillId="26" borderId="16" xfId="0" applyFont="1" applyFill="1" applyBorder="1" applyAlignment="1">
      <alignment horizontal="center"/>
    </xf>
    <xf numFmtId="0" fontId="46" fillId="0" borderId="0" xfId="0" applyFont="1"/>
    <xf numFmtId="0" fontId="47" fillId="26" borderId="17" xfId="0" applyFont="1" applyFill="1" applyBorder="1"/>
    <xf numFmtId="3" fontId="47" fillId="26" borderId="18" xfId="0" applyNumberFormat="1" applyFont="1" applyFill="1" applyBorder="1"/>
    <xf numFmtId="3" fontId="47" fillId="26" borderId="19" xfId="0" applyNumberFormat="1" applyFont="1" applyFill="1" applyBorder="1"/>
    <xf numFmtId="0" fontId="48" fillId="0" borderId="0" xfId="0" applyFont="1"/>
    <xf numFmtId="0" fontId="49" fillId="26" borderId="17" xfId="0" applyFont="1" applyFill="1" applyBorder="1"/>
    <xf numFmtId="3" fontId="49" fillId="26" borderId="0" xfId="0" applyNumberFormat="1" applyFont="1" applyFill="1" applyBorder="1"/>
    <xf numFmtId="3" fontId="47" fillId="26" borderId="20" xfId="0" applyNumberFormat="1" applyFont="1" applyFill="1" applyBorder="1"/>
    <xf numFmtId="3" fontId="50" fillId="26" borderId="0" xfId="0" applyNumberFormat="1" applyFont="1" applyFill="1" applyBorder="1"/>
    <xf numFmtId="3" fontId="47" fillId="26" borderId="0" xfId="0" applyNumberFormat="1" applyFont="1" applyFill="1" applyBorder="1"/>
    <xf numFmtId="0" fontId="51" fillId="26" borderId="21" xfId="0" applyFont="1" applyFill="1" applyBorder="1" applyAlignment="1">
      <alignment horizontal="center"/>
    </xf>
    <xf numFmtId="3" fontId="51" fillId="26" borderId="22" xfId="0" applyNumberFormat="1" applyFont="1" applyFill="1" applyBorder="1"/>
    <xf numFmtId="3" fontId="51" fillId="26" borderId="23" xfId="0" applyNumberFormat="1" applyFont="1" applyFill="1" applyBorder="1"/>
    <xf numFmtId="0" fontId="52" fillId="0" borderId="0" xfId="0" applyFont="1"/>
    <xf numFmtId="0" fontId="51" fillId="26" borderId="24" xfId="0" applyFont="1" applyFill="1" applyBorder="1" applyAlignment="1">
      <alignment horizontal="center"/>
    </xf>
    <xf numFmtId="3" fontId="51" fillId="26" borderId="25" xfId="0" applyNumberFormat="1" applyFont="1" applyFill="1" applyBorder="1"/>
    <xf numFmtId="3" fontId="51" fillId="26" borderId="26" xfId="0" applyNumberFormat="1" applyFont="1" applyFill="1" applyBorder="1"/>
    <xf numFmtId="0" fontId="31" fillId="0" borderId="0" xfId="3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6" fontId="20" fillId="24" borderId="9" xfId="3" applyNumberFormat="1" applyFont="1" applyFill="1" applyBorder="1" applyAlignment="1">
      <alignment horizontal="center"/>
    </xf>
    <xf numFmtId="0" fontId="22" fillId="24" borderId="9" xfId="3" applyFont="1" applyFill="1" applyBorder="1"/>
    <xf numFmtId="3" fontId="20" fillId="24" borderId="9" xfId="3" applyNumberFormat="1" applyFont="1" applyFill="1" applyBorder="1" applyAlignment="1">
      <alignment horizontal="center"/>
    </xf>
    <xf numFmtId="0" fontId="20" fillId="24" borderId="9" xfId="3" applyFont="1" applyFill="1" applyBorder="1"/>
    <xf numFmtId="0" fontId="21" fillId="24" borderId="9" xfId="3" applyFont="1" applyFill="1" applyBorder="1"/>
    <xf numFmtId="3" fontId="24" fillId="24" borderId="9" xfId="3" applyNumberFormat="1" applyFont="1" applyFill="1" applyBorder="1" applyAlignment="1">
      <alignment horizontal="center"/>
    </xf>
    <xf numFmtId="166" fontId="24" fillId="24" borderId="9" xfId="3" applyNumberFormat="1" applyFont="1" applyFill="1" applyBorder="1" applyAlignment="1">
      <alignment horizontal="center"/>
    </xf>
    <xf numFmtId="3" fontId="26" fillId="24" borderId="9" xfId="3" applyNumberFormat="1" applyFont="1" applyFill="1" applyBorder="1" applyAlignment="1">
      <alignment horizontal="center"/>
    </xf>
    <xf numFmtId="167" fontId="26" fillId="24" borderId="9" xfId="3" applyNumberFormat="1" applyFont="1" applyFill="1" applyBorder="1" applyAlignment="1">
      <alignment horizontal="center"/>
    </xf>
    <xf numFmtId="3" fontId="28" fillId="24" borderId="9" xfId="3" applyNumberFormat="1" applyFont="1" applyFill="1" applyBorder="1" applyAlignment="1">
      <alignment horizontal="center"/>
    </xf>
    <xf numFmtId="166" fontId="28" fillId="24" borderId="9" xfId="3" applyNumberFormat="1" applyFont="1" applyFill="1" applyBorder="1" applyAlignment="1">
      <alignment horizontal="center"/>
    </xf>
    <xf numFmtId="3" fontId="29" fillId="24" borderId="9" xfId="3" applyNumberFormat="1" applyFont="1" applyFill="1" applyBorder="1" applyAlignment="1">
      <alignment horizontal="center"/>
    </xf>
    <xf numFmtId="166" fontId="29" fillId="24" borderId="9" xfId="3" applyNumberFormat="1" applyFont="1" applyFill="1" applyBorder="1" applyAlignment="1">
      <alignment horizontal="center"/>
    </xf>
    <xf numFmtId="49" fontId="41" fillId="43" borderId="9" xfId="0" applyNumberFormat="1" applyFont="1" applyFill="1" applyBorder="1" applyAlignment="1">
      <alignment horizontal="left"/>
    </xf>
    <xf numFmtId="3" fontId="41" fillId="43" borderId="9" xfId="0" applyNumberFormat="1" applyFont="1" applyFill="1" applyBorder="1" applyAlignment="1">
      <alignment horizontal="right"/>
    </xf>
    <xf numFmtId="49" fontId="41" fillId="43" borderId="9" xfId="0" applyNumberFormat="1" applyFont="1" applyFill="1" applyBorder="1" applyAlignment="1">
      <alignment horizontal="right"/>
    </xf>
    <xf numFmtId="49" fontId="42" fillId="0" borderId="9" xfId="0" applyNumberFormat="1" applyFont="1" applyFill="1" applyBorder="1"/>
    <xf numFmtId="3" fontId="43" fillId="0" borderId="9" xfId="0" applyNumberFormat="1" applyFont="1" applyFill="1" applyBorder="1"/>
    <xf numFmtId="168" fontId="43" fillId="0" borderId="9" xfId="171" applyNumberFormat="1" applyFont="1" applyFill="1" applyBorder="1"/>
    <xf numFmtId="49" fontId="42" fillId="0" borderId="36" xfId="0" applyNumberFormat="1" applyFont="1" applyFill="1" applyBorder="1"/>
    <xf numFmtId="3" fontId="0" fillId="0" borderId="0" xfId="0" applyNumberFormat="1"/>
    <xf numFmtId="49" fontId="42" fillId="0" borderId="0" xfId="0" applyNumberFormat="1" applyFont="1" applyFill="1" applyBorder="1"/>
    <xf numFmtId="168" fontId="43" fillId="0" borderId="9" xfId="2" applyNumberFormat="1" applyFont="1" applyFill="1" applyBorder="1"/>
    <xf numFmtId="0" fontId="15" fillId="0" borderId="0" xfId="0" applyFont="1"/>
    <xf numFmtId="49" fontId="71" fillId="0" borderId="0" xfId="0" applyNumberFormat="1" applyFont="1" applyFill="1" applyBorder="1"/>
    <xf numFmtId="0" fontId="0" fillId="0" borderId="0" xfId="0" applyAlignment="1">
      <alignment horizontal="center"/>
    </xf>
    <xf numFmtId="3" fontId="38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0" fontId="16" fillId="0" borderId="9" xfId="0" applyFont="1" applyFill="1" applyBorder="1" applyAlignment="1">
      <alignment wrapText="1"/>
    </xf>
    <xf numFmtId="0" fontId="19" fillId="0" borderId="9" xfId="0" applyFont="1" applyFill="1" applyBorder="1" applyAlignment="1">
      <alignment wrapText="1"/>
    </xf>
    <xf numFmtId="0" fontId="22" fillId="23" borderId="9" xfId="0" applyFont="1" applyFill="1" applyBorder="1"/>
    <xf numFmtId="3" fontId="20" fillId="23" borderId="9" xfId="0" applyNumberFormat="1" applyFont="1" applyFill="1" applyBorder="1" applyAlignment="1">
      <alignment horizontal="center"/>
    </xf>
    <xf numFmtId="4" fontId="20" fillId="23" borderId="9" xfId="0" applyNumberFormat="1" applyFont="1" applyFill="1" applyBorder="1" applyAlignment="1">
      <alignment horizontal="center"/>
    </xf>
    <xf numFmtId="0" fontId="20" fillId="0" borderId="9" xfId="0" applyFont="1" applyFill="1" applyBorder="1"/>
    <xf numFmtId="3" fontId="20" fillId="0" borderId="9" xfId="0" applyNumberFormat="1" applyFont="1" applyFill="1" applyBorder="1" applyAlignment="1">
      <alignment horizontal="center"/>
    </xf>
    <xf numFmtId="2" fontId="20" fillId="0" borderId="9" xfId="0" applyNumberFormat="1" applyFont="1" applyFill="1" applyBorder="1" applyAlignment="1">
      <alignment horizontal="center"/>
    </xf>
    <xf numFmtId="3" fontId="23" fillId="0" borderId="9" xfId="0" applyNumberFormat="1" applyFont="1" applyFill="1" applyBorder="1" applyAlignment="1">
      <alignment horizontal="center"/>
    </xf>
    <xf numFmtId="2" fontId="23" fillId="0" borderId="9" xfId="0" applyNumberFormat="1" applyFont="1" applyFill="1" applyBorder="1" applyAlignment="1">
      <alignment horizontal="center"/>
    </xf>
    <xf numFmtId="2" fontId="20" fillId="23" borderId="9" xfId="0" applyNumberFormat="1" applyFont="1" applyFill="1" applyBorder="1" applyAlignment="1">
      <alignment horizontal="center"/>
    </xf>
    <xf numFmtId="0" fontId="32" fillId="0" borderId="9" xfId="0" applyFont="1" applyFill="1" applyBorder="1"/>
    <xf numFmtId="0" fontId="31" fillId="23" borderId="9" xfId="3" applyFont="1" applyFill="1" applyBorder="1"/>
    <xf numFmtId="0" fontId="24" fillId="0" borderId="9" xfId="0" applyFont="1" applyFill="1" applyBorder="1"/>
    <xf numFmtId="3" fontId="24" fillId="24" borderId="9" xfId="0" applyNumberFormat="1" applyFont="1" applyFill="1" applyBorder="1" applyAlignment="1">
      <alignment horizontal="center"/>
    </xf>
    <xf numFmtId="2" fontId="24" fillId="24" borderId="9" xfId="0" applyNumberFormat="1" applyFont="1" applyFill="1" applyBorder="1" applyAlignment="1">
      <alignment horizontal="center"/>
    </xf>
    <xf numFmtId="1" fontId="24" fillId="24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 wrapText="1"/>
    </xf>
    <xf numFmtId="0" fontId="30" fillId="0" borderId="9" xfId="0" applyFont="1" applyFill="1" applyBorder="1"/>
    <xf numFmtId="2" fontId="30" fillId="0" borderId="9" xfId="0" applyNumberFormat="1" applyFont="1" applyFill="1" applyBorder="1" applyAlignment="1">
      <alignment horizontal="center"/>
    </xf>
    <xf numFmtId="2" fontId="23" fillId="25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Border="1"/>
    <xf numFmtId="0" fontId="0" fillId="0" borderId="9" xfId="0" applyBorder="1" applyAlignment="1">
      <alignment wrapText="1"/>
    </xf>
    <xf numFmtId="0" fontId="35" fillId="0" borderId="9" xfId="0" applyFont="1" applyBorder="1" applyAlignment="1">
      <alignment wrapText="1"/>
    </xf>
    <xf numFmtId="1" fontId="21" fillId="0" borderId="9" xfId="3" applyNumberFormat="1" applyFont="1" applyFill="1" applyBorder="1" applyAlignment="1">
      <alignment horizontal="center" wrapText="1"/>
    </xf>
    <xf numFmtId="0" fontId="25" fillId="0" borderId="9" xfId="0" applyFont="1" applyBorder="1"/>
    <xf numFmtId="169" fontId="36" fillId="0" borderId="9" xfId="1" applyNumberFormat="1" applyFont="1" applyFill="1" applyBorder="1" applyAlignment="1">
      <alignment horizontal="center"/>
    </xf>
    <xf numFmtId="169" fontId="26" fillId="0" borderId="9" xfId="0" applyNumberFormat="1" applyFont="1" applyFill="1" applyBorder="1"/>
    <xf numFmtId="0" fontId="25" fillId="0" borderId="9" xfId="0" applyFont="1" applyBorder="1" applyAlignment="1">
      <alignment wrapText="1"/>
    </xf>
    <xf numFmtId="0" fontId="37" fillId="0" borderId="9" xfId="0" applyFont="1" applyBorder="1" applyAlignment="1">
      <alignment horizontal="center"/>
    </xf>
    <xf numFmtId="3" fontId="20" fillId="0" borderId="9" xfId="0" applyNumberFormat="1" applyFont="1" applyFill="1" applyBorder="1" applyAlignment="1">
      <alignment horizontal="right"/>
    </xf>
    <xf numFmtId="167" fontId="20" fillId="0" borderId="9" xfId="0" applyNumberFormat="1" applyFont="1" applyFill="1" applyBorder="1" applyAlignment="1">
      <alignment horizontal="center"/>
    </xf>
    <xf numFmtId="1" fontId="25" fillId="0" borderId="9" xfId="0" applyNumberFormat="1" applyFont="1" applyFill="1" applyBorder="1" applyAlignment="1">
      <alignment horizontal="center"/>
    </xf>
    <xf numFmtId="4" fontId="74" fillId="45" borderId="9" xfId="0" applyNumberFormat="1" applyFont="1" applyFill="1" applyBorder="1"/>
    <xf numFmtId="3" fontId="74" fillId="45" borderId="9" xfId="0" applyNumberFormat="1" applyFont="1" applyFill="1" applyBorder="1"/>
    <xf numFmtId="4" fontId="74" fillId="45" borderId="13" xfId="0" applyNumberFormat="1" applyFont="1" applyFill="1" applyBorder="1"/>
    <xf numFmtId="49" fontId="72" fillId="44" borderId="9" xfId="0" applyNumberFormat="1" applyFont="1" applyFill="1" applyBorder="1" applyAlignment="1">
      <alignment horizontal="center"/>
    </xf>
    <xf numFmtId="0" fontId="72" fillId="44" borderId="9" xfId="0" applyFont="1" applyFill="1" applyBorder="1" applyAlignment="1">
      <alignment horizontal="center"/>
    </xf>
    <xf numFmtId="49" fontId="73" fillId="46" borderId="10" xfId="0" applyNumberFormat="1" applyFont="1" applyFill="1" applyBorder="1"/>
    <xf numFmtId="49" fontId="73" fillId="46" borderId="9" xfId="0" applyNumberFormat="1" applyFont="1" applyFill="1" applyBorder="1"/>
    <xf numFmtId="4" fontId="74" fillId="46" borderId="9" xfId="0" applyNumberFormat="1" applyFont="1" applyFill="1" applyBorder="1"/>
    <xf numFmtId="4" fontId="74" fillId="46" borderId="12" xfId="0" applyNumberFormat="1" applyFont="1" applyFill="1" applyBorder="1"/>
    <xf numFmtId="0" fontId="39" fillId="0" borderId="0" xfId="3" applyFont="1" applyFill="1" applyBorder="1"/>
    <xf numFmtId="3" fontId="21" fillId="24" borderId="9" xfId="0" applyNumberFormat="1" applyFont="1" applyFill="1" applyBorder="1" applyAlignment="1">
      <alignment horizontal="center"/>
    </xf>
    <xf numFmtId="2" fontId="21" fillId="24" borderId="9" xfId="0" applyNumberFormat="1" applyFont="1" applyFill="1" applyBorder="1" applyAlignment="1">
      <alignment horizontal="center"/>
    </xf>
    <xf numFmtId="1" fontId="21" fillId="24" borderId="9" xfId="0" applyNumberFormat="1" applyFont="1" applyFill="1" applyBorder="1" applyAlignment="1">
      <alignment horizontal="center"/>
    </xf>
    <xf numFmtId="0" fontId="19" fillId="0" borderId="9" xfId="3" applyFont="1" applyFill="1" applyBorder="1" applyAlignment="1">
      <alignment horizontal="center" vertical="center"/>
    </xf>
    <xf numFmtId="0" fontId="18" fillId="0" borderId="10" xfId="3" applyFont="1" applyFill="1" applyBorder="1" applyAlignment="1">
      <alignment horizontal="center" vertical="center"/>
    </xf>
    <xf numFmtId="0" fontId="18" fillId="0" borderId="11" xfId="3" applyFont="1" applyFill="1" applyBorder="1" applyAlignment="1">
      <alignment horizontal="center" vertical="center"/>
    </xf>
    <xf numFmtId="0" fontId="18" fillId="0" borderId="12" xfId="3" applyFont="1" applyFill="1" applyBorder="1" applyAlignment="1">
      <alignment horizontal="center" vertical="center"/>
    </xf>
    <xf numFmtId="0" fontId="25" fillId="0" borderId="9" xfId="3" applyFont="1" applyFill="1" applyBorder="1" applyAlignment="1">
      <alignment horizontal="center"/>
    </xf>
    <xf numFmtId="0" fontId="70" fillId="0" borderId="9" xfId="3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8" fillId="0" borderId="0" xfId="0" applyFont="1" applyBorder="1" applyAlignment="1">
      <alignment horizontal="center" vertical="center"/>
    </xf>
    <xf numFmtId="3" fontId="38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/>
    </xf>
  </cellXfs>
  <cellStyles count="337">
    <cellStyle name="%20 - Vurgu1 2" xfId="4"/>
    <cellStyle name="%20 - Vurgu2 2" xfId="5"/>
    <cellStyle name="%20 - Vurgu3 2" xfId="6"/>
    <cellStyle name="%20 - Vurgu4 2" xfId="7"/>
    <cellStyle name="%20 - Vurgu5 2" xfId="8"/>
    <cellStyle name="%20 - Vurgu6 2" xfId="9"/>
    <cellStyle name="%40 - Vurgu1 2" xfId="10"/>
    <cellStyle name="%40 - Vurgu2 2" xfId="11"/>
    <cellStyle name="%40 - Vurgu3 2" xfId="12"/>
    <cellStyle name="%40 - Vurgu4 2" xfId="13"/>
    <cellStyle name="%40 - Vurgu5 2" xfId="14"/>
    <cellStyle name="%40 - Vurgu6 2" xfId="15"/>
    <cellStyle name="%60 - Vurgu1 2" xfId="16"/>
    <cellStyle name="%60 - Vurgu2 2" xfId="17"/>
    <cellStyle name="%60 - Vurgu3 2" xfId="18"/>
    <cellStyle name="%60 - Vurgu4 2" xfId="19"/>
    <cellStyle name="%60 - Vurgu5 2" xfId="20"/>
    <cellStyle name="%60 - Vurgu6 2" xfId="21"/>
    <cellStyle name="20% - Accent1" xfId="22"/>
    <cellStyle name="20% - Accent1 2" xfId="23"/>
    <cellStyle name="20% - Accent1 2 2" xfId="24"/>
    <cellStyle name="20% - Accent1 2 2 2" xfId="172"/>
    <cellStyle name="20% - Accent1 2 3" xfId="173"/>
    <cellStyle name="20% - Accent1 3" xfId="174"/>
    <cellStyle name="20% - Accent1 4" xfId="175"/>
    <cellStyle name="20% - Accent2" xfId="25"/>
    <cellStyle name="20% - Accent2 2" xfId="26"/>
    <cellStyle name="20% - Accent2 2 2" xfId="27"/>
    <cellStyle name="20% - Accent2 2 2 2" xfId="176"/>
    <cellStyle name="20% - Accent2 2 3" xfId="177"/>
    <cellStyle name="20% - Accent2 3" xfId="178"/>
    <cellStyle name="20% - Accent2 4" xfId="179"/>
    <cellStyle name="20% - Accent3" xfId="28"/>
    <cellStyle name="20% - Accent3 2" xfId="29"/>
    <cellStyle name="20% - Accent3 2 2" xfId="30"/>
    <cellStyle name="20% - Accent3 2 2 2" xfId="180"/>
    <cellStyle name="20% - Accent3 2 3" xfId="181"/>
    <cellStyle name="20% - Accent3 3" xfId="182"/>
    <cellStyle name="20% - Accent3 4" xfId="183"/>
    <cellStyle name="20% - Accent4" xfId="31"/>
    <cellStyle name="20% - Accent4 2" xfId="32"/>
    <cellStyle name="20% - Accent4 2 2" xfId="33"/>
    <cellStyle name="20% - Accent4 2 2 2" xfId="184"/>
    <cellStyle name="20% - Accent4 2 3" xfId="185"/>
    <cellStyle name="20% - Accent4 3" xfId="186"/>
    <cellStyle name="20% - Accent4 4" xfId="187"/>
    <cellStyle name="20% - Accent5" xfId="34"/>
    <cellStyle name="20% - Accent5 2" xfId="35"/>
    <cellStyle name="20% - Accent5 2 2" xfId="36"/>
    <cellStyle name="20% - Accent5 2 2 2" xfId="188"/>
    <cellStyle name="20% - Accent5 2 3" xfId="189"/>
    <cellStyle name="20% - Accent5 3" xfId="190"/>
    <cellStyle name="20% - Accent5 4" xfId="191"/>
    <cellStyle name="20% - Accent6" xfId="37"/>
    <cellStyle name="20% - Accent6 2" xfId="38"/>
    <cellStyle name="20% - Accent6 2 2" xfId="39"/>
    <cellStyle name="20% - Accent6 2 2 2" xfId="192"/>
    <cellStyle name="20% - Accent6 2 3" xfId="193"/>
    <cellStyle name="20% - Accent6 3" xfId="194"/>
    <cellStyle name="20% - Accent6 4" xfId="195"/>
    <cellStyle name="40% - Accent1" xfId="40"/>
    <cellStyle name="40% - Accent1 2" xfId="41"/>
    <cellStyle name="40% - Accent1 2 2" xfId="42"/>
    <cellStyle name="40% - Accent1 2 2 2" xfId="196"/>
    <cellStyle name="40% - Accent1 2 3" xfId="197"/>
    <cellStyle name="40% - Accent1 3" xfId="198"/>
    <cellStyle name="40% - Accent1 4" xfId="199"/>
    <cellStyle name="40% - Accent2" xfId="43"/>
    <cellStyle name="40% - Accent2 2" xfId="44"/>
    <cellStyle name="40% - Accent2 2 2" xfId="45"/>
    <cellStyle name="40% - Accent2 2 2 2" xfId="200"/>
    <cellStyle name="40% - Accent2 2 3" xfId="201"/>
    <cellStyle name="40% - Accent2 3" xfId="202"/>
    <cellStyle name="40% - Accent2 4" xfId="203"/>
    <cellStyle name="40% - Accent3" xfId="46"/>
    <cellStyle name="40% - Accent3 2" xfId="47"/>
    <cellStyle name="40% - Accent3 2 2" xfId="48"/>
    <cellStyle name="40% - Accent3 2 2 2" xfId="204"/>
    <cellStyle name="40% - Accent3 2 3" xfId="205"/>
    <cellStyle name="40% - Accent3 3" xfId="206"/>
    <cellStyle name="40% - Accent3 4" xfId="207"/>
    <cellStyle name="40% - Accent4" xfId="49"/>
    <cellStyle name="40% - Accent4 2" xfId="50"/>
    <cellStyle name="40% - Accent4 2 2" xfId="51"/>
    <cellStyle name="40% - Accent4 2 2 2" xfId="208"/>
    <cellStyle name="40% - Accent4 2 3" xfId="209"/>
    <cellStyle name="40% - Accent4 3" xfId="210"/>
    <cellStyle name="40% - Accent4 4" xfId="211"/>
    <cellStyle name="40% - Accent5" xfId="52"/>
    <cellStyle name="40% - Accent5 2" xfId="53"/>
    <cellStyle name="40% - Accent5 2 2" xfId="54"/>
    <cellStyle name="40% - Accent5 2 2 2" xfId="212"/>
    <cellStyle name="40% - Accent5 2 3" xfId="213"/>
    <cellStyle name="40% - Accent5 3" xfId="214"/>
    <cellStyle name="40% - Accent5 4" xfId="215"/>
    <cellStyle name="40% - Accent6" xfId="55"/>
    <cellStyle name="40% - Accent6 2" xfId="56"/>
    <cellStyle name="40% - Accent6 2 2" xfId="57"/>
    <cellStyle name="40% - Accent6 2 2 2" xfId="216"/>
    <cellStyle name="40% - Accent6 2 3" xfId="217"/>
    <cellStyle name="40% - Accent6 3" xfId="218"/>
    <cellStyle name="40% - Accent6 4" xfId="219"/>
    <cellStyle name="60% - Accent1" xfId="58"/>
    <cellStyle name="60% - Accent1 2" xfId="59"/>
    <cellStyle name="60% - Accent1 2 2" xfId="60"/>
    <cellStyle name="60% - Accent1 2 2 2" xfId="220"/>
    <cellStyle name="60% - Accent1 2 3" xfId="221"/>
    <cellStyle name="60% - Accent1 3" xfId="222"/>
    <cellStyle name="60% - Accent2" xfId="61"/>
    <cellStyle name="60% - Accent2 2" xfId="62"/>
    <cellStyle name="60% - Accent2 2 2" xfId="63"/>
    <cellStyle name="60% - Accent2 2 2 2" xfId="223"/>
    <cellStyle name="60% - Accent2 2 3" xfId="224"/>
    <cellStyle name="60% - Accent2 3" xfId="225"/>
    <cellStyle name="60% - Accent3" xfId="64"/>
    <cellStyle name="60% - Accent3 2" xfId="65"/>
    <cellStyle name="60% - Accent3 2 2" xfId="66"/>
    <cellStyle name="60% - Accent3 2 2 2" xfId="226"/>
    <cellStyle name="60% - Accent3 2 3" xfId="227"/>
    <cellStyle name="60% - Accent3 3" xfId="228"/>
    <cellStyle name="60% - Accent4" xfId="67"/>
    <cellStyle name="60% - Accent4 2" xfId="68"/>
    <cellStyle name="60% - Accent4 2 2" xfId="69"/>
    <cellStyle name="60% - Accent4 2 2 2" xfId="229"/>
    <cellStyle name="60% - Accent4 2 3" xfId="230"/>
    <cellStyle name="60% - Accent4 3" xfId="231"/>
    <cellStyle name="60% - Accent5" xfId="70"/>
    <cellStyle name="60% - Accent5 2" xfId="71"/>
    <cellStyle name="60% - Accent5 2 2" xfId="72"/>
    <cellStyle name="60% - Accent5 2 2 2" xfId="232"/>
    <cellStyle name="60% - Accent5 2 3" xfId="233"/>
    <cellStyle name="60% - Accent5 3" xfId="234"/>
    <cellStyle name="60% - Accent6" xfId="73"/>
    <cellStyle name="60% - Accent6 2" xfId="74"/>
    <cellStyle name="60% - Accent6 2 2" xfId="75"/>
    <cellStyle name="60% - Accent6 2 2 2" xfId="235"/>
    <cellStyle name="60% - Accent6 2 3" xfId="236"/>
    <cellStyle name="60% - Accent6 3" xfId="237"/>
    <cellStyle name="Accent1 2" xfId="76"/>
    <cellStyle name="Accent1 2 2" xfId="77"/>
    <cellStyle name="Accent1 2 2 2" xfId="238"/>
    <cellStyle name="Accent1 2 3" xfId="239"/>
    <cellStyle name="Accent1 3" xfId="240"/>
    <cellStyle name="Accent2 2" xfId="78"/>
    <cellStyle name="Accent2 2 2" xfId="79"/>
    <cellStyle name="Accent2 2 2 2" xfId="241"/>
    <cellStyle name="Accent2 2 3" xfId="242"/>
    <cellStyle name="Accent2 3" xfId="243"/>
    <cellStyle name="Accent3 2" xfId="80"/>
    <cellStyle name="Accent3 2 2" xfId="81"/>
    <cellStyle name="Accent3 2 2 2" xfId="244"/>
    <cellStyle name="Accent3 2 3" xfId="245"/>
    <cellStyle name="Accent3 3" xfId="246"/>
    <cellStyle name="Accent4 2" xfId="82"/>
    <cellStyle name="Accent4 2 2" xfId="83"/>
    <cellStyle name="Accent4 2 2 2" xfId="247"/>
    <cellStyle name="Accent4 2 3" xfId="248"/>
    <cellStyle name="Accent4 3" xfId="249"/>
    <cellStyle name="Accent5 2" xfId="84"/>
    <cellStyle name="Accent5 2 2" xfId="85"/>
    <cellStyle name="Accent5 2 2 2" xfId="250"/>
    <cellStyle name="Accent5 2 3" xfId="251"/>
    <cellStyle name="Accent5 3" xfId="252"/>
    <cellStyle name="Accent6 2" xfId="86"/>
    <cellStyle name="Accent6 2 2" xfId="87"/>
    <cellStyle name="Accent6 2 2 2" xfId="253"/>
    <cellStyle name="Accent6 2 3" xfId="254"/>
    <cellStyle name="Accent6 3" xfId="255"/>
    <cellStyle name="Açıklama Metni 2" xfId="88"/>
    <cellStyle name="Ana Başlık 2" xfId="89"/>
    <cellStyle name="Bad 2" xfId="90"/>
    <cellStyle name="Bad 2 2" xfId="91"/>
    <cellStyle name="Bad 2 2 2" xfId="256"/>
    <cellStyle name="Bad 2 3" xfId="257"/>
    <cellStyle name="Bad 3" xfId="258"/>
    <cellStyle name="Bağlı Hücre 2" xfId="92"/>
    <cellStyle name="Başlık 1 2" xfId="93"/>
    <cellStyle name="Başlık 2 2" xfId="94"/>
    <cellStyle name="Başlık 3 2" xfId="95"/>
    <cellStyle name="Başlık 4 2" xfId="96"/>
    <cellStyle name="Calculation 2" xfId="97"/>
    <cellStyle name="Calculation 2 2" xfId="98"/>
    <cellStyle name="Calculation 2 2 2" xfId="259"/>
    <cellStyle name="Calculation 2 3" xfId="260"/>
    <cellStyle name="Calculation 3" xfId="261"/>
    <cellStyle name="Check Cell 2" xfId="99"/>
    <cellStyle name="Check Cell 2 2" xfId="100"/>
    <cellStyle name="Check Cell 2 2 2" xfId="262"/>
    <cellStyle name="Check Cell 2 3" xfId="263"/>
    <cellStyle name="Check Cell 3" xfId="264"/>
    <cellStyle name="Comma" xfId="1" builtinId="3"/>
    <cellStyle name="Comma 2" xfId="101"/>
    <cellStyle name="Comma 2 2" xfId="102"/>
    <cellStyle name="Comma 2 3" xfId="265"/>
    <cellStyle name="Çıkış 2" xfId="103"/>
    <cellStyle name="Explanatory Text" xfId="104"/>
    <cellStyle name="Explanatory Text 2" xfId="105"/>
    <cellStyle name="Explanatory Text 2 2" xfId="106"/>
    <cellStyle name="Explanatory Text 2 2 2" xfId="266"/>
    <cellStyle name="Explanatory Text 2 3" xfId="267"/>
    <cellStyle name="Explanatory Text 3" xfId="268"/>
    <cellStyle name="Giriş 2" xfId="107"/>
    <cellStyle name="Good 2" xfId="108"/>
    <cellStyle name="Good 2 2" xfId="109"/>
    <cellStyle name="Good 2 2 2" xfId="269"/>
    <cellStyle name="Good 2 3" xfId="270"/>
    <cellStyle name="Good 3" xfId="271"/>
    <cellStyle name="Heading 1" xfId="110"/>
    <cellStyle name="Heading 1 2" xfId="111"/>
    <cellStyle name="Heading 2" xfId="112"/>
    <cellStyle name="Heading 2 2" xfId="113"/>
    <cellStyle name="Heading 3" xfId="114"/>
    <cellStyle name="Heading 3 2" xfId="115"/>
    <cellStyle name="Heading 4" xfId="116"/>
    <cellStyle name="Heading 4 2" xfId="117"/>
    <cellStyle name="Hesaplama 2" xfId="272"/>
    <cellStyle name="Input" xfId="118"/>
    <cellStyle name="Input 2" xfId="119"/>
    <cellStyle name="Input 2 2" xfId="120"/>
    <cellStyle name="Input 2 2 2" xfId="273"/>
    <cellStyle name="Input 2 3" xfId="274"/>
    <cellStyle name="Input 3" xfId="275"/>
    <cellStyle name="İşaretli Hücre 2" xfId="276"/>
    <cellStyle name="İyi 2" xfId="277"/>
    <cellStyle name="Kötü 2" xfId="278"/>
    <cellStyle name="Linked Cell" xfId="121"/>
    <cellStyle name="Linked Cell 2" xfId="122"/>
    <cellStyle name="Linked Cell 2 2" xfId="123"/>
    <cellStyle name="Linked Cell 2 2 2" xfId="279"/>
    <cellStyle name="Linked Cell 2 3" xfId="280"/>
    <cellStyle name="Linked Cell 3" xfId="281"/>
    <cellStyle name="Neutral 2" xfId="124"/>
    <cellStyle name="Neutral 2 2" xfId="125"/>
    <cellStyle name="Neutral 2 2 2" xfId="282"/>
    <cellStyle name="Neutral 2 3" xfId="283"/>
    <cellStyle name="Neutral 3" xfId="284"/>
    <cellStyle name="Normal" xfId="0" builtinId="0"/>
    <cellStyle name="Normal 2 2" xfId="126"/>
    <cellStyle name="Normal 2 2 2" xfId="285"/>
    <cellStyle name="Normal 2 3" xfId="127"/>
    <cellStyle name="Normal 2 3 2" xfId="128"/>
    <cellStyle name="Normal 2 3 2 2" xfId="286"/>
    <cellStyle name="Normal 2 3 3" xfId="287"/>
    <cellStyle name="Normal 3" xfId="129"/>
    <cellStyle name="Normal 3 2" xfId="288"/>
    <cellStyle name="Normal 4" xfId="130"/>
    <cellStyle name="Normal 4 2" xfId="131"/>
    <cellStyle name="Normal 4 2 2" xfId="132"/>
    <cellStyle name="Normal 4 2 2 2" xfId="289"/>
    <cellStyle name="Normal 4 2 3" xfId="290"/>
    <cellStyle name="Normal 4 3" xfId="291"/>
    <cellStyle name="Normal 4 4" xfId="292"/>
    <cellStyle name="Normal 5" xfId="293"/>
    <cellStyle name="Normal 5 2" xfId="294"/>
    <cellStyle name="Normal 5 3" xfId="295"/>
    <cellStyle name="Normal_MAYIS_2009_İHRACAT_RAKAMLARI" xfId="3"/>
    <cellStyle name="Not 2" xfId="133"/>
    <cellStyle name="Not 3" xfId="296"/>
    <cellStyle name="Note 2" xfId="134"/>
    <cellStyle name="Note 2 2" xfId="135"/>
    <cellStyle name="Note 2 2 2" xfId="136"/>
    <cellStyle name="Note 2 2 2 2" xfId="137"/>
    <cellStyle name="Note 2 2 2 2 2" xfId="297"/>
    <cellStyle name="Note 2 2 2 3" xfId="298"/>
    <cellStyle name="Note 2 2 3" xfId="138"/>
    <cellStyle name="Note 2 2 3 2" xfId="139"/>
    <cellStyle name="Note 2 2 3 2 2" xfId="140"/>
    <cellStyle name="Note 2 2 3 2 2 2" xfId="299"/>
    <cellStyle name="Note 2 2 3 2 3" xfId="300"/>
    <cellStyle name="Note 2 2 3 3" xfId="141"/>
    <cellStyle name="Note 2 2 3 3 2" xfId="142"/>
    <cellStyle name="Note 2 2 3 3 2 2" xfId="301"/>
    <cellStyle name="Note 2 2 3 3 3" xfId="302"/>
    <cellStyle name="Note 2 2 3 4" xfId="303"/>
    <cellStyle name="Note 2 2 4" xfId="143"/>
    <cellStyle name="Note 2 2 4 2" xfId="144"/>
    <cellStyle name="Note 2 2 4 2 2" xfId="304"/>
    <cellStyle name="Note 2 2 4 3" xfId="305"/>
    <cellStyle name="Note 2 2 5" xfId="306"/>
    <cellStyle name="Note 2 2 6" xfId="307"/>
    <cellStyle name="Note 2 3" xfId="145"/>
    <cellStyle name="Note 2 3 2" xfId="146"/>
    <cellStyle name="Note 2 3 2 2" xfId="147"/>
    <cellStyle name="Note 2 3 2 2 2" xfId="308"/>
    <cellStyle name="Note 2 3 2 3" xfId="309"/>
    <cellStyle name="Note 2 3 3" xfId="148"/>
    <cellStyle name="Note 2 3 3 2" xfId="149"/>
    <cellStyle name="Note 2 3 3 2 2" xfId="310"/>
    <cellStyle name="Note 2 3 3 3" xfId="311"/>
    <cellStyle name="Note 2 3 4" xfId="312"/>
    <cellStyle name="Note 2 4" xfId="150"/>
    <cellStyle name="Note 2 4 2" xfId="151"/>
    <cellStyle name="Note 2 4 2 2" xfId="313"/>
    <cellStyle name="Note 2 4 3" xfId="314"/>
    <cellStyle name="Note 2 5" xfId="315"/>
    <cellStyle name="Note 3" xfId="152"/>
    <cellStyle name="Note 3 2" xfId="316"/>
    <cellStyle name="Nötr 2" xfId="317"/>
    <cellStyle name="Output" xfId="153"/>
    <cellStyle name="Output 2" xfId="154"/>
    <cellStyle name="Output 2 2" xfId="155"/>
    <cellStyle name="Output 2 2 2" xfId="318"/>
    <cellStyle name="Output 2 3" xfId="319"/>
    <cellStyle name="Output 3" xfId="320"/>
    <cellStyle name="Percent" xfId="2" builtinId="5"/>
    <cellStyle name="Percent 2" xfId="156"/>
    <cellStyle name="Percent 2 2" xfId="157"/>
    <cellStyle name="Percent 2 2 2" xfId="321"/>
    <cellStyle name="Percent 2 3" xfId="322"/>
    <cellStyle name="Percent 3" xfId="158"/>
    <cellStyle name="Percent 3 2" xfId="323"/>
    <cellStyle name="Title" xfId="159"/>
    <cellStyle name="Title 2" xfId="160"/>
    <cellStyle name="Toplam 2" xfId="161"/>
    <cellStyle name="Total" xfId="162"/>
    <cellStyle name="Total 2" xfId="163"/>
    <cellStyle name="Total 2 2" xfId="164"/>
    <cellStyle name="Total 2 2 2" xfId="324"/>
    <cellStyle name="Total 2 3" xfId="325"/>
    <cellStyle name="Total 3" xfId="326"/>
    <cellStyle name="Uyarı Metni 2" xfId="165"/>
    <cellStyle name="Virgül 2" xfId="166"/>
    <cellStyle name="Virgül 3" xfId="327"/>
    <cellStyle name="Vurgu1 2" xfId="328"/>
    <cellStyle name="Vurgu2 2" xfId="329"/>
    <cellStyle name="Vurgu3 2" xfId="330"/>
    <cellStyle name="Vurgu4 2" xfId="331"/>
    <cellStyle name="Vurgu5 2" xfId="332"/>
    <cellStyle name="Vurgu6 2" xfId="333"/>
    <cellStyle name="Warning Text" xfId="167"/>
    <cellStyle name="Warning Text 2" xfId="168"/>
    <cellStyle name="Warning Text 2 2" xfId="169"/>
    <cellStyle name="Warning Text 2 2 2" xfId="334"/>
    <cellStyle name="Warning Text 2 3" xfId="335"/>
    <cellStyle name="Warning Text 3" xfId="336"/>
    <cellStyle name="Yüzde 2" xfId="170"/>
    <cellStyle name="Yüzde 3" xfId="1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SANAYİ SEKTÖRÜ İHRACATI, </a:t>
            </a:r>
            <a:r>
              <a:rPr lang="en-US" sz="900" b="1" i="0" u="none" strike="noStrike" baseline="0"/>
              <a:t>20</a:t>
            </a:r>
            <a:r>
              <a:rPr lang="tr-TR" sz="900" b="1" i="0" u="none" strike="noStrike" baseline="0"/>
              <a:t>13</a:t>
            </a:r>
            <a:r>
              <a:rPr lang="en-US" sz="900" b="1" i="0" u="none" strike="noStrike" baseline="0"/>
              <a:t>-20</a:t>
            </a:r>
            <a:r>
              <a:rPr lang="tr-TR" sz="900" b="1" i="0" u="none" strike="noStrike" baseline="0"/>
              <a:t>14</a:t>
            </a:r>
            <a:endParaRPr lang="en-US"/>
          </a:p>
        </c:rich>
      </c:tx>
      <c:layout>
        <c:manualLayout>
          <c:xMode val="edge"/>
          <c:yMode val="edge"/>
          <c:x val="0.12890922959572901"/>
          <c:y val="4.14937759336099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556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İHR'!$C$25:$N$25</c:f>
              <c:numCache>
                <c:formatCode>#,##0</c:formatCode>
                <c:ptCount val="12"/>
                <c:pt idx="0">
                  <c:v>8872444.1830000002</c:v>
                </c:pt>
                <c:pt idx="1">
                  <c:v>9580009.5989999995</c:v>
                </c:pt>
                <c:pt idx="2">
                  <c:v>10385332.239</c:v>
                </c:pt>
                <c:pt idx="3">
                  <c:v>9709214.2219999991</c:v>
                </c:pt>
                <c:pt idx="4">
                  <c:v>10399687.09</c:v>
                </c:pt>
                <c:pt idx="5">
                  <c:v>9682574.7679999992</c:v>
                </c:pt>
                <c:pt idx="6">
                  <c:v>10422297.291999999</c:v>
                </c:pt>
                <c:pt idx="7">
                  <c:v>8716473.9470000006</c:v>
                </c:pt>
                <c:pt idx="8">
                  <c:v>10219746.091</c:v>
                </c:pt>
                <c:pt idx="9">
                  <c:v>9615420.2090000007</c:v>
                </c:pt>
                <c:pt idx="10">
                  <c:v>11079979.49</c:v>
                </c:pt>
                <c:pt idx="11">
                  <c:v>10364951.095000001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'2002-2014 AYLIK İHR'!$A$24</c:f>
              <c:strCache>
                <c:ptCount val="1"/>
                <c:pt idx="0">
                  <c:v>2014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İHR'!$C$24:$N$24</c:f>
              <c:numCache>
                <c:formatCode>#,##0</c:formatCode>
                <c:ptCount val="12"/>
                <c:pt idx="0">
                  <c:v>9653304.0260000005</c:v>
                </c:pt>
                <c:pt idx="1">
                  <c:v>9939160.1510000005</c:v>
                </c:pt>
                <c:pt idx="2">
                  <c:v>10728922.071</c:v>
                </c:pt>
                <c:pt idx="3">
                  <c:v>10876125.957</c:v>
                </c:pt>
                <c:pt idx="4">
                  <c:v>11135388.452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1152"/>
        <c:axId val="108684992"/>
      </c:lineChart>
      <c:catAx>
        <c:axId val="11544115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08684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868499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44115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441647597254004E-2"/>
          <c:y val="0.82572788359961447"/>
          <c:w val="0.14144927536231969"/>
          <c:h val="0.1563790418313898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KURU MEYVE VE MAMULLERİ İHRACATI (Bin $)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96256474100901"/>
          <c:y val="0.16176308539944925"/>
          <c:w val="0.70522703142599985"/>
          <c:h val="0.57210299125832409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İHR'!$C$10:$N$10</c:f>
              <c:numCache>
                <c:formatCode>#,##0</c:formatCode>
                <c:ptCount val="12"/>
                <c:pt idx="0">
                  <c:v>116223.542</c:v>
                </c:pt>
                <c:pt idx="1">
                  <c:v>111650.12</c:v>
                </c:pt>
                <c:pt idx="2">
                  <c:v>105105.683</c:v>
                </c:pt>
                <c:pt idx="3">
                  <c:v>110925.837</c:v>
                </c:pt>
                <c:pt idx="4">
                  <c:v>109073.537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İHR'!$C$11:$N$11</c:f>
              <c:numCache>
                <c:formatCode>#,##0</c:formatCode>
                <c:ptCount val="12"/>
                <c:pt idx="0">
                  <c:v>106856.598</c:v>
                </c:pt>
                <c:pt idx="1">
                  <c:v>108712.61599999999</c:v>
                </c:pt>
                <c:pt idx="2">
                  <c:v>113139.69100000001</c:v>
                </c:pt>
                <c:pt idx="3">
                  <c:v>104112.96400000001</c:v>
                </c:pt>
                <c:pt idx="4">
                  <c:v>112100.792</c:v>
                </c:pt>
                <c:pt idx="5">
                  <c:v>96319.293000000005</c:v>
                </c:pt>
                <c:pt idx="6">
                  <c:v>96080.379000000001</c:v>
                </c:pt>
                <c:pt idx="7">
                  <c:v>95010.244000000006</c:v>
                </c:pt>
                <c:pt idx="8">
                  <c:v>156917.41099999999</c:v>
                </c:pt>
                <c:pt idx="9">
                  <c:v>153097.658</c:v>
                </c:pt>
                <c:pt idx="10">
                  <c:v>166194.008</c:v>
                </c:pt>
                <c:pt idx="11">
                  <c:v>130665.397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41536"/>
        <c:axId val="115642880"/>
      </c:lineChart>
      <c:catAx>
        <c:axId val="11744153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64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642880"/>
        <c:scaling>
          <c:orientation val="minMax"/>
          <c:max val="2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744153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3388090349075957E-2"/>
          <c:y val="0.80056354525932061"/>
          <c:w val="0.13240246406570841"/>
          <c:h val="0.166696600941411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96"/>
          <c:w val="0.79032335866951164"/>
          <c:h val="0.5559711622025918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İHR'!$C$12:$N$12</c:f>
              <c:numCache>
                <c:formatCode>#,##0</c:formatCode>
                <c:ptCount val="12"/>
                <c:pt idx="0">
                  <c:v>154500.21900000001</c:v>
                </c:pt>
                <c:pt idx="1">
                  <c:v>182963.59</c:v>
                </c:pt>
                <c:pt idx="2">
                  <c:v>154821.39300000001</c:v>
                </c:pt>
                <c:pt idx="3">
                  <c:v>149375.66</c:v>
                </c:pt>
                <c:pt idx="4">
                  <c:v>142116.70800000001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İHR'!$C$13:$N$13</c:f>
              <c:numCache>
                <c:formatCode>#,##0</c:formatCode>
                <c:ptCount val="12"/>
                <c:pt idx="0">
                  <c:v>178057.44399999999</c:v>
                </c:pt>
                <c:pt idx="1">
                  <c:v>133840.92199999999</c:v>
                </c:pt>
                <c:pt idx="2">
                  <c:v>135662.81400000001</c:v>
                </c:pt>
                <c:pt idx="3">
                  <c:v>133846.01300000001</c:v>
                </c:pt>
                <c:pt idx="4">
                  <c:v>105018.59</c:v>
                </c:pt>
                <c:pt idx="5">
                  <c:v>105651.111</c:v>
                </c:pt>
                <c:pt idx="6">
                  <c:v>132908.06899999999</c:v>
                </c:pt>
                <c:pt idx="7">
                  <c:v>87161.603000000003</c:v>
                </c:pt>
                <c:pt idx="8">
                  <c:v>206198.68700000001</c:v>
                </c:pt>
                <c:pt idx="9">
                  <c:v>182983.52900000001</c:v>
                </c:pt>
                <c:pt idx="10">
                  <c:v>204338.91500000001</c:v>
                </c:pt>
                <c:pt idx="11">
                  <c:v>167617.09400000001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42048"/>
        <c:axId val="115644608"/>
      </c:lineChart>
      <c:catAx>
        <c:axId val="11744204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644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644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744204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87811101970462624"/>
          <c:w val="0.13709698586063895"/>
          <c:h val="0.110696909155012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ZEYTİN VE ZEYTİNYAĞI (Bin $)</a:t>
            </a:r>
          </a:p>
        </c:rich>
      </c:tx>
      <c:layout>
        <c:manualLayout>
          <c:xMode val="edge"/>
          <c:yMode val="edge"/>
          <c:x val="0.26156941649899379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5861214374225557"/>
          <c:w val="0.81891348088531157"/>
          <c:h val="0.58736059479553626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İHR'!$C$14:$N$14</c:f>
              <c:numCache>
                <c:formatCode>#,##0</c:formatCode>
                <c:ptCount val="12"/>
                <c:pt idx="0">
                  <c:v>24501.348999999998</c:v>
                </c:pt>
                <c:pt idx="1">
                  <c:v>23262.338</c:v>
                </c:pt>
                <c:pt idx="2">
                  <c:v>22845.744999999999</c:v>
                </c:pt>
                <c:pt idx="3">
                  <c:v>19989.73</c:v>
                </c:pt>
                <c:pt idx="4">
                  <c:v>19812.373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İHR'!$C$15:$N$15</c:f>
              <c:numCache>
                <c:formatCode>#,##0</c:formatCode>
                <c:ptCount val="12"/>
                <c:pt idx="0">
                  <c:v>44842.038</c:v>
                </c:pt>
                <c:pt idx="1">
                  <c:v>52403.663</c:v>
                </c:pt>
                <c:pt idx="2">
                  <c:v>62002.927000000003</c:v>
                </c:pt>
                <c:pt idx="3">
                  <c:v>38388.413</c:v>
                </c:pt>
                <c:pt idx="4">
                  <c:v>38035.659</c:v>
                </c:pt>
                <c:pt idx="5">
                  <c:v>36239.686999999998</c:v>
                </c:pt>
                <c:pt idx="6">
                  <c:v>32745.501</c:v>
                </c:pt>
                <c:pt idx="7">
                  <c:v>28125.712</c:v>
                </c:pt>
                <c:pt idx="8">
                  <c:v>30890.239000000001</c:v>
                </c:pt>
                <c:pt idx="9">
                  <c:v>23072.487000000001</c:v>
                </c:pt>
                <c:pt idx="10">
                  <c:v>26041.86</c:v>
                </c:pt>
                <c:pt idx="11">
                  <c:v>26953.991000000002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43584"/>
        <c:axId val="118407168"/>
      </c:lineChart>
      <c:catAx>
        <c:axId val="11744358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8407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407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744358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60362173038228E-2"/>
          <c:y val="0.87856257744733557"/>
          <c:w val="0.13682092555331987"/>
          <c:h val="0.110285006195786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TÜTÜN İHRACATI (Bin $)</a:t>
            </a:r>
          </a:p>
        </c:rich>
      </c:tx>
      <c:layout>
        <c:manualLayout>
          <c:xMode val="edge"/>
          <c:yMode val="edge"/>
          <c:x val="0.27868852459016391"/>
          <c:y val="4.01606425702810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20218579235002"/>
          <c:y val="0.14993390886380192"/>
          <c:w val="0.78688524590163744"/>
          <c:h val="0.52610648102754953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İHR'!$C$16:$N$16</c:f>
              <c:numCache>
                <c:formatCode>#,##0</c:formatCode>
                <c:ptCount val="12"/>
                <c:pt idx="0">
                  <c:v>109576.344</c:v>
                </c:pt>
                <c:pt idx="1">
                  <c:v>69912.790999999997</c:v>
                </c:pt>
                <c:pt idx="2">
                  <c:v>121384.389</c:v>
                </c:pt>
                <c:pt idx="3">
                  <c:v>48540.42</c:v>
                </c:pt>
                <c:pt idx="4">
                  <c:v>86381.493000000002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İHR'!$C$17:$N$17</c:f>
              <c:numCache>
                <c:formatCode>#,##0</c:formatCode>
                <c:ptCount val="12"/>
                <c:pt idx="0">
                  <c:v>66631.066999999995</c:v>
                </c:pt>
                <c:pt idx="1">
                  <c:v>101106.59600000001</c:v>
                </c:pt>
                <c:pt idx="2">
                  <c:v>93632.384000000005</c:v>
                </c:pt>
                <c:pt idx="3">
                  <c:v>104726.342</c:v>
                </c:pt>
                <c:pt idx="4">
                  <c:v>80015.084000000003</c:v>
                </c:pt>
                <c:pt idx="5">
                  <c:v>76117.297000000006</c:v>
                </c:pt>
                <c:pt idx="6">
                  <c:v>90331.686000000002</c:v>
                </c:pt>
                <c:pt idx="7">
                  <c:v>49399.682999999997</c:v>
                </c:pt>
                <c:pt idx="8">
                  <c:v>52908.788999999997</c:v>
                </c:pt>
                <c:pt idx="9">
                  <c:v>50203.27</c:v>
                </c:pt>
                <c:pt idx="10">
                  <c:v>52084.074000000001</c:v>
                </c:pt>
                <c:pt idx="11">
                  <c:v>89657.403999999995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44096"/>
        <c:axId val="118408896"/>
      </c:lineChart>
      <c:catAx>
        <c:axId val="11744409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8408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408896"/>
        <c:scaling>
          <c:orientation val="minMax"/>
          <c:max val="15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744409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45901639344263E-2"/>
          <c:y val="0.82329654576310496"/>
          <c:w val="0.13934426229508196"/>
          <c:h val="0.164659477806238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61202185792379"/>
          <c:y val="0.16354556803995007"/>
          <c:w val="0.83811475409836067"/>
          <c:h val="0.49438202247191032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İHR'!$C$18:$N$18</c:f>
              <c:numCache>
                <c:formatCode>#,##0</c:formatCode>
                <c:ptCount val="12"/>
                <c:pt idx="0">
                  <c:v>7358.7259999999997</c:v>
                </c:pt>
                <c:pt idx="1">
                  <c:v>9166.9879999999994</c:v>
                </c:pt>
                <c:pt idx="2">
                  <c:v>10167.101000000001</c:v>
                </c:pt>
                <c:pt idx="3">
                  <c:v>13321.003000000001</c:v>
                </c:pt>
                <c:pt idx="4">
                  <c:v>8226.5259999999998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İHR'!$C$19:$N$19</c:f>
              <c:numCache>
                <c:formatCode>#,##0</c:formatCode>
                <c:ptCount val="12"/>
                <c:pt idx="0">
                  <c:v>5248.2349999999997</c:v>
                </c:pt>
                <c:pt idx="1">
                  <c:v>8969.8040000000001</c:v>
                </c:pt>
                <c:pt idx="2">
                  <c:v>9241.5139999999992</c:v>
                </c:pt>
                <c:pt idx="3">
                  <c:v>10435.252</c:v>
                </c:pt>
                <c:pt idx="4">
                  <c:v>7212.4260000000004</c:v>
                </c:pt>
                <c:pt idx="5">
                  <c:v>3794.241</c:v>
                </c:pt>
                <c:pt idx="6">
                  <c:v>3556.596</c:v>
                </c:pt>
                <c:pt idx="7">
                  <c:v>5171.8289999999997</c:v>
                </c:pt>
                <c:pt idx="8">
                  <c:v>5359.9139999999998</c:v>
                </c:pt>
                <c:pt idx="9">
                  <c:v>4712.04</c:v>
                </c:pt>
                <c:pt idx="10">
                  <c:v>6415.26</c:v>
                </c:pt>
                <c:pt idx="11">
                  <c:v>6975.3509999999997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97568"/>
        <c:axId val="118410624"/>
      </c:lineChart>
      <c:catAx>
        <c:axId val="11799756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8410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410624"/>
        <c:scaling>
          <c:orientation val="minMax"/>
          <c:max val="2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7997568"/>
        <c:crosses val="autoZero"/>
        <c:crossBetween val="between"/>
        <c:majorUnit val="2000"/>
        <c:minorUnit val="4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45901639344263E-2"/>
          <c:y val="0.82771850147944992"/>
          <c:w val="0.13934426229508196"/>
          <c:h val="0.161049082347853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/>
          </a:p>
        </c:rich>
      </c:tx>
      <c:layout>
        <c:manualLayout>
          <c:xMode val="edge"/>
          <c:yMode val="edge"/>
          <c:x val="0.15488021902806295"/>
          <c:y val="4.24469413233459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89754617428488"/>
          <c:y val="0.21348393248596775"/>
          <c:w val="0.80698232861260621"/>
          <c:h val="0.49438383069928887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İHR'!$C$20:$N$20</c:f>
              <c:numCache>
                <c:formatCode>#,##0</c:formatCode>
                <c:ptCount val="12"/>
                <c:pt idx="0">
                  <c:v>209570.804</c:v>
                </c:pt>
                <c:pt idx="1">
                  <c:v>185773.91699999999</c:v>
                </c:pt>
                <c:pt idx="2">
                  <c:v>193873.70199999999</c:v>
                </c:pt>
                <c:pt idx="3">
                  <c:v>204208.511</c:v>
                </c:pt>
                <c:pt idx="4">
                  <c:v>186760.95999999999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İHR'!$C$21:$N$21</c:f>
              <c:numCache>
                <c:formatCode>#,##0</c:formatCode>
                <c:ptCount val="12"/>
                <c:pt idx="0">
                  <c:v>171195.693</c:v>
                </c:pt>
                <c:pt idx="1">
                  <c:v>148748.24900000001</c:v>
                </c:pt>
                <c:pt idx="2">
                  <c:v>145990.75099999999</c:v>
                </c:pt>
                <c:pt idx="3">
                  <c:v>154505.486</c:v>
                </c:pt>
                <c:pt idx="4">
                  <c:v>164850.53</c:v>
                </c:pt>
                <c:pt idx="5">
                  <c:v>157449.19200000001</c:v>
                </c:pt>
                <c:pt idx="6">
                  <c:v>164940.427</c:v>
                </c:pt>
                <c:pt idx="7">
                  <c:v>158340.29500000001</c:v>
                </c:pt>
                <c:pt idx="8">
                  <c:v>171377.46100000001</c:v>
                </c:pt>
                <c:pt idx="9">
                  <c:v>172660.97700000001</c:v>
                </c:pt>
                <c:pt idx="10">
                  <c:v>193388.829</c:v>
                </c:pt>
                <c:pt idx="11">
                  <c:v>185228.02299999999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99616"/>
        <c:axId val="118412352"/>
      </c:lineChart>
      <c:catAx>
        <c:axId val="11799961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8412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412352"/>
        <c:scaling>
          <c:orientation val="minMax"/>
          <c:max val="25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7999616"/>
        <c:crosses val="autoZero"/>
        <c:crossBetween val="between"/>
        <c:majorUnit val="25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66940451745378E-2"/>
          <c:y val="0.8476935326904379"/>
          <c:w val="0.13963060572253932"/>
          <c:h val="0.141074051136866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20597733925234"/>
          <c:y val="0.15808823529411786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İHR'!$C$22:$N$22</c:f>
              <c:numCache>
                <c:formatCode>#,##0</c:formatCode>
                <c:ptCount val="12"/>
                <c:pt idx="0">
                  <c:v>361502.386</c:v>
                </c:pt>
                <c:pt idx="1">
                  <c:v>344271.17800000001</c:v>
                </c:pt>
                <c:pt idx="2">
                  <c:v>369938.598</c:v>
                </c:pt>
                <c:pt idx="3">
                  <c:v>395267.77500000002</c:v>
                </c:pt>
                <c:pt idx="4">
                  <c:v>417142.06300000002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İHR'!$C$23:$N$23</c:f>
              <c:numCache>
                <c:formatCode>#,##0</c:formatCode>
                <c:ptCount val="12"/>
                <c:pt idx="0">
                  <c:v>308442.913</c:v>
                </c:pt>
                <c:pt idx="1">
                  <c:v>312886.18400000001</c:v>
                </c:pt>
                <c:pt idx="2">
                  <c:v>361373.55900000001</c:v>
                </c:pt>
                <c:pt idx="3">
                  <c:v>361138.326</c:v>
                </c:pt>
                <c:pt idx="4">
                  <c:v>381482.92</c:v>
                </c:pt>
                <c:pt idx="5">
                  <c:v>354149.55499999999</c:v>
                </c:pt>
                <c:pt idx="6">
                  <c:v>389852.05800000002</c:v>
                </c:pt>
                <c:pt idx="7">
                  <c:v>330627.78000000003</c:v>
                </c:pt>
                <c:pt idx="8">
                  <c:v>402293.90299999999</c:v>
                </c:pt>
                <c:pt idx="9">
                  <c:v>363966.30800000002</c:v>
                </c:pt>
                <c:pt idx="10">
                  <c:v>451584.05499999999</c:v>
                </c:pt>
                <c:pt idx="11">
                  <c:v>440841.16899999999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98080"/>
        <c:axId val="118414080"/>
      </c:lineChart>
      <c:catAx>
        <c:axId val="11799808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8414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414080"/>
        <c:scaling>
          <c:orientation val="minMax"/>
          <c:max val="5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799808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88065843621401E-2"/>
          <c:y val="0.87009803921568762"/>
          <c:w val="0.13991791149563154"/>
          <c:h val="0.118872549019607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TEKSTİL VE HAMMADDELERİ İHRACATI (Bin $)</a:t>
            </a:r>
          </a:p>
        </c:rich>
      </c:tx>
      <c:layout>
        <c:manualLayout>
          <c:xMode val="edge"/>
          <c:yMode val="edge"/>
          <c:x val="0.17959205099362591"/>
          <c:y val="5.18518518518518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93"/>
          <c:y val="0.20740815758158904"/>
          <c:w val="0.79387834211410269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İHR'!$C$26:$N$26</c:f>
              <c:numCache>
                <c:formatCode>#,##0</c:formatCode>
                <c:ptCount val="12"/>
                <c:pt idx="0">
                  <c:v>768009.38800000004</c:v>
                </c:pt>
                <c:pt idx="1">
                  <c:v>715962.18299999996</c:v>
                </c:pt>
                <c:pt idx="2">
                  <c:v>770693.71400000004</c:v>
                </c:pt>
                <c:pt idx="3">
                  <c:v>791198.87199999997</c:v>
                </c:pt>
                <c:pt idx="4">
                  <c:v>769864.66099999996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İHR'!$C$27:$N$27</c:f>
              <c:numCache>
                <c:formatCode>#,##0</c:formatCode>
                <c:ptCount val="12"/>
                <c:pt idx="0">
                  <c:v>682176.95900000003</c:v>
                </c:pt>
                <c:pt idx="1">
                  <c:v>649400.50800000003</c:v>
                </c:pt>
                <c:pt idx="2">
                  <c:v>733948.55</c:v>
                </c:pt>
                <c:pt idx="3">
                  <c:v>700840.12</c:v>
                </c:pt>
                <c:pt idx="4">
                  <c:v>748743.66399999999</c:v>
                </c:pt>
                <c:pt idx="5">
                  <c:v>644757.77500000002</c:v>
                </c:pt>
                <c:pt idx="6">
                  <c:v>675893.70200000005</c:v>
                </c:pt>
                <c:pt idx="7">
                  <c:v>616072.78599999996</c:v>
                </c:pt>
                <c:pt idx="8">
                  <c:v>754232.75800000003</c:v>
                </c:pt>
                <c:pt idx="9">
                  <c:v>708228.19700000004</c:v>
                </c:pt>
                <c:pt idx="10">
                  <c:v>814073.66799999995</c:v>
                </c:pt>
                <c:pt idx="11">
                  <c:v>663029.33700000006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88256"/>
        <c:axId val="118318208"/>
      </c:lineChart>
      <c:catAx>
        <c:axId val="11548825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8318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318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488256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11E-2"/>
          <c:y val="0.82963274035190049"/>
          <c:w val="0.13877572446301337"/>
          <c:h val="0.159259648099543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8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63283405695371"/>
          <c:y val="0.19629700628257479"/>
          <c:w val="0.77142934015200504"/>
          <c:h val="0.48889065715660257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İHR'!$C$28:$N$28</c:f>
              <c:numCache>
                <c:formatCode>#,##0</c:formatCode>
                <c:ptCount val="12"/>
                <c:pt idx="0">
                  <c:v>123813.79399999999</c:v>
                </c:pt>
                <c:pt idx="1">
                  <c:v>144868.571</c:v>
                </c:pt>
                <c:pt idx="2">
                  <c:v>143906.85200000001</c:v>
                </c:pt>
                <c:pt idx="3">
                  <c:v>154936.598</c:v>
                </c:pt>
                <c:pt idx="4">
                  <c:v>166741.37700000001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İHR'!$C$29:$N$29</c:f>
              <c:numCache>
                <c:formatCode>#,##0</c:formatCode>
                <c:ptCount val="12"/>
                <c:pt idx="0">
                  <c:v>115044.90399999999</c:v>
                </c:pt>
                <c:pt idx="1">
                  <c:v>129821.348</c:v>
                </c:pt>
                <c:pt idx="2">
                  <c:v>153561.72</c:v>
                </c:pt>
                <c:pt idx="3">
                  <c:v>145413.28</c:v>
                </c:pt>
                <c:pt idx="4">
                  <c:v>155628.59099999999</c:v>
                </c:pt>
                <c:pt idx="5">
                  <c:v>146139.55900000001</c:v>
                </c:pt>
                <c:pt idx="6">
                  <c:v>183398.71</c:v>
                </c:pt>
                <c:pt idx="7">
                  <c:v>178285.495</c:v>
                </c:pt>
                <c:pt idx="8">
                  <c:v>176004.43400000001</c:v>
                </c:pt>
                <c:pt idx="9">
                  <c:v>161927.92300000001</c:v>
                </c:pt>
                <c:pt idx="10">
                  <c:v>176646.171</c:v>
                </c:pt>
                <c:pt idx="11">
                  <c:v>179531.416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064832"/>
        <c:axId val="118319936"/>
      </c:lineChart>
      <c:catAx>
        <c:axId val="11506483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8319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31993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06483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11E-2"/>
          <c:y val="0.82592903664820227"/>
          <c:w val="0.13877572446301337"/>
          <c:h val="0.159259648099543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HALI İHRACATI (Bin $)</a:t>
            </a:r>
          </a:p>
        </c:rich>
      </c:tx>
      <c:layout>
        <c:manualLayout>
          <c:xMode val="edge"/>
          <c:yMode val="edge"/>
          <c:x val="0.32040837752424017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79610749771647"/>
          <c:y val="0.19403020425862189"/>
          <c:w val="0.77142934015200504"/>
          <c:h val="0.50746361113793137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İHR'!$C$30:$N$30</c:f>
              <c:numCache>
                <c:formatCode>#,##0</c:formatCode>
                <c:ptCount val="12"/>
                <c:pt idx="0">
                  <c:v>178356.88</c:v>
                </c:pt>
                <c:pt idx="1">
                  <c:v>177087.66699999999</c:v>
                </c:pt>
                <c:pt idx="2">
                  <c:v>190981.098</c:v>
                </c:pt>
                <c:pt idx="3">
                  <c:v>203963.69899999999</c:v>
                </c:pt>
                <c:pt idx="4">
                  <c:v>194959.234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İHR'!$C$31:$N$31</c:f>
              <c:numCache>
                <c:formatCode>#,##0</c:formatCode>
                <c:ptCount val="12"/>
                <c:pt idx="0">
                  <c:v>165998.10999999999</c:v>
                </c:pt>
                <c:pt idx="1">
                  <c:v>161550.14600000001</c:v>
                </c:pt>
                <c:pt idx="2">
                  <c:v>169936.27600000001</c:v>
                </c:pt>
                <c:pt idx="3">
                  <c:v>190124.82500000001</c:v>
                </c:pt>
                <c:pt idx="4">
                  <c:v>192843.37700000001</c:v>
                </c:pt>
                <c:pt idx="5">
                  <c:v>183849.79300000001</c:v>
                </c:pt>
                <c:pt idx="6">
                  <c:v>178911.50899999999</c:v>
                </c:pt>
                <c:pt idx="7">
                  <c:v>144298.25700000001</c:v>
                </c:pt>
                <c:pt idx="8">
                  <c:v>182078.55900000001</c:v>
                </c:pt>
                <c:pt idx="9">
                  <c:v>193754.09899999999</c:v>
                </c:pt>
                <c:pt idx="10">
                  <c:v>229981.38800000001</c:v>
                </c:pt>
                <c:pt idx="11">
                  <c:v>202940.848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80320"/>
        <c:axId val="118321088"/>
      </c:lineChart>
      <c:catAx>
        <c:axId val="11948032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8321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32108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948032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11E-2"/>
          <c:y val="0.82835977592353183"/>
          <c:w val="0.13877572446301337"/>
          <c:h val="0.160448152936107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İHRACATI, </a:t>
            </a:r>
            <a:r>
              <a:rPr lang="en-US" sz="1000" b="1" i="0" u="none" strike="noStrike" baseline="0"/>
              <a:t>20</a:t>
            </a:r>
            <a:r>
              <a:rPr lang="tr-TR" sz="1000" b="1" i="0" u="none" strike="noStrike" baseline="0"/>
              <a:t>13</a:t>
            </a:r>
            <a:r>
              <a:rPr lang="en-US" sz="1000" b="1" i="0" u="none" strike="noStrike" baseline="0"/>
              <a:t>-20</a:t>
            </a:r>
            <a:r>
              <a:rPr lang="tr-TR" sz="1000" b="1" i="0" u="none" strike="noStrike" baseline="0"/>
              <a:t>14</a:t>
            </a:r>
            <a:endParaRPr lang="en-US"/>
          </a:p>
        </c:rich>
      </c:tx>
      <c:layout>
        <c:manualLayout>
          <c:xMode val="edge"/>
          <c:yMode val="edge"/>
          <c:x val="0.12614702978641429"/>
          <c:y val="3.74531835205994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28"/>
        </c:manualLayout>
      </c:layout>
      <c:lineChart>
        <c:grouping val="standard"/>
        <c:varyColors val="0"/>
        <c:ser>
          <c:idx val="0"/>
          <c:order val="0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İHR'!$C$59:$N$59</c:f>
              <c:numCache>
                <c:formatCode>#,##0</c:formatCode>
                <c:ptCount val="12"/>
                <c:pt idx="0">
                  <c:v>394546.73300000001</c:v>
                </c:pt>
                <c:pt idx="1">
                  <c:v>398684.74200000003</c:v>
                </c:pt>
                <c:pt idx="2">
                  <c:v>369661.43300000002</c:v>
                </c:pt>
                <c:pt idx="3">
                  <c:v>401154.97700000001</c:v>
                </c:pt>
                <c:pt idx="4">
                  <c:v>507825.64299999998</c:v>
                </c:pt>
                <c:pt idx="5">
                  <c:v>431230.647</c:v>
                </c:pt>
                <c:pt idx="6">
                  <c:v>445649.38</c:v>
                </c:pt>
                <c:pt idx="7">
                  <c:v>400052.76799999998</c:v>
                </c:pt>
                <c:pt idx="8">
                  <c:v>442063.02799999999</c:v>
                </c:pt>
                <c:pt idx="9">
                  <c:v>386178.47700000001</c:v>
                </c:pt>
                <c:pt idx="10">
                  <c:v>439526.076</c:v>
                </c:pt>
                <c:pt idx="11">
                  <c:v>425748.18800000002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'2002-2014 AYLIK İHR'!$A$58</c:f>
              <c:strCache>
                <c:ptCount val="1"/>
                <c:pt idx="0">
                  <c:v>2014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İHR'!$C$58:$N$58</c:f>
              <c:numCache>
                <c:formatCode>#,##0</c:formatCode>
                <c:ptCount val="12"/>
                <c:pt idx="0">
                  <c:v>401145.38500000001</c:v>
                </c:pt>
                <c:pt idx="1">
                  <c:v>327110.00799999997</c:v>
                </c:pt>
                <c:pt idx="2">
                  <c:v>363797.49200000003</c:v>
                </c:pt>
                <c:pt idx="3">
                  <c:v>410647.20500000002</c:v>
                </c:pt>
                <c:pt idx="4">
                  <c:v>465719.61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065344"/>
        <c:axId val="108687296"/>
      </c:lineChart>
      <c:catAx>
        <c:axId val="11506534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08687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8687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06534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1743119266055051E-3"/>
          <c:y val="0.83520913818357356"/>
          <c:w val="0.14788990825688073"/>
          <c:h val="0.15108830497311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76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41"/>
          <c:y val="0.16279151152617571"/>
          <c:w val="0.77366410603159486"/>
          <c:h val="0.51162984356015428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İHR'!$C$32:$N$32</c:f>
              <c:numCache>
                <c:formatCode>#,##0</c:formatCode>
                <c:ptCount val="12"/>
                <c:pt idx="0">
                  <c:v>1394425.54</c:v>
                </c:pt>
                <c:pt idx="1">
                  <c:v>1444467.8829999999</c:v>
                </c:pt>
                <c:pt idx="2">
                  <c:v>1461999.798</c:v>
                </c:pt>
                <c:pt idx="3">
                  <c:v>1481701.48</c:v>
                </c:pt>
                <c:pt idx="4">
                  <c:v>1591388.591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İHR'!$C$33:$N$33</c:f>
              <c:numCache>
                <c:formatCode>#,##0</c:formatCode>
                <c:ptCount val="12"/>
                <c:pt idx="0">
                  <c:v>1315981.3659999999</c:v>
                </c:pt>
                <c:pt idx="1">
                  <c:v>1429465.4480000001</c:v>
                </c:pt>
                <c:pt idx="2">
                  <c:v>1452149.138</c:v>
                </c:pt>
                <c:pt idx="3">
                  <c:v>1421075.07</c:v>
                </c:pt>
                <c:pt idx="4">
                  <c:v>1568850.648</c:v>
                </c:pt>
                <c:pt idx="5">
                  <c:v>1328744.625</c:v>
                </c:pt>
                <c:pt idx="6">
                  <c:v>1529719.121</c:v>
                </c:pt>
                <c:pt idx="7">
                  <c:v>1424832.825</c:v>
                </c:pt>
                <c:pt idx="8">
                  <c:v>1402120.8389999999</c:v>
                </c:pt>
                <c:pt idx="9">
                  <c:v>1395030.93</c:v>
                </c:pt>
                <c:pt idx="10">
                  <c:v>1569879.44</c:v>
                </c:pt>
                <c:pt idx="11">
                  <c:v>1603246.3259999999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82368"/>
        <c:axId val="118322816"/>
      </c:lineChart>
      <c:catAx>
        <c:axId val="11948236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832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322816"/>
        <c:scaling>
          <c:orientation val="minMax"/>
          <c:max val="2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948236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88065843621401E-2"/>
          <c:y val="0.84238051638893985"/>
          <c:w val="0.13991791149563154"/>
          <c:h val="0.1459956458931009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61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93"/>
          <c:y val="0.17537345384913924"/>
          <c:w val="0.78571506867333862"/>
          <c:h val="0.56343386236638282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İHR'!$C$42:$N$42</c:f>
              <c:numCache>
                <c:formatCode>#,##0</c:formatCode>
                <c:ptCount val="12"/>
                <c:pt idx="0">
                  <c:v>477390.10200000001</c:v>
                </c:pt>
                <c:pt idx="1">
                  <c:v>471703.59499999997</c:v>
                </c:pt>
                <c:pt idx="2">
                  <c:v>503987.87</c:v>
                </c:pt>
                <c:pt idx="3">
                  <c:v>525450.23400000005</c:v>
                </c:pt>
                <c:pt idx="4">
                  <c:v>545076.24600000004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İHR'!$C$43:$N$43</c:f>
              <c:numCache>
                <c:formatCode>#,##0</c:formatCode>
                <c:ptCount val="12"/>
                <c:pt idx="0">
                  <c:v>430056.61800000002</c:v>
                </c:pt>
                <c:pt idx="1">
                  <c:v>435630.61499999999</c:v>
                </c:pt>
                <c:pt idx="2">
                  <c:v>512178.53399999999</c:v>
                </c:pt>
                <c:pt idx="3">
                  <c:v>501862.07699999999</c:v>
                </c:pt>
                <c:pt idx="4">
                  <c:v>518962.386</c:v>
                </c:pt>
                <c:pt idx="5">
                  <c:v>465580.73499999999</c:v>
                </c:pt>
                <c:pt idx="6">
                  <c:v>509350.50799999997</c:v>
                </c:pt>
                <c:pt idx="7">
                  <c:v>387831.31300000002</c:v>
                </c:pt>
                <c:pt idx="8">
                  <c:v>480742.69300000003</c:v>
                </c:pt>
                <c:pt idx="9">
                  <c:v>452007.7</c:v>
                </c:pt>
                <c:pt idx="10">
                  <c:v>535082.41099999996</c:v>
                </c:pt>
                <c:pt idx="11">
                  <c:v>572684.82299999997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83392"/>
        <c:axId val="118324544"/>
      </c:lineChart>
      <c:catAx>
        <c:axId val="11948339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8324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324544"/>
        <c:scaling>
          <c:orientation val="minMax"/>
          <c:max val="1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9483392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7619047619047623E-3"/>
          <c:y val="0.82835977592353172"/>
          <c:w val="0.13877572446301337"/>
          <c:h val="0.160448152936107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(Bin $)</a:t>
            </a:r>
            <a:endParaRPr lang="tr-TR"/>
          </a:p>
        </c:rich>
      </c:tx>
      <c:layout>
        <c:manualLayout>
          <c:xMode val="edge"/>
          <c:yMode val="edge"/>
          <c:x val="0.27142878568750539"/>
          <c:y val="2.4968789013732734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31313942900026"/>
          <c:y val="0.17603074896536824"/>
          <c:w val="0.78367425031315152"/>
          <c:h val="0.54307314735906542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İHR'!$C$36:$N$36</c:f>
              <c:numCache>
                <c:formatCode>#,##0</c:formatCode>
                <c:ptCount val="12"/>
                <c:pt idx="0">
                  <c:v>1585995.4509999999</c:v>
                </c:pt>
                <c:pt idx="1">
                  <c:v>1831630.058</c:v>
                </c:pt>
                <c:pt idx="2">
                  <c:v>2126692.7080000001</c:v>
                </c:pt>
                <c:pt idx="3">
                  <c:v>2092419.3870000001</c:v>
                </c:pt>
                <c:pt idx="4">
                  <c:v>2054497.7479999999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İHR'!$C$37:$N$37</c:f>
              <c:numCache>
                <c:formatCode>#,##0</c:formatCode>
                <c:ptCount val="12"/>
                <c:pt idx="0">
                  <c:v>1485459.331</c:v>
                </c:pt>
                <c:pt idx="1">
                  <c:v>1783951.888</c:v>
                </c:pt>
                <c:pt idx="2">
                  <c:v>1863298.6769999999</c:v>
                </c:pt>
                <c:pt idx="3">
                  <c:v>1766375.534</c:v>
                </c:pt>
                <c:pt idx="4">
                  <c:v>1843127.797</c:v>
                </c:pt>
                <c:pt idx="5">
                  <c:v>1800491.0260000001</c:v>
                </c:pt>
                <c:pt idx="6">
                  <c:v>1952634.0519999999</c:v>
                </c:pt>
                <c:pt idx="7">
                  <c:v>1263251.1710000001</c:v>
                </c:pt>
                <c:pt idx="8">
                  <c:v>1956484.3770000001</c:v>
                </c:pt>
                <c:pt idx="9">
                  <c:v>1749693.709</c:v>
                </c:pt>
                <c:pt idx="10">
                  <c:v>2075749.6410000001</c:v>
                </c:pt>
                <c:pt idx="11">
                  <c:v>1764586.4669999999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81344"/>
        <c:axId val="119318208"/>
      </c:lineChart>
      <c:catAx>
        <c:axId val="11948134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9318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9318208"/>
        <c:scaling>
          <c:orientation val="minMax"/>
          <c:max val="3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9481344"/>
        <c:crosses val="autoZero"/>
        <c:crossBetween val="between"/>
        <c:majorUnit val="5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11E-2"/>
          <c:y val="0.82771850147944992"/>
          <c:w val="0.13877572446301337"/>
          <c:h val="0.161049082347853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ELEKTRİK ELEKTRONİK </a:t>
            </a:r>
            <a:r>
              <a:rPr lang="tr-TR" baseline="0"/>
              <a:t>VE HİZMET </a:t>
            </a:r>
            <a:r>
              <a:rPr lang="en-US"/>
              <a:t>İHRACATI </a:t>
            </a:r>
            <a:r>
              <a:rPr lang="tr-TR"/>
              <a:t> </a:t>
            </a:r>
            <a:r>
              <a:rPr lang="en-US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36440432564131"/>
          <c:y val="0.18909090909090961"/>
          <c:w val="0.74233277082688442"/>
          <c:h val="0.53818181818181865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İHR'!$C$40:$N$40</c:f>
              <c:numCache>
                <c:formatCode>#,##0</c:formatCode>
                <c:ptCount val="12"/>
                <c:pt idx="0">
                  <c:v>902958.44900000002</c:v>
                </c:pt>
                <c:pt idx="1">
                  <c:v>921071.06099999999</c:v>
                </c:pt>
                <c:pt idx="2">
                  <c:v>1057276.81</c:v>
                </c:pt>
                <c:pt idx="3">
                  <c:v>1085912.7520000001</c:v>
                </c:pt>
                <c:pt idx="4">
                  <c:v>1069516.9480000001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İHR'!$C$41:$N$41</c:f>
              <c:numCache>
                <c:formatCode>#,##0</c:formatCode>
                <c:ptCount val="12"/>
                <c:pt idx="0">
                  <c:v>830058.66099999996</c:v>
                </c:pt>
                <c:pt idx="1">
                  <c:v>838432.59600000002</c:v>
                </c:pt>
                <c:pt idx="2">
                  <c:v>909520.10199999996</c:v>
                </c:pt>
                <c:pt idx="3">
                  <c:v>916404.33499999996</c:v>
                </c:pt>
                <c:pt idx="4">
                  <c:v>1026587.107</c:v>
                </c:pt>
                <c:pt idx="5">
                  <c:v>920199.36</c:v>
                </c:pt>
                <c:pt idx="6">
                  <c:v>1038797.394</c:v>
                </c:pt>
                <c:pt idx="7">
                  <c:v>884379.68400000001</c:v>
                </c:pt>
                <c:pt idx="8">
                  <c:v>1034960.887</c:v>
                </c:pt>
                <c:pt idx="9">
                  <c:v>1055646.5249999999</c:v>
                </c:pt>
                <c:pt idx="10">
                  <c:v>1129893.7109999999</c:v>
                </c:pt>
                <c:pt idx="11">
                  <c:v>1116601.6499999999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83904"/>
        <c:axId val="119319360"/>
      </c:lineChart>
      <c:catAx>
        <c:axId val="11948390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9319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9319360"/>
        <c:scaling>
          <c:orientation val="minMax"/>
          <c:max val="15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9483904"/>
        <c:crosses val="autoZero"/>
        <c:crossBetween val="between"/>
        <c:majorUnit val="2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24948875255619E-2"/>
          <c:y val="0.83272727272727365"/>
          <c:w val="0.13905951940056568"/>
          <c:h val="0.15636363636363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3670791206"/>
          <c:y val="2.78884462151394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93"/>
          <c:y val="0.18326693227091692"/>
          <c:w val="0.79387834211410269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İHR'!$C$34:$N$34</c:f>
              <c:numCache>
                <c:formatCode>#,##0</c:formatCode>
                <c:ptCount val="12"/>
                <c:pt idx="0">
                  <c:v>1586982.6910000001</c:v>
                </c:pt>
                <c:pt idx="1">
                  <c:v>1486801.36</c:v>
                </c:pt>
                <c:pt idx="2">
                  <c:v>1600490.047</c:v>
                </c:pt>
                <c:pt idx="3">
                  <c:v>1546909.8859999999</c:v>
                </c:pt>
                <c:pt idx="4">
                  <c:v>1616905.423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İHR'!$C$35:$N$35</c:f>
              <c:numCache>
                <c:formatCode>#,##0</c:formatCode>
                <c:ptCount val="12"/>
                <c:pt idx="0">
                  <c:v>1392631.8389999999</c:v>
                </c:pt>
                <c:pt idx="1">
                  <c:v>1389526.74</c:v>
                </c:pt>
                <c:pt idx="2">
                  <c:v>1509895.94</c:v>
                </c:pt>
                <c:pt idx="3">
                  <c:v>1316522.5319999999</c:v>
                </c:pt>
                <c:pt idx="4">
                  <c:v>1364085.9779999999</c:v>
                </c:pt>
                <c:pt idx="5">
                  <c:v>1442920.192</c:v>
                </c:pt>
                <c:pt idx="6">
                  <c:v>1620323.415</c:v>
                </c:pt>
                <c:pt idx="7">
                  <c:v>1398212.5020000001</c:v>
                </c:pt>
                <c:pt idx="8">
                  <c:v>1516878.0020000001</c:v>
                </c:pt>
                <c:pt idx="9">
                  <c:v>1336844.574</c:v>
                </c:pt>
                <c:pt idx="10">
                  <c:v>1659815.5759999999</c:v>
                </c:pt>
                <c:pt idx="11">
                  <c:v>1424976.075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98144"/>
        <c:axId val="119321088"/>
      </c:lineChart>
      <c:catAx>
        <c:axId val="12019814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9321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9321088"/>
        <c:scaling>
          <c:orientation val="minMax"/>
          <c:max val="2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019814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5646258503401362E-2"/>
          <c:y val="0.80345285524568399"/>
          <c:w val="0.12653082650382988"/>
          <c:h val="0.155378486055777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
(Bin $)</a:t>
            </a:r>
          </a:p>
        </c:rich>
      </c:tx>
      <c:layout>
        <c:manualLayout>
          <c:xMode val="edge"/>
          <c:yMode val="edge"/>
          <c:x val="0.27142878568750539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21"/>
          <c:y val="0.21019939671720181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İHR'!$C$44:$N$44</c:f>
              <c:numCache>
                <c:formatCode>#,##0</c:formatCode>
                <c:ptCount val="12"/>
                <c:pt idx="0">
                  <c:v>592111.07999999996</c:v>
                </c:pt>
                <c:pt idx="1">
                  <c:v>567911.38300000003</c:v>
                </c:pt>
                <c:pt idx="2">
                  <c:v>600017.80299999996</c:v>
                </c:pt>
                <c:pt idx="3">
                  <c:v>649343.65500000003</c:v>
                </c:pt>
                <c:pt idx="4">
                  <c:v>651466.90599999996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İHR'!$C$45:$N$45</c:f>
              <c:numCache>
                <c:formatCode>#,##0</c:formatCode>
                <c:ptCount val="12"/>
                <c:pt idx="0">
                  <c:v>519510.93900000001</c:v>
                </c:pt>
                <c:pt idx="1">
                  <c:v>545252.58400000003</c:v>
                </c:pt>
                <c:pt idx="2">
                  <c:v>593049.04099999997</c:v>
                </c:pt>
                <c:pt idx="3">
                  <c:v>558747.25399999996</c:v>
                </c:pt>
                <c:pt idx="4">
                  <c:v>617249.64</c:v>
                </c:pt>
                <c:pt idx="5">
                  <c:v>553151.41299999994</c:v>
                </c:pt>
                <c:pt idx="6">
                  <c:v>584799.06700000004</c:v>
                </c:pt>
                <c:pt idx="7">
                  <c:v>506461.533</c:v>
                </c:pt>
                <c:pt idx="8">
                  <c:v>593262.96299999999</c:v>
                </c:pt>
                <c:pt idx="9">
                  <c:v>535440.18799999997</c:v>
                </c:pt>
                <c:pt idx="10">
                  <c:v>652396.80000000005</c:v>
                </c:pt>
                <c:pt idx="11">
                  <c:v>575139.52300000004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99680"/>
        <c:axId val="119322816"/>
      </c:lineChart>
      <c:catAx>
        <c:axId val="12019968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932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932281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0199680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11E-2"/>
          <c:y val="0.85572296000313375"/>
          <c:w val="0.13877572446301337"/>
          <c:h val="0.125622282289340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(Bin $)</a:t>
            </a:r>
            <a:endParaRPr lang="tr-TR"/>
          </a:p>
        </c:rich>
      </c:tx>
      <c:layout>
        <c:manualLayout>
          <c:xMode val="edge"/>
          <c:yMode val="edge"/>
          <c:x val="0.14693898976913691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76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İHR'!$C$48:$N$48</c:f>
              <c:numCache>
                <c:formatCode>#,##0</c:formatCode>
                <c:ptCount val="12"/>
                <c:pt idx="0">
                  <c:v>243657.16</c:v>
                </c:pt>
                <c:pt idx="1">
                  <c:v>245731.55100000001</c:v>
                </c:pt>
                <c:pt idx="2">
                  <c:v>272045.20500000002</c:v>
                </c:pt>
                <c:pt idx="3">
                  <c:v>308486.29399999999</c:v>
                </c:pt>
                <c:pt idx="4">
                  <c:v>289865.47100000002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İHR'!$C$49:$N$49</c:f>
              <c:numCache>
                <c:formatCode>#,##0</c:formatCode>
                <c:ptCount val="12"/>
                <c:pt idx="0">
                  <c:v>232432.56899999999</c:v>
                </c:pt>
                <c:pt idx="1">
                  <c:v>236027.054</c:v>
                </c:pt>
                <c:pt idx="2">
                  <c:v>286631.21799999999</c:v>
                </c:pt>
                <c:pt idx="3">
                  <c:v>290672.978</c:v>
                </c:pt>
                <c:pt idx="4">
                  <c:v>298364.46799999999</c:v>
                </c:pt>
                <c:pt idx="5">
                  <c:v>263835.68599999999</c:v>
                </c:pt>
                <c:pt idx="6">
                  <c:v>277557.429</c:v>
                </c:pt>
                <c:pt idx="7">
                  <c:v>250243.50399999999</c:v>
                </c:pt>
                <c:pt idx="8">
                  <c:v>264241.80200000003</c:v>
                </c:pt>
                <c:pt idx="9">
                  <c:v>241304.70499999999</c:v>
                </c:pt>
                <c:pt idx="10">
                  <c:v>263926.94900000002</c:v>
                </c:pt>
                <c:pt idx="11">
                  <c:v>248498.158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00192"/>
        <c:axId val="120341056"/>
      </c:lineChart>
      <c:catAx>
        <c:axId val="12020019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0341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03410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0200192"/>
        <c:crosses val="autoZero"/>
        <c:crossBetween val="between"/>
        <c:majorUnit val="4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11E-2"/>
          <c:y val="0.85945430328671601"/>
          <c:w val="0.13877572446301337"/>
          <c:h val="0.125622282289340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MÜCEVHER İHRACATI (1000 $)</a:t>
            </a:r>
          </a:p>
        </c:rich>
      </c:tx>
      <c:layout>
        <c:manualLayout>
          <c:xMode val="edge"/>
          <c:yMode val="edge"/>
          <c:x val="0.1947795380999062"/>
          <c:y val="4.07407407407407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İHR'!$A$50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İHR'!$C$50:$N$50</c:f>
              <c:numCache>
                <c:formatCode>#,##0</c:formatCode>
                <c:ptCount val="12"/>
                <c:pt idx="0">
                  <c:v>194226.76699999999</c:v>
                </c:pt>
                <c:pt idx="1">
                  <c:v>181477.318</c:v>
                </c:pt>
                <c:pt idx="2">
                  <c:v>212310.23</c:v>
                </c:pt>
                <c:pt idx="3">
                  <c:v>209299.33</c:v>
                </c:pt>
                <c:pt idx="4">
                  <c:v>204859.27600000001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İHR'!$C$51:$N$51</c:f>
              <c:numCache>
                <c:formatCode>#,##0</c:formatCode>
                <c:ptCount val="12"/>
                <c:pt idx="0">
                  <c:v>154262.28700000001</c:v>
                </c:pt>
                <c:pt idx="1">
                  <c:v>192587.215</c:v>
                </c:pt>
                <c:pt idx="2">
                  <c:v>191263.864</c:v>
                </c:pt>
                <c:pt idx="3">
                  <c:v>166202.21599999999</c:v>
                </c:pt>
                <c:pt idx="4">
                  <c:v>193247.432</c:v>
                </c:pt>
                <c:pt idx="5">
                  <c:v>168991.027</c:v>
                </c:pt>
                <c:pt idx="6">
                  <c:v>173492.55</c:v>
                </c:pt>
                <c:pt idx="7">
                  <c:v>187327.40599999999</c:v>
                </c:pt>
                <c:pt idx="8">
                  <c:v>205943.32800000001</c:v>
                </c:pt>
                <c:pt idx="9">
                  <c:v>194407.42</c:v>
                </c:pt>
                <c:pt idx="10">
                  <c:v>240729.628</c:v>
                </c:pt>
                <c:pt idx="11">
                  <c:v>184548.40700000001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00704"/>
        <c:axId val="120342208"/>
      </c:lineChart>
      <c:catAx>
        <c:axId val="12020070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0342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0342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020070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40160642570328E-2"/>
          <c:y val="0.84691669096918465"/>
          <c:w val="0.14859458832706232"/>
          <c:h val="0.141976086322543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 
(Bin $)</a:t>
            </a:r>
          </a:p>
        </c:rich>
      </c:tx>
      <c:layout>
        <c:manualLayout>
          <c:xMode val="edge"/>
          <c:yMode val="edge"/>
          <c:x val="0.42566191446028512"/>
          <c:y val="3.69003690036900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41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İHR'!$A$56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İHR'!$C$46:$N$46</c:f>
              <c:numCache>
                <c:formatCode>#,##0</c:formatCode>
                <c:ptCount val="12"/>
                <c:pt idx="0">
                  <c:v>1106636.301</c:v>
                </c:pt>
                <c:pt idx="1">
                  <c:v>1189155.3230000001</c:v>
                </c:pt>
                <c:pt idx="2">
                  <c:v>1173320.909</c:v>
                </c:pt>
                <c:pt idx="3">
                  <c:v>1210512.247</c:v>
                </c:pt>
                <c:pt idx="4">
                  <c:v>1282422.273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'2002-2014 AYLIK İHR'!$A$47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İHR'!$C$47:$N$47</c:f>
              <c:numCache>
                <c:formatCode>#,##0</c:formatCode>
                <c:ptCount val="12"/>
                <c:pt idx="0">
                  <c:v>1144613.557</c:v>
                </c:pt>
                <c:pt idx="1">
                  <c:v>1224777.6399999999</c:v>
                </c:pt>
                <c:pt idx="2">
                  <c:v>1449849.35</c:v>
                </c:pt>
                <c:pt idx="3">
                  <c:v>1224395.9450000001</c:v>
                </c:pt>
                <c:pt idx="4">
                  <c:v>1262968.138</c:v>
                </c:pt>
                <c:pt idx="5">
                  <c:v>1111722.7590000001</c:v>
                </c:pt>
                <c:pt idx="6">
                  <c:v>1092640.4939999999</c:v>
                </c:pt>
                <c:pt idx="7">
                  <c:v>927142.76500000001</c:v>
                </c:pt>
                <c:pt idx="8">
                  <c:v>1018114.581</c:v>
                </c:pt>
                <c:pt idx="9">
                  <c:v>1044376.713</c:v>
                </c:pt>
                <c:pt idx="10">
                  <c:v>1137162.7080000001</c:v>
                </c:pt>
                <c:pt idx="11">
                  <c:v>1197415.118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80832"/>
        <c:axId val="120343936"/>
      </c:lineChart>
      <c:catAx>
        <c:axId val="11948083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0343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0343936"/>
        <c:scaling>
          <c:orientation val="minMax"/>
          <c:max val="3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9480832"/>
        <c:crosses val="autoZero"/>
        <c:crossBetween val="between"/>
        <c:majorUnit val="2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752206381534293E-3"/>
          <c:y val="0.8499400490067901"/>
          <c:w val="0.13849287169042832"/>
          <c:h val="0.138991777319347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89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İHR'!$A$60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İHR'!$C$60:$N$60</c:f>
              <c:numCache>
                <c:formatCode>#,##0</c:formatCode>
                <c:ptCount val="12"/>
                <c:pt idx="0">
                  <c:v>401145.38500000001</c:v>
                </c:pt>
                <c:pt idx="1">
                  <c:v>327110.00799999997</c:v>
                </c:pt>
                <c:pt idx="2">
                  <c:v>363797.49200000003</c:v>
                </c:pt>
                <c:pt idx="3">
                  <c:v>410647.20500000002</c:v>
                </c:pt>
                <c:pt idx="4">
                  <c:v>465719.61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'2002-2014 AYLIK İHR'!$A$61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İHR'!$C$61:$N$61</c:f>
              <c:numCache>
                <c:formatCode>#,##0</c:formatCode>
                <c:ptCount val="12"/>
                <c:pt idx="0">
                  <c:v>394546.73300000001</c:v>
                </c:pt>
                <c:pt idx="1">
                  <c:v>398684.74200000003</c:v>
                </c:pt>
                <c:pt idx="2">
                  <c:v>369661.43300000002</c:v>
                </c:pt>
                <c:pt idx="3">
                  <c:v>401154.97700000001</c:v>
                </c:pt>
                <c:pt idx="4">
                  <c:v>507825.64299999998</c:v>
                </c:pt>
                <c:pt idx="5">
                  <c:v>431230.647</c:v>
                </c:pt>
                <c:pt idx="6">
                  <c:v>445649.38</c:v>
                </c:pt>
                <c:pt idx="7">
                  <c:v>400052.76799999998</c:v>
                </c:pt>
                <c:pt idx="8">
                  <c:v>442063.02799999999</c:v>
                </c:pt>
                <c:pt idx="9">
                  <c:v>386178.47700000001</c:v>
                </c:pt>
                <c:pt idx="10">
                  <c:v>439526.076</c:v>
                </c:pt>
                <c:pt idx="11">
                  <c:v>425748.18800000002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67456"/>
        <c:axId val="120346240"/>
      </c:lineChart>
      <c:catAx>
        <c:axId val="12046745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0346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0346240"/>
        <c:scaling>
          <c:orientation val="minMax"/>
          <c:max val="55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0467456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6620472440944885"/>
          <c:w val="0.14800000000000021"/>
          <c:h val="0.1225631278848765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AYLAR BAZINDA TOPLAM İHRACAT, 2013-2014
</a:t>
            </a:r>
          </a:p>
        </c:rich>
      </c:tx>
      <c:layout>
        <c:manualLayout>
          <c:xMode val="edge"/>
          <c:yMode val="edge"/>
          <c:x val="0.16475972540045766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801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İHR'!$C$74:$N$74</c:f>
              <c:numCache>
                <c:formatCode>#,##0</c:formatCode>
                <c:ptCount val="12"/>
                <c:pt idx="0">
                  <c:v>11481559</c:v>
                </c:pt>
                <c:pt idx="1">
                  <c:v>12386204</c:v>
                </c:pt>
                <c:pt idx="2">
                  <c:v>13122243</c:v>
                </c:pt>
                <c:pt idx="3">
                  <c:v>12468957</c:v>
                </c:pt>
                <c:pt idx="4">
                  <c:v>13276668</c:v>
                </c:pt>
                <c:pt idx="5">
                  <c:v>12393547</c:v>
                </c:pt>
                <c:pt idx="6">
                  <c:v>13060662</c:v>
                </c:pt>
                <c:pt idx="7">
                  <c:v>11116764</c:v>
                </c:pt>
                <c:pt idx="8">
                  <c:v>13059044</c:v>
                </c:pt>
                <c:pt idx="9">
                  <c:v>12054431</c:v>
                </c:pt>
                <c:pt idx="10">
                  <c:v>14196127</c:v>
                </c:pt>
                <c:pt idx="11">
                  <c:v>13180277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'2002-2014 AYLIK İHR'!$A$75</c:f>
              <c:strCache>
                <c:ptCount val="1"/>
                <c:pt idx="0">
                  <c:v>2014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İHR'!$C$75:$N$75</c:f>
              <c:numCache>
                <c:formatCode>#,##0</c:formatCode>
                <c:ptCount val="12"/>
                <c:pt idx="0">
                  <c:v>12430635.800000001</c:v>
                </c:pt>
                <c:pt idx="1">
                  <c:v>13086943.159</c:v>
                </c:pt>
                <c:pt idx="2">
                  <c:v>14714015.284</c:v>
                </c:pt>
                <c:pt idx="3">
                  <c:v>13448765.931</c:v>
                </c:pt>
                <c:pt idx="4">
                  <c:v>13412631.938999999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065856"/>
        <c:axId val="108689600"/>
      </c:lineChart>
      <c:catAx>
        <c:axId val="11506585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08689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8689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06585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8306636155606407E-2"/>
          <c:y val="0.84615692269235576"/>
          <c:w val="0.14144927536231969"/>
          <c:h val="0.13804889773393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GEMİ</a:t>
            </a:r>
            <a:r>
              <a:rPr lang="tr-TR" baseline="0"/>
              <a:t> VE YAT</a:t>
            </a:r>
            <a:r>
              <a:rPr lang="en-US"/>
              <a:t> İHRACATI (Bin $)</a:t>
            </a:r>
          </a:p>
        </c:rich>
      </c:tx>
      <c:layout>
        <c:manualLayout>
          <c:xMode val="edge"/>
          <c:yMode val="edge"/>
          <c:x val="0.31400000000000095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512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İHR'!$A$38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İHR'!$C$38:$N$38</c:f>
              <c:numCache>
                <c:formatCode>#,##0</c:formatCode>
                <c:ptCount val="12"/>
                <c:pt idx="0">
                  <c:v>54471.324000000001</c:v>
                </c:pt>
                <c:pt idx="1">
                  <c:v>89236.716</c:v>
                </c:pt>
                <c:pt idx="2">
                  <c:v>97207.963000000003</c:v>
                </c:pt>
                <c:pt idx="3">
                  <c:v>76354.088000000003</c:v>
                </c:pt>
                <c:pt idx="4">
                  <c:v>131971.46799999999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'2002-2014 AYLIK İHR'!$A$39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İHR'!$C$39:$N$39</c:f>
              <c:numCache>
                <c:formatCode>#,##0</c:formatCode>
                <c:ptCount val="12"/>
                <c:pt idx="0">
                  <c:v>48952.629000000001</c:v>
                </c:pt>
                <c:pt idx="1">
                  <c:v>162402.31299999999</c:v>
                </c:pt>
                <c:pt idx="2">
                  <c:v>92520.589000000007</c:v>
                </c:pt>
                <c:pt idx="3">
                  <c:v>29250.645</c:v>
                </c:pt>
                <c:pt idx="4">
                  <c:v>90162.293000000005</c:v>
                </c:pt>
                <c:pt idx="5">
                  <c:v>137339.94200000001</c:v>
                </c:pt>
                <c:pt idx="6">
                  <c:v>132087.47899999999</c:v>
                </c:pt>
                <c:pt idx="7">
                  <c:v>139231.01</c:v>
                </c:pt>
                <c:pt idx="8">
                  <c:v>129271.49400000001</c:v>
                </c:pt>
                <c:pt idx="9">
                  <c:v>47933.184999999998</c:v>
                </c:pt>
                <c:pt idx="10">
                  <c:v>58766.616999999998</c:v>
                </c:pt>
                <c:pt idx="11">
                  <c:v>95673.191999999995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67968"/>
        <c:axId val="120799232"/>
      </c:lineChart>
      <c:catAx>
        <c:axId val="12046796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0799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0799232"/>
        <c:scaling>
          <c:orientation val="minMax"/>
          <c:max val="4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0467968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5019041159181075"/>
          <c:w val="0.14800000000000021"/>
          <c:h val="0.138577565444768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22" r="0.75000000000000222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SAVUNMA</a:t>
            </a:r>
            <a:r>
              <a:rPr lang="tr-TR" baseline="0"/>
              <a:t> VE HAVACILIK SANAYİİ</a:t>
            </a:r>
            <a:r>
              <a:rPr lang="en-US"/>
              <a:t> İHRACATI (Bin $)</a:t>
            </a:r>
          </a:p>
        </c:rich>
      </c:tx>
      <c:layout>
        <c:manualLayout>
          <c:xMode val="edge"/>
          <c:yMode val="edge"/>
          <c:x val="0.23400000000000001"/>
          <c:y val="4.74406991260924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89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İHR'!$A$52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İHR'!$C$52:$N$52</c:f>
              <c:numCache>
                <c:formatCode>#,##0</c:formatCode>
                <c:ptCount val="12"/>
                <c:pt idx="0">
                  <c:v>107513.899</c:v>
                </c:pt>
                <c:pt idx="1">
                  <c:v>107483.261</c:v>
                </c:pt>
                <c:pt idx="2">
                  <c:v>107446.70600000001</c:v>
                </c:pt>
                <c:pt idx="3">
                  <c:v>133746.18900000001</c:v>
                </c:pt>
                <c:pt idx="4">
                  <c:v>143768.299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'2002-2014 AYLIK İHR'!$A$53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İHR'!$C$53:$N$53</c:f>
              <c:numCache>
                <c:formatCode>#,##0</c:formatCode>
                <c:ptCount val="12"/>
                <c:pt idx="0">
                  <c:v>72558.025999999998</c:v>
                </c:pt>
                <c:pt idx="1">
                  <c:v>90844.455000000002</c:v>
                </c:pt>
                <c:pt idx="2">
                  <c:v>106723.235</c:v>
                </c:pt>
                <c:pt idx="3">
                  <c:v>113262.235</c:v>
                </c:pt>
                <c:pt idx="4">
                  <c:v>126939.52800000001</c:v>
                </c:pt>
                <c:pt idx="5">
                  <c:v>171486.93799999999</c:v>
                </c:pt>
                <c:pt idx="6">
                  <c:v>99144.585000000006</c:v>
                </c:pt>
                <c:pt idx="7">
                  <c:v>90827.187000000005</c:v>
                </c:pt>
                <c:pt idx="8">
                  <c:v>114505.41800000001</c:v>
                </c:pt>
                <c:pt idx="9">
                  <c:v>129968.928</c:v>
                </c:pt>
                <c:pt idx="10">
                  <c:v>109259.065</c:v>
                </c:pt>
                <c:pt idx="11">
                  <c:v>166083.046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68480"/>
        <c:axId val="120801536"/>
      </c:lineChart>
      <c:catAx>
        <c:axId val="12046848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0801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0801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046848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6517168500004915"/>
          <c:w val="0.13578666666666669"/>
          <c:h val="0.118801104918065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İKLİMLENDİRME</a:t>
            </a:r>
            <a:r>
              <a:rPr lang="tr-TR" baseline="0"/>
              <a:t> SANAYİ </a:t>
            </a:r>
          </a:p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İHRACATI (Bin $)</a:t>
            </a:r>
          </a:p>
        </c:rich>
      </c:tx>
      <c:layout>
        <c:manualLayout>
          <c:xMode val="edge"/>
          <c:yMode val="edge"/>
          <c:x val="0.29000000000000031"/>
          <c:y val="4.74406991260924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İHR'!$A$54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İHR'!$C$54:$N$54</c:f>
              <c:numCache>
                <c:formatCode>#,##0</c:formatCode>
                <c:ptCount val="12"/>
                <c:pt idx="0">
                  <c:v>329794.63900000002</c:v>
                </c:pt>
                <c:pt idx="1">
                  <c:v>355785.22399999999</c:v>
                </c:pt>
                <c:pt idx="2">
                  <c:v>399351.114</c:v>
                </c:pt>
                <c:pt idx="3">
                  <c:v>393859.93599999999</c:v>
                </c:pt>
                <c:pt idx="4">
                  <c:v>411446.39600000001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'2002-2014 AYLIK İHR'!$A$55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İHR'!$C$55:$N$55</c:f>
              <c:numCache>
                <c:formatCode>#,##0</c:formatCode>
                <c:ptCount val="12"/>
                <c:pt idx="0">
                  <c:v>275661.76899999997</c:v>
                </c:pt>
                <c:pt idx="1">
                  <c:v>301565.69799999997</c:v>
                </c:pt>
                <c:pt idx="2">
                  <c:v>348687.11599999998</c:v>
                </c:pt>
                <c:pt idx="3">
                  <c:v>357882.09399999998</c:v>
                </c:pt>
                <c:pt idx="4">
                  <c:v>379190.42099999997</c:v>
                </c:pt>
                <c:pt idx="5">
                  <c:v>335231.13199999998</c:v>
                </c:pt>
                <c:pt idx="6">
                  <c:v>364910.07</c:v>
                </c:pt>
                <c:pt idx="7">
                  <c:v>311691.00099999999</c:v>
                </c:pt>
                <c:pt idx="8">
                  <c:v>382285.34899999999</c:v>
                </c:pt>
                <c:pt idx="9">
                  <c:v>362305.28499999997</c:v>
                </c:pt>
                <c:pt idx="10">
                  <c:v>419601.19900000002</c:v>
                </c:pt>
                <c:pt idx="11">
                  <c:v>361531.57799999998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68992"/>
        <c:axId val="120804416"/>
      </c:lineChart>
      <c:catAx>
        <c:axId val="12046899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0804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0804416"/>
        <c:scaling>
          <c:orientation val="minMax"/>
          <c:max val="5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20468992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5518416939455599"/>
          <c:w val="0.13578666666666669"/>
          <c:h val="0.128788620523557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TARIM İHRACATI, </a:t>
            </a:r>
            <a:r>
              <a:rPr lang="en-US" sz="1075" b="1" i="0" u="none" strike="noStrike" baseline="0"/>
              <a:t>20</a:t>
            </a:r>
            <a:r>
              <a:rPr lang="tr-TR" sz="1075" b="1" i="0" u="none" strike="noStrike" baseline="0"/>
              <a:t>13</a:t>
            </a:r>
            <a:r>
              <a:rPr lang="en-US" sz="1075" b="1" i="0" u="none" strike="noStrike" baseline="0"/>
              <a:t>-20</a:t>
            </a:r>
            <a:r>
              <a:rPr lang="tr-TR" sz="1075" b="1" i="0" u="none" strike="noStrike" baseline="0"/>
              <a:t>14</a:t>
            </a:r>
          </a:p>
        </c:rich>
      </c:tx>
      <c:layout>
        <c:manualLayout>
          <c:xMode val="edge"/>
          <c:yMode val="edge"/>
          <c:x val="0.14942552870546374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95"/>
          <c:y val="0.18972368631825576"/>
          <c:w val="0.75402468126949196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İHR'!$C$3:$N$3</c:f>
              <c:numCache>
                <c:formatCode>#,##0</c:formatCode>
                <c:ptCount val="12"/>
                <c:pt idx="0">
                  <c:v>1699673.145</c:v>
                </c:pt>
                <c:pt idx="1">
                  <c:v>1613307.2549999999</c:v>
                </c:pt>
                <c:pt idx="2">
                  <c:v>1721276.5919999999</c:v>
                </c:pt>
                <c:pt idx="3">
                  <c:v>1687309.8570000001</c:v>
                </c:pt>
                <c:pt idx="4">
                  <c:v>1769584.915</c:v>
                </c:pt>
                <c:pt idx="5">
                  <c:v>1649695.665</c:v>
                </c:pt>
                <c:pt idx="6">
                  <c:v>1685986.939</c:v>
                </c:pt>
                <c:pt idx="7">
                  <c:v>1409258.2560000001</c:v>
                </c:pt>
                <c:pt idx="8">
                  <c:v>1832004.787</c:v>
                </c:pt>
                <c:pt idx="9">
                  <c:v>1824535.5079999999</c:v>
                </c:pt>
                <c:pt idx="10">
                  <c:v>2254318.5830000001</c:v>
                </c:pt>
                <c:pt idx="11">
                  <c:v>2205856.4840000002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'2002-2014 AYLIK İHR'!$A$2</c:f>
              <c:strCache>
                <c:ptCount val="1"/>
                <c:pt idx="0">
                  <c:v>2014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İHR'!$C$2:$N$2</c:f>
              <c:numCache>
                <c:formatCode>#,##0</c:formatCode>
                <c:ptCount val="12"/>
                <c:pt idx="0">
                  <c:v>1928511.659</c:v>
                </c:pt>
                <c:pt idx="1">
                  <c:v>1796165.5349999999</c:v>
                </c:pt>
                <c:pt idx="2">
                  <c:v>1889336.547</c:v>
                </c:pt>
                <c:pt idx="3">
                  <c:v>1851070.5260000001</c:v>
                </c:pt>
                <c:pt idx="4">
                  <c:v>1811523.8759999999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066368"/>
        <c:axId val="115204672"/>
      </c:lineChart>
      <c:catAx>
        <c:axId val="115066368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204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20467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06636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494252873563218E-2"/>
          <c:y val="0.82608861639331022"/>
          <c:w val="0.14681992337164751"/>
          <c:h val="0.157049578288879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2007-2013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29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'2002-2014 AYLIK İHR'!$C$70:$N$70</c:f>
              <c:numCache>
                <c:formatCode>#,##0</c:formatCode>
                <c:ptCount val="12"/>
                <c:pt idx="0">
                  <c:v>7884493.5240000021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7561696.282999998</c:v>
                </c:pt>
                <c:pt idx="4">
                  <c:v>7346407.5280000027</c:v>
                </c:pt>
                <c:pt idx="5">
                  <c:v>8329692.782999998</c:v>
                </c:pt>
                <c:pt idx="6">
                  <c:v>9055733.6709999945</c:v>
                </c:pt>
                <c:pt idx="7">
                  <c:v>7839908.8419999983</c:v>
                </c:pt>
                <c:pt idx="8">
                  <c:v>8480708.3870000001</c:v>
                </c:pt>
                <c:pt idx="9">
                  <c:v>10095768.030000005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'2002-2014 AYLIK İHR'!$A$71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'2002-2014 AYLIK İHR'!$C$71:$N$71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'2002-2014 AYLIK İHR'!$A$72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'2002-2014 AYLIK İHR'!$C$72:$N$72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'2002-2014 AYLIK İHR'!$A$73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'2002-2014 AYLIK İHR'!$C$73:$N$73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'2002-2014 AYLIK İHR'!$A$74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'2002-2014 AYLIK İHR'!$C$74:$N$74</c:f>
              <c:numCache>
                <c:formatCode>#,##0</c:formatCode>
                <c:ptCount val="12"/>
                <c:pt idx="0">
                  <c:v>11481559</c:v>
                </c:pt>
                <c:pt idx="1">
                  <c:v>12386204</c:v>
                </c:pt>
                <c:pt idx="2">
                  <c:v>13122243</c:v>
                </c:pt>
                <c:pt idx="3">
                  <c:v>12468957</c:v>
                </c:pt>
                <c:pt idx="4">
                  <c:v>13276668</c:v>
                </c:pt>
                <c:pt idx="5">
                  <c:v>12393547</c:v>
                </c:pt>
                <c:pt idx="6">
                  <c:v>13060662</c:v>
                </c:pt>
                <c:pt idx="7">
                  <c:v>11116764</c:v>
                </c:pt>
                <c:pt idx="8">
                  <c:v>13059044</c:v>
                </c:pt>
                <c:pt idx="9">
                  <c:v>12054431</c:v>
                </c:pt>
                <c:pt idx="10">
                  <c:v>14196127</c:v>
                </c:pt>
                <c:pt idx="11">
                  <c:v>13180277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'2002-2014 AYLIK İHR'!$A$75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'2002-2014 AYLIK İHR'!$C$75:$N$75</c:f>
              <c:numCache>
                <c:formatCode>#,##0</c:formatCode>
                <c:ptCount val="12"/>
                <c:pt idx="0">
                  <c:v>12430635.800000001</c:v>
                </c:pt>
                <c:pt idx="1">
                  <c:v>13086943.159</c:v>
                </c:pt>
                <c:pt idx="2">
                  <c:v>14714015.284</c:v>
                </c:pt>
                <c:pt idx="3">
                  <c:v>13448765.931</c:v>
                </c:pt>
                <c:pt idx="4">
                  <c:v>13412631.938999999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068416"/>
        <c:axId val="115207552"/>
      </c:lineChart>
      <c:catAx>
        <c:axId val="11506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207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207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06841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742"/>
          <c:w val="8.6666666666666878E-2"/>
          <c:h val="0.343811739441660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2002-2013 (1000 $)</a:t>
            </a:r>
          </a:p>
        </c:rich>
      </c:tx>
      <c:layout>
        <c:manualLayout>
          <c:xMode val="edge"/>
          <c:yMode val="edge"/>
          <c:x val="0.1984023068979969"/>
          <c:y val="3.29113924050635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'2002-2014 AYLIK İHR'!$A$63:$A$75</c:f>
              <c:strCache>
                <c:ptCount val="1"/>
                <c:pt idx="0">
                  <c:v>2002 2003 2004 2005 2006 2007 2008 2009 2010 2011 2012 2013 2014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1.5151515151515157E-2"/>
                  <c:y val="1.68773713412405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3.0302897743842625E-2"/>
                  <c:y val="1.68776371308016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'2002-2014 AYLIK İHR'!$A$63:$A$75</c:f>
              <c:numCache>
                <c:formatCode>General</c:formatCode>
                <c:ptCount val="13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</c:numCache>
            </c:numRef>
          </c:cat>
          <c:val>
            <c:numRef>
              <c:f>'2002-2014 AYLIK İHR'!$O$63:$O$75</c:f>
              <c:numCache>
                <c:formatCode>#,##0</c:formatCode>
                <c:ptCount val="13"/>
                <c:pt idx="0">
                  <c:v>36059089.028999999</c:v>
                </c:pt>
                <c:pt idx="1">
                  <c:v>47252836.302000016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85534675.518000007</c:v>
                </c:pt>
                <c:pt idx="5">
                  <c:v>107271749.904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151796483</c:v>
                </c:pt>
                <c:pt idx="12">
                  <c:v>67092992.113000005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486720"/>
        <c:axId val="115209856"/>
      </c:barChart>
      <c:catAx>
        <c:axId val="11548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209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209856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486720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      (Bin $)</a:t>
            </a:r>
          </a:p>
        </c:rich>
      </c:tx>
      <c:layout>
        <c:manualLayout>
          <c:xMode val="edge"/>
          <c:yMode val="edge"/>
          <c:x val="0.15337444782592446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501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İHR'!$C$4:$N$4</c:f>
              <c:numCache>
                <c:formatCode>#,##0</c:formatCode>
                <c:ptCount val="12"/>
                <c:pt idx="0">
                  <c:v>614379.31499999994</c:v>
                </c:pt>
                <c:pt idx="1">
                  <c:v>556392.97199999995</c:v>
                </c:pt>
                <c:pt idx="2">
                  <c:v>598845.60400000005</c:v>
                </c:pt>
                <c:pt idx="3">
                  <c:v>610766.54599999997</c:v>
                </c:pt>
                <c:pt idx="4">
                  <c:v>543899.76800000004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'2002-2014 AYLIK İHR'!$C$5:$N$5</c:f>
              <c:numCache>
                <c:formatCode>#,##0</c:formatCode>
                <c:ptCount val="12"/>
                <c:pt idx="0">
                  <c:v>500356.07299999997</c:v>
                </c:pt>
                <c:pt idx="1">
                  <c:v>471153.27600000001</c:v>
                </c:pt>
                <c:pt idx="2">
                  <c:v>532314.25</c:v>
                </c:pt>
                <c:pt idx="3">
                  <c:v>519233.696</c:v>
                </c:pt>
                <c:pt idx="4">
                  <c:v>586423.34199999995</c:v>
                </c:pt>
                <c:pt idx="5">
                  <c:v>541613.93799999997</c:v>
                </c:pt>
                <c:pt idx="6">
                  <c:v>550415.77099999995</c:v>
                </c:pt>
                <c:pt idx="7">
                  <c:v>452134.76199999999</c:v>
                </c:pt>
                <c:pt idx="8">
                  <c:v>552542.80700000003</c:v>
                </c:pt>
                <c:pt idx="9">
                  <c:v>533845.59100000001</c:v>
                </c:pt>
                <c:pt idx="10">
                  <c:v>672801.73100000003</c:v>
                </c:pt>
                <c:pt idx="11">
                  <c:v>673321.68099999998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89792"/>
        <c:axId val="115211584"/>
      </c:lineChart>
      <c:catAx>
        <c:axId val="115489792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211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211584"/>
        <c:scaling>
          <c:orientation val="minMax"/>
          <c:max val="1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489792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044989775051136E-2"/>
          <c:y val="0.87795275590551181"/>
          <c:w val="0.13905930470347649"/>
          <c:h val="0.110236220472441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YAŞ MEYVE VE SEBZE İHRACATI (Bin $)</a:t>
            </a:r>
          </a:p>
        </c:rich>
      </c:tx>
      <c:layout>
        <c:manualLayout>
          <c:xMode val="edge"/>
          <c:yMode val="edge"/>
          <c:x val="0.20612266323852316"/>
          <c:y val="3.77358490566039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İHR'!$C$6:$N$6</c:f>
              <c:numCache>
                <c:formatCode>#,##0</c:formatCode>
                <c:ptCount val="12"/>
                <c:pt idx="0">
                  <c:v>219400.459</c:v>
                </c:pt>
                <c:pt idx="1">
                  <c:v>200393.932</c:v>
                </c:pt>
                <c:pt idx="2">
                  <c:v>192381.674</c:v>
                </c:pt>
                <c:pt idx="3">
                  <c:v>177435.49799999999</c:v>
                </c:pt>
                <c:pt idx="4">
                  <c:v>188628.573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İHR'!$C$7:$N$7</c:f>
              <c:numCache>
                <c:formatCode>#,##0</c:formatCode>
                <c:ptCount val="12"/>
                <c:pt idx="0">
                  <c:v>223137.13500000001</c:v>
                </c:pt>
                <c:pt idx="1">
                  <c:v>181369.864</c:v>
                </c:pt>
                <c:pt idx="2">
                  <c:v>172416.70600000001</c:v>
                </c:pt>
                <c:pt idx="3">
                  <c:v>160135.041</c:v>
                </c:pt>
                <c:pt idx="4">
                  <c:v>181562.63200000001</c:v>
                </c:pt>
                <c:pt idx="5">
                  <c:v>178025.77</c:v>
                </c:pt>
                <c:pt idx="6">
                  <c:v>115872.15399999999</c:v>
                </c:pt>
                <c:pt idx="7">
                  <c:v>95406.588000000003</c:v>
                </c:pt>
                <c:pt idx="8">
                  <c:v>126599.36199999999</c:v>
                </c:pt>
                <c:pt idx="9">
                  <c:v>217672.26800000001</c:v>
                </c:pt>
                <c:pt idx="10">
                  <c:v>335971.37300000002</c:v>
                </c:pt>
                <c:pt idx="11">
                  <c:v>363610.79800000001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40512"/>
        <c:axId val="115639424"/>
      </c:lineChart>
      <c:catAx>
        <c:axId val="11744051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639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6394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744051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11E-2"/>
          <c:y val="0.87673114445599964"/>
          <c:w val="0.13673490813648348"/>
          <c:h val="0.111950081711484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248"/>
          <c:y val="3.89105058365758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33286636716424"/>
          <c:y val="0.14785992217898833"/>
          <c:w val="0.83435749448311214"/>
          <c:h val="0.57587548638132502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İHR'!$C$8:$N$8</c:f>
              <c:numCache>
                <c:formatCode>#,##0</c:formatCode>
                <c:ptCount val="12"/>
                <c:pt idx="0">
                  <c:v>111498.515</c:v>
                </c:pt>
                <c:pt idx="1">
                  <c:v>112377.708</c:v>
                </c:pt>
                <c:pt idx="2">
                  <c:v>119972.658</c:v>
                </c:pt>
                <c:pt idx="3">
                  <c:v>121239.546</c:v>
                </c:pt>
                <c:pt idx="4">
                  <c:v>109481.87699999999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İHR'!$C$9:$N$9</c:f>
              <c:numCache>
                <c:formatCode>#,##0</c:formatCode>
                <c:ptCount val="12"/>
                <c:pt idx="0">
                  <c:v>94905.948000000004</c:v>
                </c:pt>
                <c:pt idx="1">
                  <c:v>94116.08</c:v>
                </c:pt>
                <c:pt idx="2">
                  <c:v>95501.997000000003</c:v>
                </c:pt>
                <c:pt idx="3">
                  <c:v>100788.325</c:v>
                </c:pt>
                <c:pt idx="4">
                  <c:v>112882.94</c:v>
                </c:pt>
                <c:pt idx="5">
                  <c:v>100335.58100000001</c:v>
                </c:pt>
                <c:pt idx="6">
                  <c:v>109284.296</c:v>
                </c:pt>
                <c:pt idx="7">
                  <c:v>107879.761</c:v>
                </c:pt>
                <c:pt idx="8">
                  <c:v>126916.215</c:v>
                </c:pt>
                <c:pt idx="9">
                  <c:v>122321.38</c:v>
                </c:pt>
                <c:pt idx="10">
                  <c:v>145498.478</c:v>
                </c:pt>
                <c:pt idx="11">
                  <c:v>120985.576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41024"/>
        <c:axId val="115641152"/>
      </c:lineChart>
      <c:catAx>
        <c:axId val="11744102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5641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64115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en-US"/>
          </a:p>
        </c:txPr>
        <c:crossAx val="11744102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24948875255619E-2"/>
          <c:y val="0.86770428015564205"/>
          <c:w val="0.13701452962551408"/>
          <c:h val="0.120622568093385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66675</xdr:rowOff>
    </xdr:from>
    <xdr:to>
      <xdr:col>6</xdr:col>
      <xdr:colOff>114300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83</xdr:row>
      <xdr:rowOff>19050</xdr:rowOff>
    </xdr:from>
    <xdr:to>
      <xdr:col>6</xdr:col>
      <xdr:colOff>219075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152400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66</xdr:row>
      <xdr:rowOff>19050</xdr:rowOff>
    </xdr:from>
    <xdr:to>
      <xdr:col>6</xdr:col>
      <xdr:colOff>295275</xdr:colOff>
      <xdr:row>82</xdr:row>
      <xdr:rowOff>47625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18</xdr:row>
      <xdr:rowOff>19050</xdr:rowOff>
    </xdr:from>
    <xdr:to>
      <xdr:col>6</xdr:col>
      <xdr:colOff>161925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133350</xdr:colOff>
      <xdr:row>133</xdr:row>
      <xdr:rowOff>38100</xdr:rowOff>
    </xdr:from>
    <xdr:to>
      <xdr:col>6</xdr:col>
      <xdr:colOff>266700</xdr:colOff>
      <xdr:row>149</xdr:row>
      <xdr:rowOff>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133350</xdr:colOff>
      <xdr:row>149</xdr:row>
      <xdr:rowOff>133350</xdr:rowOff>
    </xdr:from>
    <xdr:to>
      <xdr:col>6</xdr:col>
      <xdr:colOff>342900</xdr:colOff>
      <xdr:row>165</xdr:row>
      <xdr:rowOff>114300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133350</xdr:colOff>
      <xdr:row>116</xdr:row>
      <xdr:rowOff>66675</xdr:rowOff>
    </xdr:from>
    <xdr:to>
      <xdr:col>6</xdr:col>
      <xdr:colOff>276225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95250</xdr:colOff>
      <xdr:row>199</xdr:row>
      <xdr:rowOff>66675</xdr:rowOff>
    </xdr:from>
    <xdr:to>
      <xdr:col>6</xdr:col>
      <xdr:colOff>323850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47625</xdr:colOff>
      <xdr:row>49</xdr:row>
      <xdr:rowOff>114300</xdr:rowOff>
    </xdr:from>
    <xdr:to>
      <xdr:col>6</xdr:col>
      <xdr:colOff>276225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152400</xdr:colOff>
      <xdr:row>166</xdr:row>
      <xdr:rowOff>47625</xdr:rowOff>
    </xdr:from>
    <xdr:to>
      <xdr:col>6</xdr:col>
      <xdr:colOff>381000</xdr:colOff>
      <xdr:row>182</xdr:row>
      <xdr:rowOff>0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85725</xdr:colOff>
      <xdr:row>182</xdr:row>
      <xdr:rowOff>114300</xdr:rowOff>
    </xdr:from>
    <xdr:to>
      <xdr:col>6</xdr:col>
      <xdr:colOff>314325</xdr:colOff>
      <xdr:row>198</xdr:row>
      <xdr:rowOff>66675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8</xdr:col>
      <xdr:colOff>504825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8</xdr:col>
      <xdr:colOff>495300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8</xdr:col>
      <xdr:colOff>523875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8</xdr:col>
      <xdr:colOff>504825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18</xdr:row>
      <xdr:rowOff>66675</xdr:rowOff>
    </xdr:from>
    <xdr:to>
      <xdr:col>7</xdr:col>
      <xdr:colOff>323850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34</xdr:row>
      <xdr:rowOff>95250</xdr:rowOff>
    </xdr:from>
    <xdr:to>
      <xdr:col>7</xdr:col>
      <xdr:colOff>314325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50</xdr:row>
      <xdr:rowOff>9525</xdr:rowOff>
    </xdr:from>
    <xdr:to>
      <xdr:col>7</xdr:col>
      <xdr:colOff>323850</xdr:colOff>
      <xdr:row>64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6</xdr:col>
      <xdr:colOff>447675</xdr:colOff>
      <xdr:row>32</xdr:row>
      <xdr:rowOff>133350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33</xdr:row>
      <xdr:rowOff>0</xdr:rowOff>
    </xdr:from>
    <xdr:to>
      <xdr:col>6</xdr:col>
      <xdr:colOff>400050</xdr:colOff>
      <xdr:row>47</xdr:row>
      <xdr:rowOff>104775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49</xdr:row>
      <xdr:rowOff>19050</xdr:rowOff>
    </xdr:from>
    <xdr:to>
      <xdr:col>6</xdr:col>
      <xdr:colOff>428625</xdr:colOff>
      <xdr:row>64</xdr:row>
      <xdr:rowOff>133350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</xdr:row>
      <xdr:rowOff>28575</xdr:rowOff>
    </xdr:from>
    <xdr:to>
      <xdr:col>7</xdr:col>
      <xdr:colOff>419100</xdr:colOff>
      <xdr:row>18</xdr:row>
      <xdr:rowOff>142875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22</xdr:row>
      <xdr:rowOff>9525</xdr:rowOff>
    </xdr:from>
    <xdr:to>
      <xdr:col>7</xdr:col>
      <xdr:colOff>419100</xdr:colOff>
      <xdr:row>38</xdr:row>
      <xdr:rowOff>9525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abSelected="1" zoomScale="70" zoomScaleNormal="70" workbookViewId="0">
      <pane xSplit="1" ySplit="7" topLeftCell="B22" activePane="bottomRight" state="frozen"/>
      <selection activeCell="B16" sqref="B16"/>
      <selection pane="topRight" activeCell="B16" sqref="B16"/>
      <selection pane="bottomLeft" activeCell="B16" sqref="B16"/>
      <selection pane="bottomRight" activeCell="F2" sqref="F2"/>
    </sheetView>
  </sheetViews>
  <sheetFormatPr defaultColWidth="9.140625" defaultRowHeight="12.75" x14ac:dyDescent="0.2"/>
  <cols>
    <col min="1" max="1" width="49.28515625" style="1" bestFit="1" customWidth="1"/>
    <col min="2" max="2" width="17.85546875" style="1" customWidth="1"/>
    <col min="3" max="3" width="17" style="1" bestFit="1" customWidth="1"/>
    <col min="4" max="4" width="9.42578125" style="1" bestFit="1" customWidth="1"/>
    <col min="5" max="5" width="13.5703125" style="1" bestFit="1" customWidth="1"/>
    <col min="6" max="7" width="18.85546875" style="1" bestFit="1" customWidth="1"/>
    <col min="8" max="8" width="10.28515625" style="1" bestFit="1" customWidth="1"/>
    <col min="9" max="9" width="13.5703125" style="1" bestFit="1" customWidth="1"/>
    <col min="10" max="11" width="18.7109375" style="1" bestFit="1" customWidth="1"/>
    <col min="12" max="13" width="9.42578125" style="1" bestFit="1" customWidth="1"/>
    <col min="14" max="16384" width="9.140625" style="1"/>
  </cols>
  <sheetData>
    <row r="1" spans="1:13" ht="26.25" x14ac:dyDescent="0.4">
      <c r="B1" s="2" t="s">
        <v>207</v>
      </c>
      <c r="D1" s="3"/>
    </row>
    <row r="2" spans="1:13" x14ac:dyDescent="0.2">
      <c r="D2" s="3"/>
    </row>
    <row r="3" spans="1:13" x14ac:dyDescent="0.2">
      <c r="D3" s="3"/>
    </row>
    <row r="4" spans="1:13" x14ac:dyDescent="0.2">
      <c r="B4" s="3"/>
      <c r="C4" s="3"/>
      <c r="D4" s="3"/>
      <c r="E4" s="3"/>
      <c r="F4" s="3"/>
      <c r="G4" s="3"/>
      <c r="H4" s="3"/>
      <c r="I4" s="3"/>
    </row>
    <row r="5" spans="1:13" ht="26.25" x14ac:dyDescent="0.2">
      <c r="A5" s="141" t="s">
        <v>0</v>
      </c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3"/>
    </row>
    <row r="6" spans="1:13" ht="18" x14ac:dyDescent="0.2">
      <c r="A6" s="4"/>
      <c r="B6" s="140" t="s">
        <v>66</v>
      </c>
      <c r="C6" s="140"/>
      <c r="D6" s="140"/>
      <c r="E6" s="140"/>
      <c r="F6" s="140" t="s">
        <v>208</v>
      </c>
      <c r="G6" s="140"/>
      <c r="H6" s="140"/>
      <c r="I6" s="140"/>
      <c r="J6" s="140" t="s">
        <v>184</v>
      </c>
      <c r="K6" s="140"/>
      <c r="L6" s="140"/>
      <c r="M6" s="140"/>
    </row>
    <row r="7" spans="1:13" ht="30" x14ac:dyDescent="0.25">
      <c r="A7" s="5" t="s">
        <v>2</v>
      </c>
      <c r="B7" s="6">
        <v>2013</v>
      </c>
      <c r="C7" s="7">
        <v>2014</v>
      </c>
      <c r="D7" s="8" t="s">
        <v>185</v>
      </c>
      <c r="E7" s="8" t="s">
        <v>186</v>
      </c>
      <c r="F7" s="6">
        <v>2013</v>
      </c>
      <c r="G7" s="7">
        <v>2014</v>
      </c>
      <c r="H7" s="8" t="s">
        <v>185</v>
      </c>
      <c r="I7" s="8" t="s">
        <v>186</v>
      </c>
      <c r="J7" s="6" t="s">
        <v>187</v>
      </c>
      <c r="K7" s="6" t="s">
        <v>188</v>
      </c>
      <c r="L7" s="8" t="s">
        <v>185</v>
      </c>
      <c r="M7" s="8" t="s">
        <v>186</v>
      </c>
    </row>
    <row r="8" spans="1:13" ht="16.5" x14ac:dyDescent="0.25">
      <c r="A8" s="65" t="s">
        <v>3</v>
      </c>
      <c r="B8" s="66">
        <v>1769600.59189</v>
      </c>
      <c r="C8" s="66">
        <v>1811523.8762999999</v>
      </c>
      <c r="D8" s="64">
        <f t="shared" ref="D8:D44" si="0">(C8-B8)/B8*100</f>
        <v>2.3690817352871814</v>
      </c>
      <c r="E8" s="64">
        <f>C8/C$44*100</f>
        <v>13.506102937208814</v>
      </c>
      <c r="F8" s="66">
        <v>8491157.0333200004</v>
      </c>
      <c r="G8" s="66">
        <v>9276608.1440699995</v>
      </c>
      <c r="H8" s="64">
        <f t="shared" ref="H8:H45" si="1">(G8-F8)/F8*100</f>
        <v>9.2502247652213256</v>
      </c>
      <c r="I8" s="64">
        <f>G8/G$46*100</f>
        <v>13.826493426386561</v>
      </c>
      <c r="J8" s="66">
        <v>19894486.899999999</v>
      </c>
      <c r="K8" s="66">
        <v>22128885.173</v>
      </c>
      <c r="L8" s="64">
        <f t="shared" ref="L8:L45" si="2">(K8-J8)/J8*100</f>
        <v>11.231243531091028</v>
      </c>
      <c r="M8" s="64">
        <f>K8/K$46*100</f>
        <v>14.172000828829201</v>
      </c>
    </row>
    <row r="9" spans="1:13" ht="15.75" x14ac:dyDescent="0.25">
      <c r="A9" s="10" t="s">
        <v>4</v>
      </c>
      <c r="B9" s="66">
        <v>1223267.14206</v>
      </c>
      <c r="C9" s="66">
        <v>1207620.85421</v>
      </c>
      <c r="D9" s="64">
        <f t="shared" si="0"/>
        <v>-1.2790573139773365</v>
      </c>
      <c r="E9" s="64">
        <f t="shared" ref="E9:E46" si="3">C9/C$44*100</f>
        <v>9.0036083870965324</v>
      </c>
      <c r="F9" s="66">
        <v>5980542.4226399995</v>
      </c>
      <c r="G9" s="66">
        <v>6408298.2510599997</v>
      </c>
      <c r="H9" s="64">
        <f t="shared" si="1"/>
        <v>7.1524587268319255</v>
      </c>
      <c r="I9" s="64">
        <f t="shared" ref="I9:I46" si="4">G9/G$46*100</f>
        <v>9.5513675113295804</v>
      </c>
      <c r="J9" s="66">
        <v>14033761.541000001</v>
      </c>
      <c r="K9" s="66">
        <v>15326485.608999999</v>
      </c>
      <c r="L9" s="64">
        <f t="shared" si="2"/>
        <v>9.2115293837883101</v>
      </c>
      <c r="M9" s="64">
        <f t="shared" ref="M9:M46" si="5">K9/K$46*100</f>
        <v>9.815540414968865</v>
      </c>
    </row>
    <row r="10" spans="1:13" ht="14.25" x14ac:dyDescent="0.2">
      <c r="A10" s="12" t="s">
        <v>5</v>
      </c>
      <c r="B10" s="13">
        <v>586423.34154000005</v>
      </c>
      <c r="C10" s="13">
        <v>543899.76772999996</v>
      </c>
      <c r="D10" s="14">
        <f t="shared" si="0"/>
        <v>-7.2513440031785548</v>
      </c>
      <c r="E10" s="14">
        <f t="shared" si="3"/>
        <v>4.0551307915904085</v>
      </c>
      <c r="F10" s="13">
        <v>2609480.6353600002</v>
      </c>
      <c r="G10" s="13">
        <v>2924284.2056399998</v>
      </c>
      <c r="H10" s="14">
        <f t="shared" si="1"/>
        <v>12.063840061283681</v>
      </c>
      <c r="I10" s="14">
        <f t="shared" si="4"/>
        <v>4.3585538720867207</v>
      </c>
      <c r="J10" s="13">
        <v>6045657.8420000002</v>
      </c>
      <c r="K10" s="13">
        <v>6899447.2149999999</v>
      </c>
      <c r="L10" s="14">
        <f t="shared" si="2"/>
        <v>14.122356827219196</v>
      </c>
      <c r="M10" s="14">
        <f t="shared" si="5"/>
        <v>4.418612636155113</v>
      </c>
    </row>
    <row r="11" spans="1:13" ht="14.25" x14ac:dyDescent="0.2">
      <c r="A11" s="12" t="s">
        <v>6</v>
      </c>
      <c r="B11" s="13">
        <v>181562.63211000001</v>
      </c>
      <c r="C11" s="13">
        <v>188628.57251999999</v>
      </c>
      <c r="D11" s="14">
        <f t="shared" si="0"/>
        <v>3.8917371531158844</v>
      </c>
      <c r="E11" s="14">
        <f t="shared" si="3"/>
        <v>1.4063501732902208</v>
      </c>
      <c r="F11" s="13">
        <v>918610.96970999998</v>
      </c>
      <c r="G11" s="13">
        <v>978240.13529999997</v>
      </c>
      <c r="H11" s="14">
        <f t="shared" si="1"/>
        <v>6.491231604693831</v>
      </c>
      <c r="I11" s="14">
        <f t="shared" si="4"/>
        <v>1.4580362337282839</v>
      </c>
      <c r="J11" s="13">
        <v>2188722.65</v>
      </c>
      <c r="K11" s="13">
        <v>2410585.2769999998</v>
      </c>
      <c r="L11" s="14">
        <f t="shared" si="2"/>
        <v>10.136625899128877</v>
      </c>
      <c r="M11" s="14">
        <f t="shared" si="5"/>
        <v>1.5438110088478547</v>
      </c>
    </row>
    <row r="12" spans="1:13" ht="14.25" x14ac:dyDescent="0.2">
      <c r="A12" s="12" t="s">
        <v>7</v>
      </c>
      <c r="B12" s="13">
        <v>112864.61023000001</v>
      </c>
      <c r="C12" s="13">
        <v>109481.87665000001</v>
      </c>
      <c r="D12" s="14">
        <f t="shared" si="0"/>
        <v>-2.9971605564459316</v>
      </c>
      <c r="E12" s="14">
        <f t="shared" si="3"/>
        <v>0.81625945710075765</v>
      </c>
      <c r="F12" s="13">
        <v>498176.96135</v>
      </c>
      <c r="G12" s="13">
        <v>574570.30371000001</v>
      </c>
      <c r="H12" s="14">
        <f t="shared" si="1"/>
        <v>15.334579534345222</v>
      </c>
      <c r="I12" s="14">
        <f t="shared" si="4"/>
        <v>0.85637901309020725</v>
      </c>
      <c r="J12" s="13">
        <v>1286808.4090000002</v>
      </c>
      <c r="K12" s="13">
        <v>1406385.3460000004</v>
      </c>
      <c r="L12" s="14">
        <f t="shared" si="2"/>
        <v>9.2925206397217543</v>
      </c>
      <c r="M12" s="14">
        <f t="shared" si="5"/>
        <v>0.90069129706922202</v>
      </c>
    </row>
    <row r="13" spans="1:13" ht="14.25" x14ac:dyDescent="0.2">
      <c r="A13" s="12" t="s">
        <v>8</v>
      </c>
      <c r="B13" s="13">
        <v>112100.79222</v>
      </c>
      <c r="C13" s="13">
        <v>109073.53673000001</v>
      </c>
      <c r="D13" s="14">
        <f t="shared" si="0"/>
        <v>-2.7004764462850073</v>
      </c>
      <c r="E13" s="14">
        <f t="shared" si="3"/>
        <v>0.81321501420654874</v>
      </c>
      <c r="F13" s="13">
        <v>544922.66064000002</v>
      </c>
      <c r="G13" s="13">
        <v>552978.71941999998</v>
      </c>
      <c r="H13" s="14">
        <f t="shared" si="1"/>
        <v>1.4783857163396901</v>
      </c>
      <c r="I13" s="14">
        <f t="shared" si="4"/>
        <v>0.82419743404595347</v>
      </c>
      <c r="J13" s="13">
        <v>1408062.8299999998</v>
      </c>
      <c r="K13" s="13">
        <v>1446309.754</v>
      </c>
      <c r="L13" s="14">
        <f t="shared" si="2"/>
        <v>2.7162796421520565</v>
      </c>
      <c r="M13" s="14">
        <f t="shared" si="5"/>
        <v>0.92626008369553015</v>
      </c>
    </row>
    <row r="14" spans="1:13" ht="14.25" x14ac:dyDescent="0.2">
      <c r="A14" s="12" t="s">
        <v>9</v>
      </c>
      <c r="B14" s="13">
        <v>105052.59621</v>
      </c>
      <c r="C14" s="13">
        <v>142116.70835999999</v>
      </c>
      <c r="D14" s="14">
        <f t="shared" si="0"/>
        <v>35.281481359974073</v>
      </c>
      <c r="E14" s="14">
        <f t="shared" si="3"/>
        <v>1.0595736094452515</v>
      </c>
      <c r="F14" s="13">
        <v>686459.79023000004</v>
      </c>
      <c r="G14" s="13">
        <v>783777.57131000003</v>
      </c>
      <c r="H14" s="14">
        <f t="shared" si="1"/>
        <v>14.176763514057164</v>
      </c>
      <c r="I14" s="14">
        <f t="shared" si="4"/>
        <v>1.1681958824998273</v>
      </c>
      <c r="J14" s="13">
        <v>1822372.5279999999</v>
      </c>
      <c r="K14" s="13">
        <v>1869102.8460000001</v>
      </c>
      <c r="L14" s="14">
        <f t="shared" si="2"/>
        <v>2.5642571582927309</v>
      </c>
      <c r="M14" s="14">
        <f t="shared" si="5"/>
        <v>1.1970294425405041</v>
      </c>
    </row>
    <row r="15" spans="1:13" ht="14.25" x14ac:dyDescent="0.2">
      <c r="A15" s="12" t="s">
        <v>10</v>
      </c>
      <c r="B15" s="13">
        <v>38035.658889999999</v>
      </c>
      <c r="C15" s="13">
        <v>19812.372950000001</v>
      </c>
      <c r="D15" s="14">
        <f t="shared" si="0"/>
        <v>-47.911056287212375</v>
      </c>
      <c r="E15" s="14">
        <f t="shared" si="3"/>
        <v>0.14771428187831248</v>
      </c>
      <c r="F15" s="13">
        <v>235672.69980999999</v>
      </c>
      <c r="G15" s="13">
        <v>110411.53532</v>
      </c>
      <c r="H15" s="14">
        <f t="shared" si="1"/>
        <v>-53.150477162176998</v>
      </c>
      <c r="I15" s="14">
        <f t="shared" si="4"/>
        <v>0.16456492972327366</v>
      </c>
      <c r="J15" s="13">
        <v>355838.728</v>
      </c>
      <c r="K15" s="13">
        <v>314306.625</v>
      </c>
      <c r="L15" s="14">
        <f t="shared" si="2"/>
        <v>-11.671608437179442</v>
      </c>
      <c r="M15" s="14">
        <f t="shared" si="5"/>
        <v>0.2012913761892251</v>
      </c>
    </row>
    <row r="16" spans="1:13" ht="14.25" x14ac:dyDescent="0.2">
      <c r="A16" s="12" t="s">
        <v>11</v>
      </c>
      <c r="B16" s="13">
        <v>80015.084459999998</v>
      </c>
      <c r="C16" s="13">
        <v>86381.492960000003</v>
      </c>
      <c r="D16" s="14">
        <f t="shared" si="0"/>
        <v>7.9565103792180709</v>
      </c>
      <c r="E16" s="14">
        <f t="shared" si="3"/>
        <v>0.64403089081577714</v>
      </c>
      <c r="F16" s="13">
        <v>446111.47395999997</v>
      </c>
      <c r="G16" s="13">
        <v>435795.43612000003</v>
      </c>
      <c r="H16" s="14">
        <f t="shared" si="1"/>
        <v>-2.3124349948741556</v>
      </c>
      <c r="I16" s="14">
        <f t="shared" si="4"/>
        <v>0.64953942639198514</v>
      </c>
      <c r="J16" s="13">
        <v>850503.85400000005</v>
      </c>
      <c r="K16" s="13">
        <v>896233.79599999997</v>
      </c>
      <c r="L16" s="14">
        <f t="shared" si="2"/>
        <v>5.3768059703583564</v>
      </c>
      <c r="M16" s="14">
        <f t="shared" si="5"/>
        <v>0.57397496531971992</v>
      </c>
    </row>
    <row r="17" spans="1:13" ht="14.25" x14ac:dyDescent="0.2">
      <c r="A17" s="12" t="s">
        <v>12</v>
      </c>
      <c r="B17" s="13">
        <v>7212.4264000000003</v>
      </c>
      <c r="C17" s="13">
        <v>8226.5263099999993</v>
      </c>
      <c r="D17" s="14">
        <f t="shared" si="0"/>
        <v>14.060454190561986</v>
      </c>
      <c r="E17" s="14">
        <f t="shared" si="3"/>
        <v>6.1334168769253537E-2</v>
      </c>
      <c r="F17" s="13">
        <v>41107.23158</v>
      </c>
      <c r="G17" s="13">
        <v>48240.344239999999</v>
      </c>
      <c r="H17" s="14">
        <f t="shared" si="1"/>
        <v>17.352452076754517</v>
      </c>
      <c r="I17" s="14">
        <f t="shared" si="4"/>
        <v>7.1900719763328166E-2</v>
      </c>
      <c r="J17" s="13">
        <v>75794.698999999993</v>
      </c>
      <c r="K17" s="13">
        <v>84114.748000000007</v>
      </c>
      <c r="L17" s="14">
        <f t="shared" si="2"/>
        <v>10.977085613863331</v>
      </c>
      <c r="M17" s="14">
        <f t="shared" si="5"/>
        <v>5.3869603870837501E-2</v>
      </c>
    </row>
    <row r="18" spans="1:13" ht="15.75" x14ac:dyDescent="0.25">
      <c r="A18" s="10" t="s">
        <v>13</v>
      </c>
      <c r="B18" s="66">
        <v>164850.52968000001</v>
      </c>
      <c r="C18" s="66">
        <v>186760.95950999999</v>
      </c>
      <c r="D18" s="64">
        <f t="shared" si="0"/>
        <v>13.291088522755409</v>
      </c>
      <c r="E18" s="64">
        <f t="shared" si="3"/>
        <v>1.3924258889404886</v>
      </c>
      <c r="F18" s="66">
        <v>785290.70927999995</v>
      </c>
      <c r="G18" s="66">
        <v>980187.89336999995</v>
      </c>
      <c r="H18" s="64">
        <f t="shared" si="1"/>
        <v>24.818475729668702</v>
      </c>
      <c r="I18" s="64">
        <f t="shared" si="4"/>
        <v>1.4609393060293665</v>
      </c>
      <c r="J18" s="66">
        <v>1799936.155</v>
      </c>
      <c r="K18" s="66">
        <v>2183051.0759999999</v>
      </c>
      <c r="L18" s="64">
        <f t="shared" si="2"/>
        <v>21.284917241967388</v>
      </c>
      <c r="M18" s="64">
        <f t="shared" si="5"/>
        <v>1.3980912918377353</v>
      </c>
    </row>
    <row r="19" spans="1:13" ht="14.25" x14ac:dyDescent="0.2">
      <c r="A19" s="12" t="s">
        <v>14</v>
      </c>
      <c r="B19" s="13">
        <v>164850.52968000001</v>
      </c>
      <c r="C19" s="13">
        <v>186760.95950999999</v>
      </c>
      <c r="D19" s="14">
        <f t="shared" si="0"/>
        <v>13.291088522755409</v>
      </c>
      <c r="E19" s="14">
        <f t="shared" si="3"/>
        <v>1.3924258889404886</v>
      </c>
      <c r="F19" s="13">
        <v>785290.70927999995</v>
      </c>
      <c r="G19" s="13">
        <v>980187.89336999995</v>
      </c>
      <c r="H19" s="14">
        <f t="shared" si="1"/>
        <v>24.818475729668702</v>
      </c>
      <c r="I19" s="14">
        <f t="shared" si="4"/>
        <v>1.4609393060293665</v>
      </c>
      <c r="J19" s="13">
        <v>1799936.155</v>
      </c>
      <c r="K19" s="13">
        <v>2183051.0759999999</v>
      </c>
      <c r="L19" s="14">
        <f t="shared" si="2"/>
        <v>21.284917241967388</v>
      </c>
      <c r="M19" s="14">
        <f t="shared" si="5"/>
        <v>1.3980912918377353</v>
      </c>
    </row>
    <row r="20" spans="1:13" ht="15.75" x14ac:dyDescent="0.25">
      <c r="A20" s="10" t="s">
        <v>15</v>
      </c>
      <c r="B20" s="9">
        <v>381482.92015000002</v>
      </c>
      <c r="C20" s="9">
        <v>417142.06258000003</v>
      </c>
      <c r="D20" s="11">
        <f t="shared" si="0"/>
        <v>9.3475069384439919</v>
      </c>
      <c r="E20" s="11">
        <f t="shared" si="3"/>
        <v>3.1100686611717951</v>
      </c>
      <c r="F20" s="9">
        <v>1725323.9014000001</v>
      </c>
      <c r="G20" s="9">
        <v>1888121.9996400001</v>
      </c>
      <c r="H20" s="11">
        <f t="shared" si="1"/>
        <v>9.4357991625745612</v>
      </c>
      <c r="I20" s="11">
        <f t="shared" si="4"/>
        <v>2.8141866090276149</v>
      </c>
      <c r="J20" s="9">
        <v>4060789.2050000001</v>
      </c>
      <c r="K20" s="9">
        <v>4619348.4910000004</v>
      </c>
      <c r="L20" s="11">
        <f t="shared" si="2"/>
        <v>13.754944120523497</v>
      </c>
      <c r="M20" s="11">
        <f t="shared" si="5"/>
        <v>2.9583691239438887</v>
      </c>
    </row>
    <row r="21" spans="1:13" ht="14.25" x14ac:dyDescent="0.2">
      <c r="A21" s="12" t="s">
        <v>16</v>
      </c>
      <c r="B21" s="13">
        <v>381482.92015000002</v>
      </c>
      <c r="C21" s="13">
        <v>417142.06258000003</v>
      </c>
      <c r="D21" s="14">
        <f t="shared" si="0"/>
        <v>9.3475069384439919</v>
      </c>
      <c r="E21" s="14">
        <f t="shared" si="3"/>
        <v>3.1100686611717951</v>
      </c>
      <c r="F21" s="13">
        <v>1725323.9014000001</v>
      </c>
      <c r="G21" s="13">
        <v>1888121.9996400001</v>
      </c>
      <c r="H21" s="14">
        <f t="shared" si="1"/>
        <v>9.4357991625745612</v>
      </c>
      <c r="I21" s="14">
        <f t="shared" si="4"/>
        <v>2.8141866090276149</v>
      </c>
      <c r="J21" s="13">
        <v>4060789.2050000001</v>
      </c>
      <c r="K21" s="13">
        <v>4619348.4910000004</v>
      </c>
      <c r="L21" s="14">
        <f t="shared" si="2"/>
        <v>13.754944120523497</v>
      </c>
      <c r="M21" s="14">
        <f t="shared" si="5"/>
        <v>2.9583691239438887</v>
      </c>
    </row>
    <row r="22" spans="1:13" ht="16.5" x14ac:dyDescent="0.25">
      <c r="A22" s="65" t="s">
        <v>17</v>
      </c>
      <c r="B22" s="66">
        <v>10399010.050580001</v>
      </c>
      <c r="C22" s="66">
        <v>11135388.45245</v>
      </c>
      <c r="D22" s="64">
        <f t="shared" si="0"/>
        <v>7.0812356011611701</v>
      </c>
      <c r="E22" s="64">
        <f t="shared" si="3"/>
        <v>83.021650805826624</v>
      </c>
      <c r="F22" s="66">
        <v>48945042.751869999</v>
      </c>
      <c r="G22" s="66">
        <v>52332900.65704</v>
      </c>
      <c r="H22" s="64">
        <f t="shared" si="1"/>
        <v>6.9217590070254129</v>
      </c>
      <c r="I22" s="64">
        <f t="shared" si="4"/>
        <v>78.000546717158443</v>
      </c>
      <c r="J22" s="66">
        <v>115358267.78899999</v>
      </c>
      <c r="K22" s="66">
        <v>122410511.199</v>
      </c>
      <c r="L22" s="64">
        <f t="shared" si="2"/>
        <v>6.1133402444107077</v>
      </c>
      <c r="M22" s="64">
        <f t="shared" si="5"/>
        <v>78.395357588384471</v>
      </c>
    </row>
    <row r="23" spans="1:13" ht="15.75" x14ac:dyDescent="0.25">
      <c r="A23" s="10" t="s">
        <v>18</v>
      </c>
      <c r="B23" s="66">
        <v>1097008.61831</v>
      </c>
      <c r="C23" s="66">
        <v>1131565.27162</v>
      </c>
      <c r="D23" s="64">
        <f t="shared" si="0"/>
        <v>3.150080385260448</v>
      </c>
      <c r="E23" s="64">
        <f t="shared" si="3"/>
        <v>8.4365639551412706</v>
      </c>
      <c r="F23" s="66">
        <v>5094711.8707900001</v>
      </c>
      <c r="G23" s="66">
        <v>5495344.58495</v>
      </c>
      <c r="H23" s="64">
        <f t="shared" si="1"/>
        <v>7.8636971887848244</v>
      </c>
      <c r="I23" s="64">
        <f t="shared" si="4"/>
        <v>8.1906387118561916</v>
      </c>
      <c r="J23" s="66">
        <v>11927162.960000003</v>
      </c>
      <c r="K23" s="66">
        <v>12926251.421</v>
      </c>
      <c r="L23" s="64">
        <f t="shared" si="2"/>
        <v>8.3765809551745818</v>
      </c>
      <c r="M23" s="64">
        <f t="shared" si="5"/>
        <v>8.2783585535335646</v>
      </c>
    </row>
    <row r="24" spans="1:13" ht="14.25" x14ac:dyDescent="0.2">
      <c r="A24" s="12" t="s">
        <v>19</v>
      </c>
      <c r="B24" s="13">
        <v>748576.30409999995</v>
      </c>
      <c r="C24" s="13">
        <v>769864.66075000004</v>
      </c>
      <c r="D24" s="14">
        <f t="shared" si="0"/>
        <v>2.8438459156938856</v>
      </c>
      <c r="E24" s="14">
        <f t="shared" si="3"/>
        <v>5.739847810919434</v>
      </c>
      <c r="F24" s="13">
        <v>3514906.5615400001</v>
      </c>
      <c r="G24" s="13">
        <v>3815728.8168299999</v>
      </c>
      <c r="H24" s="14">
        <f t="shared" si="1"/>
        <v>8.55847090166173</v>
      </c>
      <c r="I24" s="14">
        <f t="shared" si="4"/>
        <v>5.6872240999528483</v>
      </c>
      <c r="J24" s="13">
        <v>8085076.3850000016</v>
      </c>
      <c r="K24" s="13">
        <v>8688765.523</v>
      </c>
      <c r="L24" s="14">
        <f t="shared" si="2"/>
        <v>7.466709147238296</v>
      </c>
      <c r="M24" s="14">
        <f t="shared" si="5"/>
        <v>5.5645456709993377</v>
      </c>
    </row>
    <row r="25" spans="1:13" ht="14.25" x14ac:dyDescent="0.2">
      <c r="A25" s="12" t="s">
        <v>20</v>
      </c>
      <c r="B25" s="13">
        <v>155588.93752000001</v>
      </c>
      <c r="C25" s="13">
        <v>166741.37734000001</v>
      </c>
      <c r="D25" s="14">
        <f t="shared" si="0"/>
        <v>7.1678873818175033</v>
      </c>
      <c r="E25" s="14">
        <f t="shared" si="3"/>
        <v>1.2431667259311725</v>
      </c>
      <c r="F25" s="13">
        <v>699424.39807999996</v>
      </c>
      <c r="G25" s="13">
        <v>734267.19126999995</v>
      </c>
      <c r="H25" s="14">
        <f t="shared" si="1"/>
        <v>4.9816382278981761</v>
      </c>
      <c r="I25" s="14">
        <f t="shared" si="4"/>
        <v>1.0944022142183274</v>
      </c>
      <c r="J25" s="13">
        <v>1739097.7700000003</v>
      </c>
      <c r="K25" s="13">
        <v>1977117.8260000001</v>
      </c>
      <c r="L25" s="14">
        <f t="shared" si="2"/>
        <v>13.6864102815795</v>
      </c>
      <c r="M25" s="14">
        <f t="shared" si="5"/>
        <v>1.2662054708003336</v>
      </c>
    </row>
    <row r="26" spans="1:13" ht="14.25" x14ac:dyDescent="0.2">
      <c r="A26" s="12" t="s">
        <v>21</v>
      </c>
      <c r="B26" s="13">
        <v>192843.37669</v>
      </c>
      <c r="C26" s="13">
        <v>194959.23353</v>
      </c>
      <c r="D26" s="14">
        <f t="shared" si="0"/>
        <v>1.0971892715824405</v>
      </c>
      <c r="E26" s="14">
        <f t="shared" si="3"/>
        <v>1.453549418290663</v>
      </c>
      <c r="F26" s="13">
        <v>880380.91116999998</v>
      </c>
      <c r="G26" s="13">
        <v>945348.57684999995</v>
      </c>
      <c r="H26" s="14">
        <f t="shared" si="1"/>
        <v>7.3794950408068116</v>
      </c>
      <c r="I26" s="14">
        <f t="shared" si="4"/>
        <v>1.409012397685016</v>
      </c>
      <c r="J26" s="13">
        <v>2102988.8050000002</v>
      </c>
      <c r="K26" s="13">
        <v>2260368.0719999997</v>
      </c>
      <c r="L26" s="14">
        <f t="shared" si="2"/>
        <v>7.483599847313477</v>
      </c>
      <c r="M26" s="14">
        <f t="shared" si="5"/>
        <v>1.4476074117338933</v>
      </c>
    </row>
    <row r="27" spans="1:13" ht="15.75" x14ac:dyDescent="0.25">
      <c r="A27" s="10" t="s">
        <v>22</v>
      </c>
      <c r="B27" s="66">
        <v>1568761.0925799999</v>
      </c>
      <c r="C27" s="66">
        <v>1591388.59109</v>
      </c>
      <c r="D27" s="64">
        <f t="shared" si="0"/>
        <v>1.442380144244058</v>
      </c>
      <c r="E27" s="64">
        <f t="shared" si="3"/>
        <v>11.864849481454911</v>
      </c>
      <c r="F27" s="66">
        <v>7187269.5937200002</v>
      </c>
      <c r="G27" s="66">
        <v>7373983.2919100001</v>
      </c>
      <c r="H27" s="64">
        <f t="shared" si="1"/>
        <v>2.5978390786000878</v>
      </c>
      <c r="I27" s="64">
        <f t="shared" si="4"/>
        <v>10.990690770640425</v>
      </c>
      <c r="J27" s="66">
        <v>17405590.478</v>
      </c>
      <c r="K27" s="66">
        <v>17618063.247000001</v>
      </c>
      <c r="L27" s="64">
        <f t="shared" si="2"/>
        <v>1.2207156618361135</v>
      </c>
      <c r="M27" s="64">
        <f t="shared" si="5"/>
        <v>11.283135367501202</v>
      </c>
    </row>
    <row r="28" spans="1:13" ht="14.25" x14ac:dyDescent="0.2">
      <c r="A28" s="12" t="s">
        <v>23</v>
      </c>
      <c r="B28" s="13">
        <v>1568761.0925799999</v>
      </c>
      <c r="C28" s="13">
        <v>1591388.59109</v>
      </c>
      <c r="D28" s="14">
        <f t="shared" si="0"/>
        <v>1.442380144244058</v>
      </c>
      <c r="E28" s="14">
        <f t="shared" si="3"/>
        <v>11.864849481454911</v>
      </c>
      <c r="F28" s="13">
        <v>7187269.5937200002</v>
      </c>
      <c r="G28" s="13">
        <v>7373983.2919100001</v>
      </c>
      <c r="H28" s="14">
        <f t="shared" si="1"/>
        <v>2.5978390786000878</v>
      </c>
      <c r="I28" s="14">
        <f t="shared" si="4"/>
        <v>10.990690770640425</v>
      </c>
      <c r="J28" s="13">
        <v>17405590.478</v>
      </c>
      <c r="K28" s="13">
        <v>17618063.247000001</v>
      </c>
      <c r="L28" s="14">
        <f t="shared" si="2"/>
        <v>1.2207156618361135</v>
      </c>
      <c r="M28" s="14">
        <f t="shared" si="5"/>
        <v>11.283135367501202</v>
      </c>
    </row>
    <row r="29" spans="1:13" ht="15.75" x14ac:dyDescent="0.25">
      <c r="A29" s="10" t="s">
        <v>24</v>
      </c>
      <c r="B29" s="66">
        <v>7733240.3396899998</v>
      </c>
      <c r="C29" s="66">
        <v>8412434.5897400007</v>
      </c>
      <c r="D29" s="64">
        <f t="shared" si="0"/>
        <v>8.782789881288334</v>
      </c>
      <c r="E29" s="64">
        <f t="shared" si="3"/>
        <v>62.720237369230446</v>
      </c>
      <c r="F29" s="66">
        <v>36663061.287359998</v>
      </c>
      <c r="G29" s="66">
        <v>39463572.78018</v>
      </c>
      <c r="H29" s="64">
        <f t="shared" si="1"/>
        <v>7.6385097001856472</v>
      </c>
      <c r="I29" s="64">
        <f t="shared" si="4"/>
        <v>58.819217234661828</v>
      </c>
      <c r="J29" s="66">
        <v>86025514.352000013</v>
      </c>
      <c r="K29" s="66">
        <v>91866196.532999992</v>
      </c>
      <c r="L29" s="64">
        <f t="shared" si="2"/>
        <v>6.7894766163222471</v>
      </c>
      <c r="M29" s="64">
        <f t="shared" si="5"/>
        <v>58.833863668630556</v>
      </c>
    </row>
    <row r="30" spans="1:13" ht="14.25" x14ac:dyDescent="0.2">
      <c r="A30" s="12" t="s">
        <v>25</v>
      </c>
      <c r="B30" s="13">
        <v>1364077.87503</v>
      </c>
      <c r="C30" s="13">
        <v>1616905.42334</v>
      </c>
      <c r="D30" s="14">
        <f t="shared" si="0"/>
        <v>18.534685807761495</v>
      </c>
      <c r="E30" s="14">
        <f t="shared" si="3"/>
        <v>12.055094262387026</v>
      </c>
      <c r="F30" s="13">
        <v>6972592.2813200001</v>
      </c>
      <c r="G30" s="13">
        <v>7838089.4077199996</v>
      </c>
      <c r="H30" s="14">
        <f t="shared" si="1"/>
        <v>12.412845775002779</v>
      </c>
      <c r="I30" s="14">
        <f t="shared" si="4"/>
        <v>11.682426376988609</v>
      </c>
      <c r="J30" s="13">
        <v>16503341.328</v>
      </c>
      <c r="K30" s="13">
        <v>18225293.430999998</v>
      </c>
      <c r="L30" s="14">
        <f t="shared" si="2"/>
        <v>10.433960425204861</v>
      </c>
      <c r="M30" s="14">
        <f t="shared" si="5"/>
        <v>11.672023763986628</v>
      </c>
    </row>
    <row r="31" spans="1:13" ht="14.25" x14ac:dyDescent="0.2">
      <c r="A31" s="12" t="s">
        <v>26</v>
      </c>
      <c r="B31" s="13">
        <v>1843125.4672699999</v>
      </c>
      <c r="C31" s="13">
        <v>2054497.74786</v>
      </c>
      <c r="D31" s="14">
        <f t="shared" si="0"/>
        <v>11.468143886215215</v>
      </c>
      <c r="E31" s="14">
        <f t="shared" si="3"/>
        <v>15.31763308774935</v>
      </c>
      <c r="F31" s="13">
        <v>8742206.3605799992</v>
      </c>
      <c r="G31" s="13">
        <v>9691235.3514600005</v>
      </c>
      <c r="H31" s="14">
        <f t="shared" si="1"/>
        <v>10.855714813131433</v>
      </c>
      <c r="I31" s="14">
        <f t="shared" si="4"/>
        <v>14.444482271915573</v>
      </c>
      <c r="J31" s="13">
        <v>19389396.574999999</v>
      </c>
      <c r="K31" s="13">
        <v>22252157.172999997</v>
      </c>
      <c r="L31" s="14">
        <f t="shared" si="2"/>
        <v>14.764567772527482</v>
      </c>
      <c r="M31" s="14">
        <f t="shared" si="5"/>
        <v>14.250947909647484</v>
      </c>
    </row>
    <row r="32" spans="1:13" ht="14.25" x14ac:dyDescent="0.2">
      <c r="A32" s="12" t="s">
        <v>27</v>
      </c>
      <c r="B32" s="13">
        <v>90162.292520000003</v>
      </c>
      <c r="C32" s="13">
        <v>131971.46765999999</v>
      </c>
      <c r="D32" s="14">
        <f t="shared" si="0"/>
        <v>46.371020491438571</v>
      </c>
      <c r="E32" s="14">
        <f t="shared" si="3"/>
        <v>0.98393416190077509</v>
      </c>
      <c r="F32" s="13">
        <v>423288.46865</v>
      </c>
      <c r="G32" s="13">
        <v>449241.55829999998</v>
      </c>
      <c r="H32" s="14">
        <f t="shared" si="1"/>
        <v>6.1313008910383369</v>
      </c>
      <c r="I32" s="14">
        <f t="shared" si="4"/>
        <v>0.66958044968895414</v>
      </c>
      <c r="J32" s="13">
        <v>902388.027</v>
      </c>
      <c r="K32" s="13">
        <v>1189544.4780000001</v>
      </c>
      <c r="L32" s="14">
        <f t="shared" si="2"/>
        <v>31.821837436679566</v>
      </c>
      <c r="M32" s="14">
        <f t="shared" si="5"/>
        <v>0.76181991077952438</v>
      </c>
    </row>
    <row r="33" spans="1:13" ht="14.25" x14ac:dyDescent="0.2">
      <c r="A33" s="12" t="s">
        <v>191</v>
      </c>
      <c r="B33" s="13">
        <v>1026564.00587</v>
      </c>
      <c r="C33" s="13">
        <v>1069516.94783</v>
      </c>
      <c r="D33" s="14">
        <f t="shared" si="0"/>
        <v>4.1841465037143877</v>
      </c>
      <c r="E33" s="14">
        <f t="shared" si="3"/>
        <v>7.9739528578475021</v>
      </c>
      <c r="F33" s="13">
        <v>4520929.9750300003</v>
      </c>
      <c r="G33" s="13">
        <v>5036736.0198600003</v>
      </c>
      <c r="H33" s="14">
        <f t="shared" si="1"/>
        <v>11.40929073617375</v>
      </c>
      <c r="I33" s="14">
        <f t="shared" si="4"/>
        <v>7.5070970323949489</v>
      </c>
      <c r="J33" s="13">
        <v>11317670.445</v>
      </c>
      <c r="K33" s="13">
        <v>12210305.454000002</v>
      </c>
      <c r="L33" s="14">
        <f t="shared" si="2"/>
        <v>7.8870913704185126</v>
      </c>
      <c r="M33" s="14">
        <f t="shared" si="5"/>
        <v>7.8198453135579351</v>
      </c>
    </row>
    <row r="34" spans="1:13" ht="14.25" x14ac:dyDescent="0.2">
      <c r="A34" s="12" t="s">
        <v>28</v>
      </c>
      <c r="B34" s="13">
        <v>518926.19822999998</v>
      </c>
      <c r="C34" s="13">
        <v>545076.24558999995</v>
      </c>
      <c r="D34" s="14">
        <f t="shared" si="0"/>
        <v>5.0392613533860677</v>
      </c>
      <c r="E34" s="14">
        <f t="shared" si="3"/>
        <v>4.0639022084557279</v>
      </c>
      <c r="F34" s="13">
        <v>2398615.6272300002</v>
      </c>
      <c r="G34" s="13">
        <v>2523608.04636</v>
      </c>
      <c r="H34" s="14">
        <f t="shared" si="1"/>
        <v>5.2110232965648251</v>
      </c>
      <c r="I34" s="14">
        <f t="shared" si="4"/>
        <v>3.7613586261135361</v>
      </c>
      <c r="J34" s="13">
        <v>5518224.9469999997</v>
      </c>
      <c r="K34" s="13">
        <v>5919706.6519999998</v>
      </c>
      <c r="L34" s="14">
        <f t="shared" si="2"/>
        <v>7.2755588772847473</v>
      </c>
      <c r="M34" s="14">
        <f t="shared" si="5"/>
        <v>3.791157436206094</v>
      </c>
    </row>
    <row r="35" spans="1:13" ht="14.25" x14ac:dyDescent="0.2">
      <c r="A35" s="12" t="s">
        <v>29</v>
      </c>
      <c r="B35" s="13">
        <v>617249.64029000001</v>
      </c>
      <c r="C35" s="13">
        <v>651466.90621000004</v>
      </c>
      <c r="D35" s="14">
        <f t="shared" si="0"/>
        <v>5.5435052021940212</v>
      </c>
      <c r="E35" s="14">
        <f t="shared" si="3"/>
        <v>4.8571146152533995</v>
      </c>
      <c r="F35" s="13">
        <v>2833801.9583800002</v>
      </c>
      <c r="G35" s="13">
        <v>3060850.8274900001</v>
      </c>
      <c r="H35" s="14">
        <f t="shared" si="1"/>
        <v>8.0121643094564341</v>
      </c>
      <c r="I35" s="14">
        <f t="shared" si="4"/>
        <v>4.5621021377833681</v>
      </c>
      <c r="J35" s="13">
        <v>6613553.4039999992</v>
      </c>
      <c r="K35" s="13">
        <v>7056961.3190000001</v>
      </c>
      <c r="L35" s="14">
        <f t="shared" si="2"/>
        <v>6.7045336737104098</v>
      </c>
      <c r="M35" s="14">
        <f t="shared" si="5"/>
        <v>4.5194893859320944</v>
      </c>
    </row>
    <row r="36" spans="1:13" ht="14.25" x14ac:dyDescent="0.2">
      <c r="A36" s="12" t="s">
        <v>30</v>
      </c>
      <c r="B36" s="13">
        <v>1262968.13815</v>
      </c>
      <c r="C36" s="13">
        <v>1282422.2726700001</v>
      </c>
      <c r="D36" s="14">
        <f t="shared" si="0"/>
        <v>1.5403503803743268</v>
      </c>
      <c r="E36" s="14">
        <f t="shared" si="3"/>
        <v>9.5613021999064731</v>
      </c>
      <c r="F36" s="13">
        <v>6306602.8447500002</v>
      </c>
      <c r="G36" s="13">
        <v>5962047.0526299998</v>
      </c>
      <c r="H36" s="14">
        <f t="shared" si="1"/>
        <v>-5.4634135144062475</v>
      </c>
      <c r="I36" s="14">
        <f t="shared" si="4"/>
        <v>8.8862440992176097</v>
      </c>
      <c r="J36" s="13">
        <v>15207495.49</v>
      </c>
      <c r="K36" s="13">
        <v>13476422.859000001</v>
      </c>
      <c r="L36" s="14">
        <f t="shared" si="2"/>
        <v>-11.383022484789171</v>
      </c>
      <c r="M36" s="14">
        <f t="shared" si="5"/>
        <v>8.6307048201610179</v>
      </c>
    </row>
    <row r="37" spans="1:13" ht="14.25" x14ac:dyDescent="0.2">
      <c r="A37" s="15" t="s">
        <v>192</v>
      </c>
      <c r="B37" s="13">
        <v>298359.02987000003</v>
      </c>
      <c r="C37" s="13">
        <v>289865.47087000002</v>
      </c>
      <c r="D37" s="14">
        <f t="shared" si="0"/>
        <v>-2.8467578151399651</v>
      </c>
      <c r="E37" s="14">
        <f t="shared" si="3"/>
        <v>2.161137889890214</v>
      </c>
      <c r="F37" s="13">
        <v>1344122.8482900001</v>
      </c>
      <c r="G37" s="13">
        <v>1359785.6806300001</v>
      </c>
      <c r="H37" s="14">
        <f t="shared" si="1"/>
        <v>1.1652827983637284</v>
      </c>
      <c r="I37" s="14">
        <f t="shared" si="4"/>
        <v>2.0267178997469792</v>
      </c>
      <c r="J37" s="13">
        <v>3149837.5769999996</v>
      </c>
      <c r="K37" s="13">
        <v>3168321.7560000001</v>
      </c>
      <c r="L37" s="14">
        <f t="shared" si="2"/>
        <v>0.58682959194376494</v>
      </c>
      <c r="M37" s="14">
        <f t="shared" si="5"/>
        <v>2.0290881443415398</v>
      </c>
    </row>
    <row r="38" spans="1:13" ht="14.25" x14ac:dyDescent="0.2">
      <c r="A38" s="12" t="s">
        <v>31</v>
      </c>
      <c r="B38" s="13">
        <v>192942.12059999999</v>
      </c>
      <c r="C38" s="13">
        <v>204859.27629000001</v>
      </c>
      <c r="D38" s="14">
        <f t="shared" si="0"/>
        <v>6.1765443714108397</v>
      </c>
      <c r="E38" s="14">
        <f t="shared" si="3"/>
        <v>1.5273607537903811</v>
      </c>
      <c r="F38" s="13">
        <v>896784.95375999995</v>
      </c>
      <c r="G38" s="13">
        <v>1002172.92035</v>
      </c>
      <c r="H38" s="14">
        <f t="shared" si="1"/>
        <v>11.751754548081356</v>
      </c>
      <c r="I38" s="14">
        <f t="shared" si="4"/>
        <v>1.4937072990605498</v>
      </c>
      <c r="J38" s="13">
        <v>2126980.9610000001</v>
      </c>
      <c r="K38" s="13">
        <v>2358904.8470000001</v>
      </c>
      <c r="L38" s="14">
        <f t="shared" si="2"/>
        <v>10.903900422830343</v>
      </c>
      <c r="M38" s="14">
        <f t="shared" si="5"/>
        <v>1.5107133136378004</v>
      </c>
    </row>
    <row r="39" spans="1:13" ht="14.25" x14ac:dyDescent="0.2">
      <c r="A39" s="12" t="s">
        <v>193</v>
      </c>
      <c r="B39" s="13">
        <v>126939.52791999999</v>
      </c>
      <c r="C39" s="13">
        <v>143768.29934999999</v>
      </c>
      <c r="D39" s="14">
        <f>(C39-B39)/B39*100</f>
        <v>13.257313703424078</v>
      </c>
      <c r="E39" s="14">
        <f t="shared" si="3"/>
        <v>1.0718873074389357</v>
      </c>
      <c r="F39" s="13">
        <v>510327.47892999998</v>
      </c>
      <c r="G39" s="13">
        <v>599958.35459999996</v>
      </c>
      <c r="H39" s="14">
        <f t="shared" si="1"/>
        <v>17.563403769267609</v>
      </c>
      <c r="I39" s="14">
        <f t="shared" si="4"/>
        <v>0.8942191065044951</v>
      </c>
      <c r="J39" s="13">
        <v>1296052.655</v>
      </c>
      <c r="K39" s="13">
        <v>1478560.4350000001</v>
      </c>
      <c r="L39" s="14">
        <f t="shared" si="2"/>
        <v>14.081818303902169</v>
      </c>
      <c r="M39" s="14">
        <f t="shared" si="5"/>
        <v>0.9469143857215524</v>
      </c>
    </row>
    <row r="40" spans="1:13" ht="14.25" x14ac:dyDescent="0.2">
      <c r="A40" s="12" t="s">
        <v>32</v>
      </c>
      <c r="B40" s="13">
        <v>379190.42142000003</v>
      </c>
      <c r="C40" s="13">
        <v>411446.39623000001</v>
      </c>
      <c r="D40" s="14">
        <f>(C40-B40)/B40*100</f>
        <v>8.506537345855719</v>
      </c>
      <c r="E40" s="14">
        <f t="shared" si="3"/>
        <v>3.0676037193482197</v>
      </c>
      <c r="F40" s="13">
        <v>1662932.92502</v>
      </c>
      <c r="G40" s="13">
        <v>1890237.30963</v>
      </c>
      <c r="H40" s="14">
        <f t="shared" si="1"/>
        <v>13.668884727101444</v>
      </c>
      <c r="I40" s="14">
        <f t="shared" si="4"/>
        <v>2.817339412209261</v>
      </c>
      <c r="J40" s="13">
        <v>3903806.7949999995</v>
      </c>
      <c r="K40" s="13">
        <v>4426619.084999999</v>
      </c>
      <c r="L40" s="14">
        <f t="shared" si="2"/>
        <v>13.392371022808256</v>
      </c>
      <c r="M40" s="14">
        <f t="shared" si="5"/>
        <v>2.8349394400615582</v>
      </c>
    </row>
    <row r="41" spans="1:13" ht="14.25" x14ac:dyDescent="0.2">
      <c r="A41" s="12" t="s">
        <v>33</v>
      </c>
      <c r="B41" s="13">
        <v>12735.622520000001</v>
      </c>
      <c r="C41" s="13">
        <v>10638.135840000001</v>
      </c>
      <c r="D41" s="14">
        <f t="shared" si="0"/>
        <v>-16.469447619903228</v>
      </c>
      <c r="E41" s="14">
        <f t="shared" si="3"/>
        <v>7.9314305262436463E-2</v>
      </c>
      <c r="F41" s="13">
        <v>50855.565419999999</v>
      </c>
      <c r="G41" s="13">
        <v>49610.251149999996</v>
      </c>
      <c r="H41" s="14">
        <f t="shared" si="1"/>
        <v>-2.4487276067335926</v>
      </c>
      <c r="I41" s="14">
        <f t="shared" si="4"/>
        <v>7.3942523037942534E-2</v>
      </c>
      <c r="J41" s="13">
        <v>96766.146000000008</v>
      </c>
      <c r="K41" s="13">
        <v>103399.04699999999</v>
      </c>
      <c r="L41" s="14">
        <f t="shared" si="2"/>
        <v>6.8545677121417885</v>
      </c>
      <c r="M41" s="14">
        <f t="shared" si="5"/>
        <v>6.6219846518616537E-2</v>
      </c>
    </row>
    <row r="42" spans="1:13" ht="15.75" x14ac:dyDescent="0.25">
      <c r="A42" s="67" t="s">
        <v>34</v>
      </c>
      <c r="B42" s="66">
        <v>507825.64264999999</v>
      </c>
      <c r="C42" s="66">
        <v>465719.61047000001</v>
      </c>
      <c r="D42" s="64">
        <f t="shared" si="0"/>
        <v>-8.2914348240228577</v>
      </c>
      <c r="E42" s="64">
        <f t="shared" si="3"/>
        <v>3.472246256964564</v>
      </c>
      <c r="F42" s="66">
        <v>2071873.5267399999</v>
      </c>
      <c r="G42" s="66">
        <v>1968419.6995600001</v>
      </c>
      <c r="H42" s="64">
        <f t="shared" si="1"/>
        <v>-4.9932501113028724</v>
      </c>
      <c r="I42" s="64">
        <f t="shared" si="4"/>
        <v>2.9338678117749306</v>
      </c>
      <c r="J42" s="66">
        <v>4734459.0190000003</v>
      </c>
      <c r="K42" s="66">
        <v>4932082.2310000006</v>
      </c>
      <c r="L42" s="64">
        <f t="shared" si="2"/>
        <v>4.1741455825663003</v>
      </c>
      <c r="M42" s="64">
        <f t="shared" si="5"/>
        <v>3.1586531774709292</v>
      </c>
    </row>
    <row r="43" spans="1:13" ht="14.25" x14ac:dyDescent="0.2">
      <c r="A43" s="12" t="s">
        <v>35</v>
      </c>
      <c r="B43" s="13">
        <v>507825.64264999999</v>
      </c>
      <c r="C43" s="13">
        <v>465719.61047000001</v>
      </c>
      <c r="D43" s="14">
        <f t="shared" si="0"/>
        <v>-8.2914348240228577</v>
      </c>
      <c r="E43" s="14">
        <f t="shared" si="3"/>
        <v>3.472246256964564</v>
      </c>
      <c r="F43" s="13">
        <v>2071873.5267399999</v>
      </c>
      <c r="G43" s="13">
        <v>1968419.6995600001</v>
      </c>
      <c r="H43" s="14">
        <f t="shared" si="1"/>
        <v>-4.9932501113028724</v>
      </c>
      <c r="I43" s="14">
        <f t="shared" si="4"/>
        <v>2.9338678117749306</v>
      </c>
      <c r="J43" s="13">
        <v>4734459.0190000003</v>
      </c>
      <c r="K43" s="13">
        <v>4932082.2310000006</v>
      </c>
      <c r="L43" s="14">
        <f t="shared" si="2"/>
        <v>4.1741455825663003</v>
      </c>
      <c r="M43" s="14">
        <f t="shared" si="5"/>
        <v>3.1586531774709292</v>
      </c>
    </row>
    <row r="44" spans="1:13" ht="15.75" x14ac:dyDescent="0.25">
      <c r="A44" s="10" t="s">
        <v>36</v>
      </c>
      <c r="B44" s="9">
        <v>12676436.285119999</v>
      </c>
      <c r="C44" s="9">
        <v>13412631.93922</v>
      </c>
      <c r="D44" s="11">
        <f t="shared" si="0"/>
        <v>5.8075916412262538</v>
      </c>
      <c r="E44" s="11">
        <f t="shared" si="3"/>
        <v>100</v>
      </c>
      <c r="F44" s="16">
        <v>59508073.311930001</v>
      </c>
      <c r="G44" s="16">
        <v>63577928.500670001</v>
      </c>
      <c r="H44" s="17">
        <f t="shared" si="1"/>
        <v>6.8391647758558634</v>
      </c>
      <c r="I44" s="17">
        <f t="shared" si="4"/>
        <v>94.760907955319936</v>
      </c>
      <c r="J44" s="16">
        <v>139987213.706</v>
      </c>
      <c r="K44" s="16">
        <v>149471478.60400003</v>
      </c>
      <c r="L44" s="17">
        <f t="shared" si="2"/>
        <v>6.7750937009995837</v>
      </c>
      <c r="M44" s="17">
        <f t="shared" si="5"/>
        <v>95.726011595325048</v>
      </c>
    </row>
    <row r="45" spans="1:13" ht="15.75" x14ac:dyDescent="0.25">
      <c r="A45" s="68" t="s">
        <v>37</v>
      </c>
      <c r="B45" s="69"/>
      <c r="C45" s="69"/>
      <c r="D45" s="70"/>
      <c r="E45" s="70"/>
      <c r="F45" s="71">
        <f>(F46-F44)</f>
        <v>2626862.8440700024</v>
      </c>
      <c r="G45" s="71">
        <f>(G46-G44)</f>
        <v>3515063.6123300046</v>
      </c>
      <c r="H45" s="72">
        <f t="shared" si="1"/>
        <v>33.812224732824028</v>
      </c>
      <c r="I45" s="72">
        <f t="shared" si="4"/>
        <v>5.2390920446800617</v>
      </c>
      <c r="J45" s="71">
        <f>(J46-J44)</f>
        <v>13542941.060000002</v>
      </c>
      <c r="K45" s="71">
        <f>(K46-K44)</f>
        <v>6673623.5609999597</v>
      </c>
      <c r="L45" s="72">
        <f t="shared" si="2"/>
        <v>-50.722494239371976</v>
      </c>
      <c r="M45" s="72">
        <f t="shared" si="5"/>
        <v>4.2739884046749532</v>
      </c>
    </row>
    <row r="46" spans="1:13" s="19" customFormat="1" ht="22.5" customHeight="1" x14ac:dyDescent="0.3">
      <c r="A46" s="18" t="s">
        <v>38</v>
      </c>
      <c r="B46" s="73">
        <v>12676436.285119999</v>
      </c>
      <c r="C46" s="73">
        <v>13412631.93922</v>
      </c>
      <c r="D46" s="74">
        <f>(C46-B46)/B46*100</f>
        <v>5.8075916412262538</v>
      </c>
      <c r="E46" s="74">
        <f t="shared" si="3"/>
        <v>100</v>
      </c>
      <c r="F46" s="75">
        <v>62134936.156000003</v>
      </c>
      <c r="G46" s="75">
        <v>67092992.113000005</v>
      </c>
      <c r="H46" s="76">
        <f>(G46-F46)/F46*100</f>
        <v>7.9794979503189394</v>
      </c>
      <c r="I46" s="76">
        <f t="shared" si="4"/>
        <v>100</v>
      </c>
      <c r="J46" s="75">
        <v>153530154.766</v>
      </c>
      <c r="K46" s="75">
        <v>156145102.16499999</v>
      </c>
      <c r="L46" s="76">
        <f>(K46-J46)/J46*100</f>
        <v>1.7032142011356075</v>
      </c>
      <c r="M46" s="76">
        <f t="shared" si="5"/>
        <v>100</v>
      </c>
    </row>
    <row r="47" spans="1:13" ht="20.25" hidden="1" customHeight="1" x14ac:dyDescent="0.2"/>
    <row r="49" spans="1:7" x14ac:dyDescent="0.2">
      <c r="A49" s="1" t="s">
        <v>189</v>
      </c>
    </row>
    <row r="50" spans="1:7" x14ac:dyDescent="0.2">
      <c r="A50" s="1" t="s">
        <v>216</v>
      </c>
      <c r="G50" s="20"/>
    </row>
  </sheetData>
  <mergeCells count="4">
    <mergeCell ref="B6:E6"/>
    <mergeCell ref="F6:I6"/>
    <mergeCell ref="J6:M6"/>
    <mergeCell ref="A5:M5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5" orientation="landscape" horizontalDpi="4294967294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topLeftCell="A47" workbookViewId="0">
      <selection activeCell="I62" sqref="I62"/>
    </sheetView>
  </sheetViews>
  <sheetFormatPr defaultColWidth="9.140625" defaultRowHeight="12.75" x14ac:dyDescent="0.2"/>
  <cols>
    <col min="4" max="4" width="18.5703125" customWidth="1"/>
    <col min="7" max="7" width="8" customWidth="1"/>
    <col min="8" max="8" width="10.42578125" bestFit="1" customWidth="1"/>
    <col min="11" max="11" width="9" customWidth="1"/>
    <col min="12" max="12" width="9.42578125" customWidth="1"/>
  </cols>
  <sheetData>
    <row r="12" ht="12.75" customHeight="1" x14ac:dyDescent="0.2"/>
    <row r="14" ht="12.75" customHeight="1" x14ac:dyDescent="0.2"/>
    <row r="25" ht="12.75" customHeight="1" x14ac:dyDescent="0.2"/>
    <row r="29" ht="12.75" customHeight="1" x14ac:dyDescent="0.2"/>
    <row r="43" ht="12.75" customHeight="1" x14ac:dyDescent="0.2"/>
    <row r="45" ht="12.75" customHeight="1" x14ac:dyDescent="0.2"/>
    <row r="59" spans="1:1" ht="12.75" customHeight="1" x14ac:dyDescent="0.2"/>
    <row r="61" spans="1:1" ht="12.75" customHeight="1" x14ac:dyDescent="0.2">
      <c r="A61" s="38"/>
    </row>
    <row r="76" ht="12.75" customHeight="1" x14ac:dyDescent="0.2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workbookViewId="0">
      <selection activeCell="I9" sqref="I9"/>
    </sheetView>
  </sheetViews>
  <sheetFormatPr defaultColWidth="9.140625" defaultRowHeight="12.75" x14ac:dyDescent="0.2"/>
  <cols>
    <col min="1" max="1" width="2.42578125" customWidth="1"/>
    <col min="5" max="5" width="20.5703125" customWidth="1"/>
    <col min="7" max="7" width="6.5703125" customWidth="1"/>
    <col min="8" max="8" width="8.5703125" customWidth="1"/>
    <col min="10" max="10" width="9" customWidth="1"/>
    <col min="11" max="11" width="9.42578125" customWidth="1"/>
  </cols>
  <sheetData>
    <row r="2" spans="3:3" ht="15" x14ac:dyDescent="0.25">
      <c r="C2" s="39" t="s">
        <v>83</v>
      </c>
    </row>
    <row r="14" spans="3:3" ht="12.75" customHeight="1" x14ac:dyDescent="0.2"/>
    <row r="16" spans="3:3" ht="12.75" customHeight="1" x14ac:dyDescent="0.2"/>
    <row r="21" spans="3:3" ht="15" x14ac:dyDescent="0.25">
      <c r="C21" s="39" t="s">
        <v>84</v>
      </c>
    </row>
    <row r="34" ht="12.75" customHeight="1" x14ac:dyDescent="0.2"/>
    <row r="50" spans="2:2" ht="12.75" customHeight="1" x14ac:dyDescent="0.2"/>
    <row r="51" spans="2:2" x14ac:dyDescent="0.2">
      <c r="B51" s="38"/>
    </row>
    <row r="66" ht="12.75" customHeight="1" x14ac:dyDescent="0.2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I62" sqref="I62"/>
    </sheetView>
  </sheetViews>
  <sheetFormatPr defaultColWidth="9.140625" defaultRowHeight="12.75" x14ac:dyDescent="0.2"/>
  <cols>
    <col min="4" max="4" width="17.42578125" customWidth="1"/>
  </cols>
  <sheetData>
    <row r="1" spans="2:2" ht="15" x14ac:dyDescent="0.25">
      <c r="B1" s="39" t="s">
        <v>17</v>
      </c>
    </row>
    <row r="2" spans="2:2" ht="15" x14ac:dyDescent="0.25">
      <c r="B2" s="39" t="s">
        <v>85</v>
      </c>
    </row>
    <row r="11" spans="2:2" ht="12.75" customHeight="1" x14ac:dyDescent="0.2"/>
    <row r="14" spans="2:2" ht="12.75" customHeight="1" x14ac:dyDescent="0.2"/>
    <row r="25" ht="12.75" customHeight="1" x14ac:dyDescent="0.2"/>
    <row r="31" ht="12.75" customHeight="1" x14ac:dyDescent="0.2"/>
    <row r="40" spans="1:1" ht="12.75" customHeight="1" x14ac:dyDescent="0.2"/>
    <row r="45" spans="1:1" x14ac:dyDescent="0.2">
      <c r="A45" s="38"/>
    </row>
    <row r="47" spans="1:1" ht="12.75" customHeight="1" x14ac:dyDescent="0.2"/>
    <row r="54" ht="12.75" customHeight="1" x14ac:dyDescent="0.2"/>
    <row r="69" ht="12.75" customHeight="1" x14ac:dyDescent="0.2"/>
    <row r="71" ht="12.75" customHeight="1" x14ac:dyDescent="0.2"/>
    <row r="82" ht="12.75" customHeight="1" x14ac:dyDescent="0.2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I62" sqref="I62"/>
    </sheetView>
  </sheetViews>
  <sheetFormatPr defaultColWidth="9.140625" defaultRowHeight="12.75" x14ac:dyDescent="0.2"/>
  <cols>
    <col min="4" max="4" width="22.28515625" customWidth="1"/>
    <col min="9" max="9" width="17.85546875" customWidth="1"/>
  </cols>
  <sheetData>
    <row r="1" spans="2:2" ht="15" x14ac:dyDescent="0.25">
      <c r="B1" s="39" t="s">
        <v>86</v>
      </c>
    </row>
    <row r="10" spans="2:2" ht="12.75" customHeight="1" x14ac:dyDescent="0.2"/>
    <row r="13" spans="2:2" ht="12.75" customHeight="1" x14ac:dyDescent="0.2"/>
    <row r="18" spans="2:2" ht="15" x14ac:dyDescent="0.25">
      <c r="B18" s="39" t="s">
        <v>87</v>
      </c>
    </row>
    <row r="19" spans="2:2" ht="15" x14ac:dyDescent="0.25">
      <c r="B19" s="39"/>
    </row>
    <row r="20" spans="2:2" ht="15" x14ac:dyDescent="0.25">
      <c r="B20" s="39"/>
    </row>
    <row r="21" spans="2:2" ht="15" x14ac:dyDescent="0.25">
      <c r="B21" s="39"/>
    </row>
    <row r="26" spans="2:2" ht="12.75" customHeight="1" x14ac:dyDescent="0.2"/>
    <row r="29" spans="2:2" ht="12.75" customHeight="1" x14ac:dyDescent="0.2"/>
    <row r="40" ht="12.75" customHeight="1" x14ac:dyDescent="0.2"/>
    <row r="42" ht="12.75" customHeight="1" x14ac:dyDescent="0.2"/>
    <row r="44" ht="12.75" customHeight="1" x14ac:dyDescent="0.2"/>
    <row r="51" spans="1:1" x14ac:dyDescent="0.2">
      <c r="A51" s="38"/>
    </row>
    <row r="53" spans="1:1" ht="12.75" customHeight="1" x14ac:dyDescent="0.2"/>
    <row r="54" spans="1:1" ht="12.75" customHeight="1" x14ac:dyDescent="0.2"/>
    <row r="57" spans="1:1" ht="12.75" customHeight="1" x14ac:dyDescent="0.2"/>
    <row r="64" spans="1:1" ht="12.75" customHeight="1" x14ac:dyDescent="0.2"/>
    <row r="67" ht="12.75" customHeight="1" x14ac:dyDescent="0.2"/>
    <row r="69" ht="12.75" customHeight="1" x14ac:dyDescent="0.2"/>
    <row r="77" ht="12.75" customHeight="1" x14ac:dyDescent="0.2"/>
    <row r="96" ht="12.75" customHeight="1" x14ac:dyDescent="0.2"/>
    <row r="114" ht="12.75" customHeight="1" x14ac:dyDescent="0.2"/>
    <row r="127" ht="12.75" customHeight="1" x14ac:dyDescent="0.2"/>
    <row r="147" ht="12.75" customHeight="1" x14ac:dyDescent="0.2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showGridLines="0" zoomScale="90" zoomScaleNormal="90" workbookViewId="0">
      <selection activeCell="G75" sqref="G75"/>
    </sheetView>
  </sheetViews>
  <sheetFormatPr defaultColWidth="9.140625" defaultRowHeight="12.75" x14ac:dyDescent="0.2"/>
  <cols>
    <col min="1" max="1" width="7" customWidth="1"/>
    <col min="2" max="2" width="40.28515625" customWidth="1"/>
    <col min="3" max="4" width="11" style="61" bestFit="1" customWidth="1"/>
    <col min="5" max="5" width="12.28515625" style="62" bestFit="1" customWidth="1"/>
    <col min="6" max="6" width="11" style="62" bestFit="1" customWidth="1"/>
    <col min="7" max="7" width="12.28515625" style="62" bestFit="1" customWidth="1"/>
    <col min="8" max="8" width="11.42578125" style="62" bestFit="1" customWidth="1"/>
    <col min="9" max="9" width="12.28515625" style="62" bestFit="1" customWidth="1"/>
    <col min="10" max="10" width="12.7109375" style="62" bestFit="1" customWidth="1"/>
    <col min="11" max="11" width="12.28515625" style="62" bestFit="1" customWidth="1"/>
    <col min="12" max="12" width="11" style="62" customWidth="1"/>
    <col min="13" max="13" width="12.28515625" style="62" bestFit="1" customWidth="1"/>
    <col min="14" max="14" width="11" style="62" bestFit="1" customWidth="1"/>
    <col min="15" max="15" width="13.5703125" style="61" bestFit="1" customWidth="1"/>
  </cols>
  <sheetData>
    <row r="1" spans="1:15" ht="16.5" thickBot="1" x14ac:dyDescent="0.3">
      <c r="B1" s="40" t="s">
        <v>88</v>
      </c>
      <c r="C1" s="41" t="s">
        <v>62</v>
      </c>
      <c r="D1" s="41" t="s">
        <v>63</v>
      </c>
      <c r="E1" s="41" t="s">
        <v>64</v>
      </c>
      <c r="F1" s="41" t="s">
        <v>65</v>
      </c>
      <c r="G1" s="41" t="s">
        <v>66</v>
      </c>
      <c r="H1" s="41" t="s">
        <v>67</v>
      </c>
      <c r="I1" s="41" t="s">
        <v>1</v>
      </c>
      <c r="J1" s="41" t="s">
        <v>89</v>
      </c>
      <c r="K1" s="41" t="s">
        <v>68</v>
      </c>
      <c r="L1" s="41" t="s">
        <v>69</v>
      </c>
      <c r="M1" s="41" t="s">
        <v>70</v>
      </c>
      <c r="N1" s="41" t="s">
        <v>71</v>
      </c>
      <c r="O1" s="42" t="s">
        <v>60</v>
      </c>
    </row>
    <row r="2" spans="1:15" s="87" customFormat="1" ht="15.75" thickTop="1" x14ac:dyDescent="0.25">
      <c r="A2" s="43">
        <v>2014</v>
      </c>
      <c r="B2" s="44" t="s">
        <v>3</v>
      </c>
      <c r="C2" s="45">
        <v>1928511.659</v>
      </c>
      <c r="D2" s="45">
        <v>1796165.5349999999</v>
      </c>
      <c r="E2" s="45">
        <v>1889336.547</v>
      </c>
      <c r="F2" s="45">
        <v>1851070.5260000001</v>
      </c>
      <c r="G2" s="45">
        <v>1811523.8759999999</v>
      </c>
      <c r="H2" s="45"/>
      <c r="I2" s="45"/>
      <c r="J2" s="45"/>
      <c r="K2" s="45"/>
      <c r="L2" s="45"/>
      <c r="M2" s="45"/>
      <c r="N2" s="45"/>
      <c r="O2" s="46">
        <f t="shared" ref="O2:O33" si="0">SUM(C2:N2)</f>
        <v>9276608.1430000011</v>
      </c>
    </row>
    <row r="3" spans="1:15" ht="15" x14ac:dyDescent="0.25">
      <c r="A3" s="47">
        <v>2013</v>
      </c>
      <c r="B3" s="44" t="s">
        <v>3</v>
      </c>
      <c r="C3" s="52">
        <v>1699673.145</v>
      </c>
      <c r="D3" s="52">
        <v>1613307.2549999999</v>
      </c>
      <c r="E3" s="52">
        <v>1721276.5919999999</v>
      </c>
      <c r="F3" s="52">
        <v>1687309.8570000001</v>
      </c>
      <c r="G3" s="52">
        <v>1769584.915</v>
      </c>
      <c r="H3" s="52">
        <v>1649695.665</v>
      </c>
      <c r="I3" s="52">
        <v>1685986.939</v>
      </c>
      <c r="J3" s="52">
        <v>1409258.2560000001</v>
      </c>
      <c r="K3" s="52">
        <v>1832004.787</v>
      </c>
      <c r="L3" s="52">
        <v>1824535.5079999999</v>
      </c>
      <c r="M3" s="52">
        <v>2254318.5830000001</v>
      </c>
      <c r="N3" s="52">
        <v>2205856.4840000002</v>
      </c>
      <c r="O3" s="50">
        <f t="shared" si="0"/>
        <v>21352807.986000001</v>
      </c>
    </row>
    <row r="4" spans="1:15" s="87" customFormat="1" ht="15" x14ac:dyDescent="0.25">
      <c r="A4" s="43">
        <v>2014</v>
      </c>
      <c r="B4" s="48" t="s">
        <v>90</v>
      </c>
      <c r="C4" s="49">
        <v>614379.31499999994</v>
      </c>
      <c r="D4" s="49">
        <v>556392.97199999995</v>
      </c>
      <c r="E4" s="49">
        <v>598845.60400000005</v>
      </c>
      <c r="F4" s="49">
        <v>610766.54599999997</v>
      </c>
      <c r="G4" s="49">
        <v>543899.76800000004</v>
      </c>
      <c r="H4" s="49"/>
      <c r="I4" s="49"/>
      <c r="J4" s="49"/>
      <c r="K4" s="49"/>
      <c r="L4" s="49"/>
      <c r="M4" s="49"/>
      <c r="N4" s="49"/>
      <c r="O4" s="50">
        <f t="shared" si="0"/>
        <v>2924284.2050000001</v>
      </c>
    </row>
    <row r="5" spans="1:15" ht="15" x14ac:dyDescent="0.25">
      <c r="A5" s="47">
        <v>2013</v>
      </c>
      <c r="B5" s="48" t="s">
        <v>90</v>
      </c>
      <c r="C5" s="49">
        <v>500356.07299999997</v>
      </c>
      <c r="D5" s="49">
        <v>471153.27600000001</v>
      </c>
      <c r="E5" s="49">
        <v>532314.25</v>
      </c>
      <c r="F5" s="49">
        <v>519233.696</v>
      </c>
      <c r="G5" s="49">
        <v>586423.34199999995</v>
      </c>
      <c r="H5" s="49">
        <v>541613.93799999997</v>
      </c>
      <c r="I5" s="49">
        <v>550415.77099999995</v>
      </c>
      <c r="J5" s="49">
        <v>452134.76199999999</v>
      </c>
      <c r="K5" s="49">
        <v>552542.80700000003</v>
      </c>
      <c r="L5" s="49">
        <v>533845.59100000001</v>
      </c>
      <c r="M5" s="49">
        <v>672801.73100000003</v>
      </c>
      <c r="N5" s="49">
        <v>673321.68099999998</v>
      </c>
      <c r="O5" s="50">
        <f t="shared" si="0"/>
        <v>6586156.9179999996</v>
      </c>
    </row>
    <row r="6" spans="1:15" s="87" customFormat="1" ht="15" x14ac:dyDescent="0.25">
      <c r="A6" s="43">
        <v>2014</v>
      </c>
      <c r="B6" s="48" t="s">
        <v>142</v>
      </c>
      <c r="C6" s="49">
        <v>219400.459</v>
      </c>
      <c r="D6" s="49">
        <v>200393.932</v>
      </c>
      <c r="E6" s="49">
        <v>192381.674</v>
      </c>
      <c r="F6" s="49">
        <v>177435.49799999999</v>
      </c>
      <c r="G6" s="49">
        <v>188628.573</v>
      </c>
      <c r="H6" s="49"/>
      <c r="I6" s="49"/>
      <c r="J6" s="49"/>
      <c r="K6" s="49"/>
      <c r="L6" s="49"/>
      <c r="M6" s="49"/>
      <c r="N6" s="49"/>
      <c r="O6" s="50">
        <f t="shared" si="0"/>
        <v>978240.13599999994</v>
      </c>
    </row>
    <row r="7" spans="1:15" ht="15" x14ac:dyDescent="0.25">
      <c r="A7" s="47">
        <v>2013</v>
      </c>
      <c r="B7" s="48" t="s">
        <v>142</v>
      </c>
      <c r="C7" s="49">
        <v>223137.13500000001</v>
      </c>
      <c r="D7" s="49">
        <v>181369.864</v>
      </c>
      <c r="E7" s="49">
        <v>172416.70600000001</v>
      </c>
      <c r="F7" s="49">
        <v>160135.041</v>
      </c>
      <c r="G7" s="49">
        <v>181562.63200000001</v>
      </c>
      <c r="H7" s="49">
        <v>178025.77</v>
      </c>
      <c r="I7" s="49">
        <v>115872.15399999999</v>
      </c>
      <c r="J7" s="49">
        <v>95406.588000000003</v>
      </c>
      <c r="K7" s="49">
        <v>126599.36199999999</v>
      </c>
      <c r="L7" s="49">
        <v>217672.26800000001</v>
      </c>
      <c r="M7" s="49">
        <v>335971.37300000002</v>
      </c>
      <c r="N7" s="49">
        <v>363610.79800000001</v>
      </c>
      <c r="O7" s="50">
        <f t="shared" si="0"/>
        <v>2351779.6910000001</v>
      </c>
    </row>
    <row r="8" spans="1:15" s="87" customFormat="1" ht="15" x14ac:dyDescent="0.25">
      <c r="A8" s="43">
        <v>2014</v>
      </c>
      <c r="B8" s="48" t="s">
        <v>91</v>
      </c>
      <c r="C8" s="49">
        <v>111498.515</v>
      </c>
      <c r="D8" s="49">
        <v>112377.708</v>
      </c>
      <c r="E8" s="49">
        <v>119972.658</v>
      </c>
      <c r="F8" s="49">
        <v>121239.546</v>
      </c>
      <c r="G8" s="49">
        <v>109481.87699999999</v>
      </c>
      <c r="H8" s="49"/>
      <c r="I8" s="49"/>
      <c r="J8" s="49"/>
      <c r="K8" s="49"/>
      <c r="L8" s="49"/>
      <c r="M8" s="49"/>
      <c r="N8" s="49"/>
      <c r="O8" s="50">
        <f t="shared" si="0"/>
        <v>574570.304</v>
      </c>
    </row>
    <row r="9" spans="1:15" ht="15" x14ac:dyDescent="0.25">
      <c r="A9" s="47">
        <v>2013</v>
      </c>
      <c r="B9" s="48" t="s">
        <v>91</v>
      </c>
      <c r="C9" s="49">
        <v>94905.948000000004</v>
      </c>
      <c r="D9" s="49">
        <v>94116.08</v>
      </c>
      <c r="E9" s="49">
        <v>95501.997000000003</v>
      </c>
      <c r="F9" s="49">
        <v>100788.325</v>
      </c>
      <c r="G9" s="49">
        <v>112882.94</v>
      </c>
      <c r="H9" s="49">
        <v>100335.58100000001</v>
      </c>
      <c r="I9" s="49">
        <v>109284.296</v>
      </c>
      <c r="J9" s="49">
        <v>107879.761</v>
      </c>
      <c r="K9" s="49">
        <v>126916.215</v>
      </c>
      <c r="L9" s="49">
        <v>122321.38</v>
      </c>
      <c r="M9" s="49">
        <v>145498.478</v>
      </c>
      <c r="N9" s="49">
        <v>120985.576</v>
      </c>
      <c r="O9" s="50">
        <f t="shared" si="0"/>
        <v>1331416.577</v>
      </c>
    </row>
    <row r="10" spans="1:15" s="87" customFormat="1" ht="15" x14ac:dyDescent="0.25">
      <c r="A10" s="43">
        <v>2014</v>
      </c>
      <c r="B10" s="48" t="s">
        <v>92</v>
      </c>
      <c r="C10" s="49">
        <v>116223.542</v>
      </c>
      <c r="D10" s="49">
        <v>111650.12</v>
      </c>
      <c r="E10" s="49">
        <v>105105.683</v>
      </c>
      <c r="F10" s="49">
        <v>110925.837</v>
      </c>
      <c r="G10" s="49">
        <v>109073.537</v>
      </c>
      <c r="H10" s="49"/>
      <c r="I10" s="49"/>
      <c r="J10" s="49"/>
      <c r="K10" s="49"/>
      <c r="L10" s="49"/>
      <c r="M10" s="49"/>
      <c r="N10" s="49"/>
      <c r="O10" s="50">
        <f t="shared" si="0"/>
        <v>552978.71900000004</v>
      </c>
    </row>
    <row r="11" spans="1:15" ht="15" x14ac:dyDescent="0.25">
      <c r="A11" s="47">
        <v>2013</v>
      </c>
      <c r="B11" s="48" t="s">
        <v>92</v>
      </c>
      <c r="C11" s="49">
        <v>106856.598</v>
      </c>
      <c r="D11" s="49">
        <v>108712.61599999999</v>
      </c>
      <c r="E11" s="49">
        <v>113139.69100000001</v>
      </c>
      <c r="F11" s="49">
        <v>104112.96400000001</v>
      </c>
      <c r="G11" s="49">
        <v>112100.792</v>
      </c>
      <c r="H11" s="49">
        <v>96319.293000000005</v>
      </c>
      <c r="I11" s="49">
        <v>96080.379000000001</v>
      </c>
      <c r="J11" s="49">
        <v>95010.244000000006</v>
      </c>
      <c r="K11" s="49">
        <v>156917.41099999999</v>
      </c>
      <c r="L11" s="49">
        <v>153097.658</v>
      </c>
      <c r="M11" s="49">
        <v>166194.008</v>
      </c>
      <c r="N11" s="49">
        <v>130665.397</v>
      </c>
      <c r="O11" s="50">
        <f t="shared" si="0"/>
        <v>1439207.0509999995</v>
      </c>
    </row>
    <row r="12" spans="1:15" s="87" customFormat="1" ht="15" x14ac:dyDescent="0.25">
      <c r="A12" s="43">
        <v>2014</v>
      </c>
      <c r="B12" s="48" t="s">
        <v>93</v>
      </c>
      <c r="C12" s="49">
        <v>154500.21900000001</v>
      </c>
      <c r="D12" s="49">
        <v>182963.59</v>
      </c>
      <c r="E12" s="49">
        <v>154821.39300000001</v>
      </c>
      <c r="F12" s="49">
        <v>149375.66</v>
      </c>
      <c r="G12" s="49">
        <v>142116.70800000001</v>
      </c>
      <c r="H12" s="49"/>
      <c r="I12" s="49"/>
      <c r="J12" s="49"/>
      <c r="K12" s="49"/>
      <c r="L12" s="49"/>
      <c r="M12" s="49"/>
      <c r="N12" s="49"/>
      <c r="O12" s="50">
        <f t="shared" si="0"/>
        <v>783777.57000000007</v>
      </c>
    </row>
    <row r="13" spans="1:15" ht="15" x14ac:dyDescent="0.25">
      <c r="A13" s="47">
        <v>2013</v>
      </c>
      <c r="B13" s="48" t="s">
        <v>93</v>
      </c>
      <c r="C13" s="49">
        <v>178057.44399999999</v>
      </c>
      <c r="D13" s="49">
        <v>133840.92199999999</v>
      </c>
      <c r="E13" s="49">
        <v>135662.81400000001</v>
      </c>
      <c r="F13" s="49">
        <v>133846.01300000001</v>
      </c>
      <c r="G13" s="49">
        <v>105018.59</v>
      </c>
      <c r="H13" s="49">
        <v>105651.111</v>
      </c>
      <c r="I13" s="49">
        <v>132908.06899999999</v>
      </c>
      <c r="J13" s="49">
        <v>87161.603000000003</v>
      </c>
      <c r="K13" s="49">
        <v>206198.68700000001</v>
      </c>
      <c r="L13" s="49">
        <v>182983.52900000001</v>
      </c>
      <c r="M13" s="49">
        <v>204338.91500000001</v>
      </c>
      <c r="N13" s="49">
        <v>167617.09400000001</v>
      </c>
      <c r="O13" s="50">
        <f t="shared" si="0"/>
        <v>1773284.7910000002</v>
      </c>
    </row>
    <row r="14" spans="1:15" s="87" customFormat="1" ht="15" x14ac:dyDescent="0.25">
      <c r="A14" s="43">
        <v>2014</v>
      </c>
      <c r="B14" s="48" t="s">
        <v>94</v>
      </c>
      <c r="C14" s="49">
        <v>24501.348999999998</v>
      </c>
      <c r="D14" s="49">
        <v>23262.338</v>
      </c>
      <c r="E14" s="49">
        <v>22845.744999999999</v>
      </c>
      <c r="F14" s="49">
        <v>19989.73</v>
      </c>
      <c r="G14" s="49">
        <v>19812.373</v>
      </c>
      <c r="H14" s="49"/>
      <c r="I14" s="49"/>
      <c r="J14" s="49"/>
      <c r="K14" s="49"/>
      <c r="L14" s="49"/>
      <c r="M14" s="49"/>
      <c r="N14" s="49"/>
      <c r="O14" s="50">
        <f t="shared" si="0"/>
        <v>110411.535</v>
      </c>
    </row>
    <row r="15" spans="1:15" ht="15" x14ac:dyDescent="0.25">
      <c r="A15" s="47">
        <v>2013</v>
      </c>
      <c r="B15" s="48" t="s">
        <v>94</v>
      </c>
      <c r="C15" s="49">
        <v>44842.038</v>
      </c>
      <c r="D15" s="49">
        <v>52403.663</v>
      </c>
      <c r="E15" s="49">
        <v>62002.927000000003</v>
      </c>
      <c r="F15" s="49">
        <v>38388.413</v>
      </c>
      <c r="G15" s="49">
        <v>38035.659</v>
      </c>
      <c r="H15" s="49">
        <v>36239.686999999998</v>
      </c>
      <c r="I15" s="49">
        <v>32745.501</v>
      </c>
      <c r="J15" s="49">
        <v>28125.712</v>
      </c>
      <c r="K15" s="49">
        <v>30890.239000000001</v>
      </c>
      <c r="L15" s="49">
        <v>23072.487000000001</v>
      </c>
      <c r="M15" s="49">
        <v>26041.86</v>
      </c>
      <c r="N15" s="49">
        <v>26953.991000000002</v>
      </c>
      <c r="O15" s="50">
        <f t="shared" si="0"/>
        <v>439742.17699999997</v>
      </c>
    </row>
    <row r="16" spans="1:15" ht="15" x14ac:dyDescent="0.25">
      <c r="A16" s="43">
        <v>2014</v>
      </c>
      <c r="B16" s="48" t="s">
        <v>95</v>
      </c>
      <c r="C16" s="49">
        <v>109576.344</v>
      </c>
      <c r="D16" s="49">
        <v>69912.790999999997</v>
      </c>
      <c r="E16" s="49">
        <v>121384.389</v>
      </c>
      <c r="F16" s="49">
        <v>48540.42</v>
      </c>
      <c r="G16" s="49">
        <v>86381.493000000002</v>
      </c>
      <c r="H16" s="49"/>
      <c r="I16" s="49"/>
      <c r="J16" s="49"/>
      <c r="K16" s="49"/>
      <c r="L16" s="49"/>
      <c r="M16" s="49"/>
      <c r="N16" s="49"/>
      <c r="O16" s="50">
        <f t="shared" si="0"/>
        <v>435795.43699999998</v>
      </c>
    </row>
    <row r="17" spans="1:15" ht="15" x14ac:dyDescent="0.25">
      <c r="A17" s="47">
        <v>2013</v>
      </c>
      <c r="B17" s="48" t="s">
        <v>95</v>
      </c>
      <c r="C17" s="49">
        <v>66631.066999999995</v>
      </c>
      <c r="D17" s="49">
        <v>101106.59600000001</v>
      </c>
      <c r="E17" s="49">
        <v>93632.384000000005</v>
      </c>
      <c r="F17" s="49">
        <v>104726.342</v>
      </c>
      <c r="G17" s="49">
        <v>80015.084000000003</v>
      </c>
      <c r="H17" s="49">
        <v>76117.297000000006</v>
      </c>
      <c r="I17" s="49">
        <v>90331.686000000002</v>
      </c>
      <c r="J17" s="49">
        <v>49399.682999999997</v>
      </c>
      <c r="K17" s="49">
        <v>52908.788999999997</v>
      </c>
      <c r="L17" s="49">
        <v>50203.27</v>
      </c>
      <c r="M17" s="49">
        <v>52084.074000000001</v>
      </c>
      <c r="N17" s="49">
        <v>89657.403999999995</v>
      </c>
      <c r="O17" s="50">
        <f t="shared" si="0"/>
        <v>906813.67599999998</v>
      </c>
    </row>
    <row r="18" spans="1:15" ht="15" x14ac:dyDescent="0.25">
      <c r="A18" s="43">
        <v>2014</v>
      </c>
      <c r="B18" s="48" t="s">
        <v>146</v>
      </c>
      <c r="C18" s="49">
        <v>7358.7259999999997</v>
      </c>
      <c r="D18" s="49">
        <v>9166.9879999999994</v>
      </c>
      <c r="E18" s="49">
        <v>10167.101000000001</v>
      </c>
      <c r="F18" s="49">
        <v>13321.003000000001</v>
      </c>
      <c r="G18" s="49">
        <v>8226.5259999999998</v>
      </c>
      <c r="H18" s="49"/>
      <c r="I18" s="49"/>
      <c r="J18" s="49"/>
      <c r="K18" s="49"/>
      <c r="L18" s="49"/>
      <c r="M18" s="49"/>
      <c r="N18" s="49"/>
      <c r="O18" s="50">
        <f t="shared" si="0"/>
        <v>48240.343999999997</v>
      </c>
    </row>
    <row r="19" spans="1:15" ht="15" x14ac:dyDescent="0.25">
      <c r="A19" s="47">
        <v>2013</v>
      </c>
      <c r="B19" s="48" t="s">
        <v>146</v>
      </c>
      <c r="C19" s="49">
        <v>5248.2349999999997</v>
      </c>
      <c r="D19" s="49">
        <v>8969.8040000000001</v>
      </c>
      <c r="E19" s="49">
        <v>9241.5139999999992</v>
      </c>
      <c r="F19" s="49">
        <v>10435.252</v>
      </c>
      <c r="G19" s="49">
        <v>7212.4260000000004</v>
      </c>
      <c r="H19" s="49">
        <v>3794.241</v>
      </c>
      <c r="I19" s="49">
        <v>3556.596</v>
      </c>
      <c r="J19" s="49">
        <v>5171.8289999999997</v>
      </c>
      <c r="K19" s="49">
        <v>5359.9139999999998</v>
      </c>
      <c r="L19" s="49">
        <v>4712.04</v>
      </c>
      <c r="M19" s="49">
        <v>6415.26</v>
      </c>
      <c r="N19" s="49">
        <v>6975.3509999999997</v>
      </c>
      <c r="O19" s="50">
        <f t="shared" si="0"/>
        <v>77092.461999999985</v>
      </c>
    </row>
    <row r="20" spans="1:15" ht="15" x14ac:dyDescent="0.25">
      <c r="A20" s="43">
        <v>2014</v>
      </c>
      <c r="B20" s="48" t="s">
        <v>96</v>
      </c>
      <c r="C20" s="49">
        <v>209570.804</v>
      </c>
      <c r="D20" s="49">
        <v>185773.91699999999</v>
      </c>
      <c r="E20" s="49">
        <v>193873.70199999999</v>
      </c>
      <c r="F20" s="49">
        <v>204208.511</v>
      </c>
      <c r="G20" s="49">
        <v>186760.95999999999</v>
      </c>
      <c r="H20" s="49"/>
      <c r="I20" s="49"/>
      <c r="J20" s="49"/>
      <c r="K20" s="49"/>
      <c r="L20" s="49"/>
      <c r="M20" s="49"/>
      <c r="N20" s="49"/>
      <c r="O20" s="50">
        <f t="shared" si="0"/>
        <v>980187.89399999985</v>
      </c>
    </row>
    <row r="21" spans="1:15" ht="15" x14ac:dyDescent="0.25">
      <c r="A21" s="47">
        <v>2013</v>
      </c>
      <c r="B21" s="48" t="s">
        <v>96</v>
      </c>
      <c r="C21" s="49">
        <v>171195.693</v>
      </c>
      <c r="D21" s="49">
        <v>148748.24900000001</v>
      </c>
      <c r="E21" s="49">
        <v>145990.75099999999</v>
      </c>
      <c r="F21" s="49">
        <v>154505.486</v>
      </c>
      <c r="G21" s="49">
        <v>164850.53</v>
      </c>
      <c r="H21" s="49">
        <v>157449.19200000001</v>
      </c>
      <c r="I21" s="49">
        <v>164940.427</v>
      </c>
      <c r="J21" s="49">
        <v>158340.29500000001</v>
      </c>
      <c r="K21" s="49">
        <v>171377.46100000001</v>
      </c>
      <c r="L21" s="49">
        <v>172660.97700000001</v>
      </c>
      <c r="M21" s="49">
        <v>193388.829</v>
      </c>
      <c r="N21" s="49">
        <v>185228.02299999999</v>
      </c>
      <c r="O21" s="50">
        <f t="shared" si="0"/>
        <v>1988675.9129999997</v>
      </c>
    </row>
    <row r="22" spans="1:15" ht="15" x14ac:dyDescent="0.25">
      <c r="A22" s="43">
        <v>2014</v>
      </c>
      <c r="B22" s="48" t="s">
        <v>97</v>
      </c>
      <c r="C22" s="49">
        <v>361502.386</v>
      </c>
      <c r="D22" s="51">
        <v>344271.17800000001</v>
      </c>
      <c r="E22" s="49">
        <v>369938.598</v>
      </c>
      <c r="F22" s="49">
        <v>395267.77500000002</v>
      </c>
      <c r="G22" s="49">
        <v>417142.06300000002</v>
      </c>
      <c r="H22" s="49"/>
      <c r="I22" s="49"/>
      <c r="J22" s="49"/>
      <c r="K22" s="49"/>
      <c r="L22" s="49"/>
      <c r="M22" s="49"/>
      <c r="N22" s="49"/>
      <c r="O22" s="50">
        <f t="shared" si="0"/>
        <v>1888122</v>
      </c>
    </row>
    <row r="23" spans="1:15" ht="15" x14ac:dyDescent="0.25">
      <c r="A23" s="47">
        <v>2013</v>
      </c>
      <c r="B23" s="48" t="s">
        <v>97</v>
      </c>
      <c r="C23" s="49">
        <v>308442.913</v>
      </c>
      <c r="D23" s="51">
        <v>312886.18400000001</v>
      </c>
      <c r="E23" s="49">
        <v>361373.55900000001</v>
      </c>
      <c r="F23" s="49">
        <v>361138.326</v>
      </c>
      <c r="G23" s="49">
        <v>381482.92</v>
      </c>
      <c r="H23" s="49">
        <v>354149.55499999999</v>
      </c>
      <c r="I23" s="49">
        <v>389852.05800000002</v>
      </c>
      <c r="J23" s="49">
        <v>330627.78000000003</v>
      </c>
      <c r="K23" s="49">
        <v>402293.90299999999</v>
      </c>
      <c r="L23" s="49">
        <v>363966.30800000002</v>
      </c>
      <c r="M23" s="49">
        <v>451584.05499999999</v>
      </c>
      <c r="N23" s="49">
        <v>440841.16899999999</v>
      </c>
      <c r="O23" s="50">
        <f t="shared" si="0"/>
        <v>4458638.7300000004</v>
      </c>
    </row>
    <row r="24" spans="1:15" ht="15" x14ac:dyDescent="0.25">
      <c r="A24" s="43">
        <v>2014</v>
      </c>
      <c r="B24" s="44" t="s">
        <v>17</v>
      </c>
      <c r="C24" s="52">
        <v>9653304.0260000005</v>
      </c>
      <c r="D24" s="52">
        <v>9939160.1510000005</v>
      </c>
      <c r="E24" s="52">
        <v>10728922.071</v>
      </c>
      <c r="F24" s="52">
        <v>10876125.957</v>
      </c>
      <c r="G24" s="52">
        <v>11135388.452</v>
      </c>
      <c r="H24" s="52"/>
      <c r="I24" s="52"/>
      <c r="J24" s="52"/>
      <c r="K24" s="52"/>
      <c r="L24" s="52"/>
      <c r="M24" s="52"/>
      <c r="N24" s="52"/>
      <c r="O24" s="50">
        <f t="shared" si="0"/>
        <v>52332900.657000005</v>
      </c>
    </row>
    <row r="25" spans="1:15" ht="15" x14ac:dyDescent="0.25">
      <c r="A25" s="47">
        <v>2013</v>
      </c>
      <c r="B25" s="44" t="s">
        <v>17</v>
      </c>
      <c r="C25" s="52">
        <v>8872444.1830000002</v>
      </c>
      <c r="D25" s="52">
        <v>9580009.5989999995</v>
      </c>
      <c r="E25" s="52">
        <v>10385332.239</v>
      </c>
      <c r="F25" s="52">
        <v>9709214.2219999991</v>
      </c>
      <c r="G25" s="52">
        <v>10399687.09</v>
      </c>
      <c r="H25" s="52">
        <v>9682574.7679999992</v>
      </c>
      <c r="I25" s="52">
        <v>10422297.291999999</v>
      </c>
      <c r="J25" s="52">
        <v>8716473.9470000006</v>
      </c>
      <c r="K25" s="52">
        <v>10219746.091</v>
      </c>
      <c r="L25" s="52">
        <v>9615420.2090000007</v>
      </c>
      <c r="M25" s="52">
        <v>11079979.49</v>
      </c>
      <c r="N25" s="52">
        <v>10364951.095000001</v>
      </c>
      <c r="O25" s="50">
        <f t="shared" si="0"/>
        <v>119048130.22500001</v>
      </c>
    </row>
    <row r="26" spans="1:15" ht="15" x14ac:dyDescent="0.25">
      <c r="A26" s="43">
        <v>2014</v>
      </c>
      <c r="B26" s="48" t="s">
        <v>98</v>
      </c>
      <c r="C26" s="49">
        <v>768009.38800000004</v>
      </c>
      <c r="D26" s="49">
        <v>715962.18299999996</v>
      </c>
      <c r="E26" s="49">
        <v>770693.71400000004</v>
      </c>
      <c r="F26" s="49">
        <v>791198.87199999997</v>
      </c>
      <c r="G26" s="49">
        <v>769864.66099999996</v>
      </c>
      <c r="H26" s="49"/>
      <c r="I26" s="49"/>
      <c r="J26" s="49"/>
      <c r="K26" s="49"/>
      <c r="L26" s="49"/>
      <c r="M26" s="49"/>
      <c r="N26" s="49"/>
      <c r="O26" s="50">
        <f t="shared" si="0"/>
        <v>3815728.818</v>
      </c>
    </row>
    <row r="27" spans="1:15" ht="15" x14ac:dyDescent="0.25">
      <c r="A27" s="47">
        <v>2013</v>
      </c>
      <c r="B27" s="48" t="s">
        <v>98</v>
      </c>
      <c r="C27" s="49">
        <v>682176.95900000003</v>
      </c>
      <c r="D27" s="49">
        <v>649400.50800000003</v>
      </c>
      <c r="E27" s="49">
        <v>733948.55</v>
      </c>
      <c r="F27" s="49">
        <v>700840.12</v>
      </c>
      <c r="G27" s="49">
        <v>748743.66399999999</v>
      </c>
      <c r="H27" s="49">
        <v>644757.77500000002</v>
      </c>
      <c r="I27" s="49">
        <v>675893.70200000005</v>
      </c>
      <c r="J27" s="49">
        <v>616072.78599999996</v>
      </c>
      <c r="K27" s="49">
        <v>754232.75800000003</v>
      </c>
      <c r="L27" s="49">
        <v>708228.19700000004</v>
      </c>
      <c r="M27" s="49">
        <v>814073.66799999995</v>
      </c>
      <c r="N27" s="49">
        <v>663029.33700000006</v>
      </c>
      <c r="O27" s="50">
        <f t="shared" si="0"/>
        <v>8391398.0240000002</v>
      </c>
    </row>
    <row r="28" spans="1:15" ht="15" x14ac:dyDescent="0.25">
      <c r="A28" s="43">
        <v>2014</v>
      </c>
      <c r="B28" s="48" t="s">
        <v>99</v>
      </c>
      <c r="C28" s="49">
        <v>123813.79399999999</v>
      </c>
      <c r="D28" s="49">
        <v>144868.571</v>
      </c>
      <c r="E28" s="49">
        <v>143906.85200000001</v>
      </c>
      <c r="F28" s="49">
        <v>154936.598</v>
      </c>
      <c r="G28" s="49">
        <v>166741.37700000001</v>
      </c>
      <c r="H28" s="49"/>
      <c r="I28" s="49"/>
      <c r="J28" s="49"/>
      <c r="K28" s="49"/>
      <c r="L28" s="49"/>
      <c r="M28" s="49"/>
      <c r="N28" s="49"/>
      <c r="O28" s="50">
        <f t="shared" si="0"/>
        <v>734267.19199999992</v>
      </c>
    </row>
    <row r="29" spans="1:15" ht="15" x14ac:dyDescent="0.25">
      <c r="A29" s="47">
        <v>2013</v>
      </c>
      <c r="B29" s="48" t="s">
        <v>99</v>
      </c>
      <c r="C29" s="49">
        <v>115044.90399999999</v>
      </c>
      <c r="D29" s="49">
        <v>129821.348</v>
      </c>
      <c r="E29" s="49">
        <v>153561.72</v>
      </c>
      <c r="F29" s="49">
        <v>145413.28</v>
      </c>
      <c r="G29" s="49">
        <v>155628.59099999999</v>
      </c>
      <c r="H29" s="49">
        <v>146139.55900000001</v>
      </c>
      <c r="I29" s="49">
        <v>183398.71</v>
      </c>
      <c r="J29" s="49">
        <v>178285.495</v>
      </c>
      <c r="K29" s="49">
        <v>176004.43400000001</v>
      </c>
      <c r="L29" s="49">
        <v>161927.92300000001</v>
      </c>
      <c r="M29" s="49">
        <v>176646.171</v>
      </c>
      <c r="N29" s="49">
        <v>179531.416</v>
      </c>
      <c r="O29" s="50">
        <f t="shared" si="0"/>
        <v>1901403.5509999997</v>
      </c>
    </row>
    <row r="30" spans="1:15" s="87" customFormat="1" ht="15" x14ac:dyDescent="0.25">
      <c r="A30" s="43">
        <v>2014</v>
      </c>
      <c r="B30" s="48" t="s">
        <v>100</v>
      </c>
      <c r="C30" s="49">
        <v>178356.88</v>
      </c>
      <c r="D30" s="49">
        <v>177087.66699999999</v>
      </c>
      <c r="E30" s="49">
        <v>190981.098</v>
      </c>
      <c r="F30" s="49">
        <v>203963.69899999999</v>
      </c>
      <c r="G30" s="49">
        <v>194959.234</v>
      </c>
      <c r="H30" s="49"/>
      <c r="I30" s="49"/>
      <c r="J30" s="49"/>
      <c r="K30" s="49"/>
      <c r="L30" s="49"/>
      <c r="M30" s="49"/>
      <c r="N30" s="49"/>
      <c r="O30" s="50">
        <f t="shared" si="0"/>
        <v>945348.57799999998</v>
      </c>
    </row>
    <row r="31" spans="1:15" ht="15" x14ac:dyDescent="0.25">
      <c r="A31" s="47">
        <v>2013</v>
      </c>
      <c r="B31" s="48" t="s">
        <v>100</v>
      </c>
      <c r="C31" s="49">
        <v>165998.10999999999</v>
      </c>
      <c r="D31" s="49">
        <v>161550.14600000001</v>
      </c>
      <c r="E31" s="49">
        <v>169936.27600000001</v>
      </c>
      <c r="F31" s="49">
        <v>190124.82500000001</v>
      </c>
      <c r="G31" s="49">
        <v>192843.37700000001</v>
      </c>
      <c r="H31" s="49">
        <v>183849.79300000001</v>
      </c>
      <c r="I31" s="49">
        <v>178911.50899999999</v>
      </c>
      <c r="J31" s="49">
        <v>144298.25700000001</v>
      </c>
      <c r="K31" s="49">
        <v>182078.55900000001</v>
      </c>
      <c r="L31" s="49">
        <v>193754.09899999999</v>
      </c>
      <c r="M31" s="49">
        <v>229981.38800000001</v>
      </c>
      <c r="N31" s="49">
        <v>202940.848</v>
      </c>
      <c r="O31" s="50">
        <f t="shared" si="0"/>
        <v>2196267.1869999999</v>
      </c>
    </row>
    <row r="32" spans="1:15" ht="15" x14ac:dyDescent="0.25">
      <c r="A32" s="43">
        <v>2014</v>
      </c>
      <c r="B32" s="48" t="s">
        <v>145</v>
      </c>
      <c r="C32" s="49">
        <v>1394425.54</v>
      </c>
      <c r="D32" s="49">
        <v>1444467.8829999999</v>
      </c>
      <c r="E32" s="49">
        <v>1461999.798</v>
      </c>
      <c r="F32" s="51">
        <v>1481701.48</v>
      </c>
      <c r="G32" s="51">
        <v>1591388.591</v>
      </c>
      <c r="H32" s="51"/>
      <c r="I32" s="51"/>
      <c r="J32" s="51"/>
      <c r="K32" s="51"/>
      <c r="L32" s="51"/>
      <c r="M32" s="51"/>
      <c r="N32" s="51"/>
      <c r="O32" s="50">
        <f t="shared" si="0"/>
        <v>7373983.2919999994</v>
      </c>
    </row>
    <row r="33" spans="1:15" ht="15" x14ac:dyDescent="0.25">
      <c r="A33" s="47">
        <v>2013</v>
      </c>
      <c r="B33" s="48" t="s">
        <v>145</v>
      </c>
      <c r="C33" s="49">
        <v>1315981.3659999999</v>
      </c>
      <c r="D33" s="49">
        <v>1429465.4480000001</v>
      </c>
      <c r="E33" s="49">
        <v>1452149.138</v>
      </c>
      <c r="F33" s="51">
        <v>1421075.07</v>
      </c>
      <c r="G33" s="51">
        <v>1568850.648</v>
      </c>
      <c r="H33" s="51">
        <v>1328744.625</v>
      </c>
      <c r="I33" s="51">
        <v>1529719.121</v>
      </c>
      <c r="J33" s="51">
        <v>1424832.825</v>
      </c>
      <c r="K33" s="51">
        <v>1402120.8389999999</v>
      </c>
      <c r="L33" s="51">
        <v>1395030.93</v>
      </c>
      <c r="M33" s="51">
        <v>1569879.44</v>
      </c>
      <c r="N33" s="51">
        <v>1603246.3259999999</v>
      </c>
      <c r="O33" s="50">
        <f t="shared" si="0"/>
        <v>17441095.776000001</v>
      </c>
    </row>
    <row r="34" spans="1:15" ht="15" x14ac:dyDescent="0.25">
      <c r="A34" s="43">
        <v>2014</v>
      </c>
      <c r="B34" s="48" t="s">
        <v>101</v>
      </c>
      <c r="C34" s="49">
        <v>1586982.6910000001</v>
      </c>
      <c r="D34" s="49">
        <v>1486801.36</v>
      </c>
      <c r="E34" s="49">
        <v>1600490.047</v>
      </c>
      <c r="F34" s="49">
        <v>1546909.8859999999</v>
      </c>
      <c r="G34" s="49">
        <v>1616905.423</v>
      </c>
      <c r="H34" s="49"/>
      <c r="I34" s="49"/>
      <c r="J34" s="49"/>
      <c r="K34" s="49"/>
      <c r="L34" s="49"/>
      <c r="M34" s="49"/>
      <c r="N34" s="49"/>
      <c r="O34" s="50">
        <f t="shared" ref="O34:O66" si="1">SUM(C34:N34)</f>
        <v>7838089.4069999997</v>
      </c>
    </row>
    <row r="35" spans="1:15" ht="15" x14ac:dyDescent="0.25">
      <c r="A35" s="47">
        <v>2013</v>
      </c>
      <c r="B35" s="48" t="s">
        <v>101</v>
      </c>
      <c r="C35" s="49">
        <v>1392631.8389999999</v>
      </c>
      <c r="D35" s="49">
        <v>1389526.74</v>
      </c>
      <c r="E35" s="49">
        <v>1509895.94</v>
      </c>
      <c r="F35" s="49">
        <v>1316522.5319999999</v>
      </c>
      <c r="G35" s="49">
        <v>1364085.9779999999</v>
      </c>
      <c r="H35" s="49">
        <v>1442920.192</v>
      </c>
      <c r="I35" s="49">
        <v>1620323.415</v>
      </c>
      <c r="J35" s="49">
        <v>1398212.5020000001</v>
      </c>
      <c r="K35" s="49">
        <v>1516878.0020000001</v>
      </c>
      <c r="L35" s="49">
        <v>1336844.574</v>
      </c>
      <c r="M35" s="49">
        <v>1659815.5759999999</v>
      </c>
      <c r="N35" s="49">
        <v>1424976.075</v>
      </c>
      <c r="O35" s="50">
        <f t="shared" si="1"/>
        <v>17372633.365000002</v>
      </c>
    </row>
    <row r="36" spans="1:15" ht="15" x14ac:dyDescent="0.25">
      <c r="A36" s="43">
        <v>2014</v>
      </c>
      <c r="B36" s="48" t="s">
        <v>102</v>
      </c>
      <c r="C36" s="49">
        <v>1585995.4509999999</v>
      </c>
      <c r="D36" s="49">
        <v>1831630.058</v>
      </c>
      <c r="E36" s="49">
        <v>2126692.7080000001</v>
      </c>
      <c r="F36" s="49">
        <v>2092419.3870000001</v>
      </c>
      <c r="G36" s="49">
        <v>2054497.7479999999</v>
      </c>
      <c r="H36" s="49"/>
      <c r="I36" s="49"/>
      <c r="J36" s="49"/>
      <c r="K36" s="49"/>
      <c r="L36" s="49"/>
      <c r="M36" s="49"/>
      <c r="N36" s="49"/>
      <c r="O36" s="50">
        <f t="shared" si="1"/>
        <v>9691235.352</v>
      </c>
    </row>
    <row r="37" spans="1:15" ht="15" x14ac:dyDescent="0.25">
      <c r="A37" s="47">
        <v>2013</v>
      </c>
      <c r="B37" s="48" t="s">
        <v>102</v>
      </c>
      <c r="C37" s="49">
        <v>1485459.331</v>
      </c>
      <c r="D37" s="49">
        <v>1783951.888</v>
      </c>
      <c r="E37" s="49">
        <v>1863298.6769999999</v>
      </c>
      <c r="F37" s="49">
        <v>1766375.534</v>
      </c>
      <c r="G37" s="49">
        <v>1843127.797</v>
      </c>
      <c r="H37" s="49">
        <v>1800491.0260000001</v>
      </c>
      <c r="I37" s="49">
        <v>1952634.0519999999</v>
      </c>
      <c r="J37" s="49">
        <v>1263251.1710000001</v>
      </c>
      <c r="K37" s="49">
        <v>1956484.3770000001</v>
      </c>
      <c r="L37" s="49">
        <v>1749693.709</v>
      </c>
      <c r="M37" s="49">
        <v>2075749.6410000001</v>
      </c>
      <c r="N37" s="49">
        <v>1764586.4669999999</v>
      </c>
      <c r="O37" s="50">
        <f t="shared" si="1"/>
        <v>21305103.669999998</v>
      </c>
    </row>
    <row r="38" spans="1:15" ht="15" x14ac:dyDescent="0.25">
      <c r="A38" s="43">
        <v>2014</v>
      </c>
      <c r="B38" s="48" t="s">
        <v>103</v>
      </c>
      <c r="C38" s="49">
        <v>54471.324000000001</v>
      </c>
      <c r="D38" s="49">
        <v>89236.716</v>
      </c>
      <c r="E38" s="49">
        <v>97207.963000000003</v>
      </c>
      <c r="F38" s="49">
        <v>76354.088000000003</v>
      </c>
      <c r="G38" s="49">
        <v>131971.46799999999</v>
      </c>
      <c r="H38" s="49"/>
      <c r="I38" s="49"/>
      <c r="J38" s="49"/>
      <c r="K38" s="49"/>
      <c r="L38" s="49"/>
      <c r="M38" s="49"/>
      <c r="N38" s="49"/>
      <c r="O38" s="50">
        <f t="shared" si="1"/>
        <v>449241.55900000001</v>
      </c>
    </row>
    <row r="39" spans="1:15" ht="15" x14ac:dyDescent="0.25">
      <c r="A39" s="47">
        <v>2013</v>
      </c>
      <c r="B39" s="48" t="s">
        <v>103</v>
      </c>
      <c r="C39" s="49">
        <v>48952.629000000001</v>
      </c>
      <c r="D39" s="49">
        <v>162402.31299999999</v>
      </c>
      <c r="E39" s="49">
        <v>92520.589000000007</v>
      </c>
      <c r="F39" s="49">
        <v>29250.645</v>
      </c>
      <c r="G39" s="49">
        <v>90162.293000000005</v>
      </c>
      <c r="H39" s="49">
        <v>137339.94200000001</v>
      </c>
      <c r="I39" s="49">
        <v>132087.47899999999</v>
      </c>
      <c r="J39" s="49">
        <v>139231.01</v>
      </c>
      <c r="K39" s="49">
        <v>129271.49400000001</v>
      </c>
      <c r="L39" s="49">
        <v>47933.184999999998</v>
      </c>
      <c r="M39" s="49">
        <v>58766.616999999998</v>
      </c>
      <c r="N39" s="49">
        <v>95673.191999999995</v>
      </c>
      <c r="O39" s="50">
        <f t="shared" si="1"/>
        <v>1163591.388</v>
      </c>
    </row>
    <row r="40" spans="1:15" ht="15" x14ac:dyDescent="0.25">
      <c r="A40" s="43">
        <v>2014</v>
      </c>
      <c r="B40" s="48" t="s">
        <v>144</v>
      </c>
      <c r="C40" s="49">
        <v>902958.44900000002</v>
      </c>
      <c r="D40" s="49">
        <v>921071.06099999999</v>
      </c>
      <c r="E40" s="49">
        <v>1057276.81</v>
      </c>
      <c r="F40" s="49">
        <v>1085912.7520000001</v>
      </c>
      <c r="G40" s="49">
        <v>1069516.9480000001</v>
      </c>
      <c r="H40" s="49"/>
      <c r="I40" s="49"/>
      <c r="J40" s="49"/>
      <c r="K40" s="49"/>
      <c r="L40" s="49"/>
      <c r="M40" s="49"/>
      <c r="N40" s="49"/>
      <c r="O40" s="50">
        <f t="shared" si="1"/>
        <v>5036736.0200000005</v>
      </c>
    </row>
    <row r="41" spans="1:15" ht="15" x14ac:dyDescent="0.25">
      <c r="A41" s="47">
        <v>2013</v>
      </c>
      <c r="B41" s="48" t="s">
        <v>144</v>
      </c>
      <c r="C41" s="49">
        <v>830058.66099999996</v>
      </c>
      <c r="D41" s="49">
        <v>838432.59600000002</v>
      </c>
      <c r="E41" s="49">
        <v>909520.10199999996</v>
      </c>
      <c r="F41" s="49">
        <v>916404.33499999996</v>
      </c>
      <c r="G41" s="49">
        <v>1026587.107</v>
      </c>
      <c r="H41" s="49">
        <v>920199.36</v>
      </c>
      <c r="I41" s="49">
        <v>1038797.394</v>
      </c>
      <c r="J41" s="49">
        <v>884379.68400000001</v>
      </c>
      <c r="K41" s="49">
        <v>1034960.887</v>
      </c>
      <c r="L41" s="49">
        <v>1055646.5249999999</v>
      </c>
      <c r="M41" s="49">
        <v>1129893.7109999999</v>
      </c>
      <c r="N41" s="49">
        <v>1116601.6499999999</v>
      </c>
      <c r="O41" s="50">
        <f t="shared" si="1"/>
        <v>11701482.012</v>
      </c>
    </row>
    <row r="42" spans="1:15" ht="15" x14ac:dyDescent="0.25">
      <c r="A42" s="43">
        <v>2014</v>
      </c>
      <c r="B42" s="48" t="s">
        <v>104</v>
      </c>
      <c r="C42" s="49">
        <v>477390.10200000001</v>
      </c>
      <c r="D42" s="49">
        <v>471703.59499999997</v>
      </c>
      <c r="E42" s="49">
        <v>503987.87</v>
      </c>
      <c r="F42" s="49">
        <v>525450.23400000005</v>
      </c>
      <c r="G42" s="49">
        <v>545076.24600000004</v>
      </c>
      <c r="H42" s="49"/>
      <c r="I42" s="49"/>
      <c r="J42" s="49"/>
      <c r="K42" s="49"/>
      <c r="L42" s="49"/>
      <c r="M42" s="49"/>
      <c r="N42" s="49"/>
      <c r="O42" s="50">
        <f t="shared" si="1"/>
        <v>2523608.0470000003</v>
      </c>
    </row>
    <row r="43" spans="1:15" ht="15" x14ac:dyDescent="0.25">
      <c r="A43" s="47">
        <v>2013</v>
      </c>
      <c r="B43" s="48" t="s">
        <v>104</v>
      </c>
      <c r="C43" s="49">
        <v>430056.61800000002</v>
      </c>
      <c r="D43" s="49">
        <v>435630.61499999999</v>
      </c>
      <c r="E43" s="49">
        <v>512178.53399999999</v>
      </c>
      <c r="F43" s="49">
        <v>501862.07699999999</v>
      </c>
      <c r="G43" s="49">
        <v>518962.386</v>
      </c>
      <c r="H43" s="49">
        <v>465580.73499999999</v>
      </c>
      <c r="I43" s="49">
        <v>509350.50799999997</v>
      </c>
      <c r="J43" s="49">
        <v>387831.31300000002</v>
      </c>
      <c r="K43" s="49">
        <v>480742.69300000003</v>
      </c>
      <c r="L43" s="49">
        <v>452007.7</v>
      </c>
      <c r="M43" s="49">
        <v>535082.41099999996</v>
      </c>
      <c r="N43" s="49">
        <v>572684.82299999997</v>
      </c>
      <c r="O43" s="50">
        <f t="shared" si="1"/>
        <v>5801970.4130000006</v>
      </c>
    </row>
    <row r="44" spans="1:15" ht="15" x14ac:dyDescent="0.25">
      <c r="A44" s="43">
        <v>2014</v>
      </c>
      <c r="B44" s="48" t="s">
        <v>105</v>
      </c>
      <c r="C44" s="49">
        <v>592111.07999999996</v>
      </c>
      <c r="D44" s="49">
        <v>567911.38300000003</v>
      </c>
      <c r="E44" s="49">
        <v>600017.80299999996</v>
      </c>
      <c r="F44" s="49">
        <v>649343.65500000003</v>
      </c>
      <c r="G44" s="49">
        <v>651466.90599999996</v>
      </c>
      <c r="H44" s="49"/>
      <c r="I44" s="49"/>
      <c r="J44" s="49"/>
      <c r="K44" s="49"/>
      <c r="L44" s="49"/>
      <c r="M44" s="49"/>
      <c r="N44" s="49"/>
      <c r="O44" s="50">
        <f t="shared" si="1"/>
        <v>3060850.827</v>
      </c>
    </row>
    <row r="45" spans="1:15" ht="15" x14ac:dyDescent="0.25">
      <c r="A45" s="47">
        <v>2013</v>
      </c>
      <c r="B45" s="48" t="s">
        <v>105</v>
      </c>
      <c r="C45" s="49">
        <v>519510.93900000001</v>
      </c>
      <c r="D45" s="49">
        <v>545252.58400000003</v>
      </c>
      <c r="E45" s="49">
        <v>593049.04099999997</v>
      </c>
      <c r="F45" s="49">
        <v>558747.25399999996</v>
      </c>
      <c r="G45" s="49">
        <v>617249.64</v>
      </c>
      <c r="H45" s="49">
        <v>553151.41299999994</v>
      </c>
      <c r="I45" s="49">
        <v>584799.06700000004</v>
      </c>
      <c r="J45" s="49">
        <v>506461.533</v>
      </c>
      <c r="K45" s="49">
        <v>593262.96299999999</v>
      </c>
      <c r="L45" s="49">
        <v>535440.18799999997</v>
      </c>
      <c r="M45" s="49">
        <v>652396.80000000005</v>
      </c>
      <c r="N45" s="49">
        <v>575139.52300000004</v>
      </c>
      <c r="O45" s="50">
        <f t="shared" si="1"/>
        <v>6834460.9450000003</v>
      </c>
    </row>
    <row r="46" spans="1:15" ht="15" x14ac:dyDescent="0.25">
      <c r="A46" s="43">
        <v>2014</v>
      </c>
      <c r="B46" s="48" t="s">
        <v>106</v>
      </c>
      <c r="C46" s="49">
        <v>1106636.301</v>
      </c>
      <c r="D46" s="49">
        <v>1189155.3230000001</v>
      </c>
      <c r="E46" s="49">
        <v>1173320.909</v>
      </c>
      <c r="F46" s="49">
        <v>1210512.247</v>
      </c>
      <c r="G46" s="49">
        <v>1282422.273</v>
      </c>
      <c r="H46" s="49"/>
      <c r="I46" s="49"/>
      <c r="J46" s="49"/>
      <c r="K46" s="49"/>
      <c r="L46" s="49"/>
      <c r="M46" s="49"/>
      <c r="N46" s="49"/>
      <c r="O46" s="50">
        <f t="shared" si="1"/>
        <v>5962047.0529999994</v>
      </c>
    </row>
    <row r="47" spans="1:15" ht="15" x14ac:dyDescent="0.25">
      <c r="A47" s="47">
        <v>2013</v>
      </c>
      <c r="B47" s="48" t="s">
        <v>106</v>
      </c>
      <c r="C47" s="49">
        <v>1144613.557</v>
      </c>
      <c r="D47" s="49">
        <v>1224777.6399999999</v>
      </c>
      <c r="E47" s="49">
        <v>1449849.35</v>
      </c>
      <c r="F47" s="49">
        <v>1224395.9450000001</v>
      </c>
      <c r="G47" s="49">
        <v>1262968.138</v>
      </c>
      <c r="H47" s="49">
        <v>1111722.7590000001</v>
      </c>
      <c r="I47" s="49">
        <v>1092640.4939999999</v>
      </c>
      <c r="J47" s="49">
        <v>927142.76500000001</v>
      </c>
      <c r="K47" s="49">
        <v>1018114.581</v>
      </c>
      <c r="L47" s="49">
        <v>1044376.713</v>
      </c>
      <c r="M47" s="49">
        <v>1137162.7080000001</v>
      </c>
      <c r="N47" s="49">
        <v>1197415.118</v>
      </c>
      <c r="O47" s="50">
        <f t="shared" si="1"/>
        <v>13835179.768000003</v>
      </c>
    </row>
    <row r="48" spans="1:15" ht="15" x14ac:dyDescent="0.25">
      <c r="A48" s="43">
        <v>2014</v>
      </c>
      <c r="B48" s="48" t="s">
        <v>143</v>
      </c>
      <c r="C48" s="49">
        <v>243657.16</v>
      </c>
      <c r="D48" s="49">
        <v>245731.55100000001</v>
      </c>
      <c r="E48" s="49">
        <v>272045.20500000002</v>
      </c>
      <c r="F48" s="49">
        <v>308486.29399999999</v>
      </c>
      <c r="G48" s="49">
        <v>289865.47100000002</v>
      </c>
      <c r="H48" s="49"/>
      <c r="I48" s="49"/>
      <c r="J48" s="49"/>
      <c r="K48" s="49"/>
      <c r="L48" s="49"/>
      <c r="M48" s="49"/>
      <c r="N48" s="49"/>
      <c r="O48" s="50">
        <f t="shared" si="1"/>
        <v>1359785.6809999999</v>
      </c>
    </row>
    <row r="49" spans="1:15" ht="15" x14ac:dyDescent="0.25">
      <c r="A49" s="47">
        <v>2013</v>
      </c>
      <c r="B49" s="48" t="s">
        <v>143</v>
      </c>
      <c r="C49" s="49">
        <v>232432.56899999999</v>
      </c>
      <c r="D49" s="49">
        <v>236027.054</v>
      </c>
      <c r="E49" s="49">
        <v>286631.21799999999</v>
      </c>
      <c r="F49" s="49">
        <v>290672.978</v>
      </c>
      <c r="G49" s="49">
        <v>298364.46799999999</v>
      </c>
      <c r="H49" s="49">
        <v>263835.68599999999</v>
      </c>
      <c r="I49" s="49">
        <v>277557.429</v>
      </c>
      <c r="J49" s="49">
        <v>250243.50399999999</v>
      </c>
      <c r="K49" s="49">
        <v>264241.80200000003</v>
      </c>
      <c r="L49" s="49">
        <v>241304.70499999999</v>
      </c>
      <c r="M49" s="49">
        <v>263926.94900000002</v>
      </c>
      <c r="N49" s="49">
        <v>248498.158</v>
      </c>
      <c r="O49" s="50">
        <f t="shared" si="1"/>
        <v>3153736.52</v>
      </c>
    </row>
    <row r="50" spans="1:15" ht="15" x14ac:dyDescent="0.25">
      <c r="A50" s="43">
        <v>2014</v>
      </c>
      <c r="B50" s="48" t="s">
        <v>107</v>
      </c>
      <c r="C50" s="49">
        <v>194226.76699999999</v>
      </c>
      <c r="D50" s="49">
        <v>181477.318</v>
      </c>
      <c r="E50" s="49">
        <v>212310.23</v>
      </c>
      <c r="F50" s="49">
        <v>209299.33</v>
      </c>
      <c r="G50" s="49">
        <v>204859.27600000001</v>
      </c>
      <c r="H50" s="49"/>
      <c r="I50" s="49"/>
      <c r="J50" s="49"/>
      <c r="K50" s="49"/>
      <c r="L50" s="49"/>
      <c r="M50" s="49"/>
      <c r="N50" s="49"/>
      <c r="O50" s="50">
        <f t="shared" si="1"/>
        <v>1002172.9209999999</v>
      </c>
    </row>
    <row r="51" spans="1:15" ht="15" x14ac:dyDescent="0.25">
      <c r="A51" s="47">
        <v>2013</v>
      </c>
      <c r="B51" s="48" t="s">
        <v>107</v>
      </c>
      <c r="C51" s="49">
        <v>154262.28700000001</v>
      </c>
      <c r="D51" s="49">
        <v>192587.215</v>
      </c>
      <c r="E51" s="49">
        <v>191263.864</v>
      </c>
      <c r="F51" s="49">
        <v>166202.21599999999</v>
      </c>
      <c r="G51" s="49">
        <v>193247.432</v>
      </c>
      <c r="H51" s="49">
        <v>168991.027</v>
      </c>
      <c r="I51" s="49">
        <v>173492.55</v>
      </c>
      <c r="J51" s="49">
        <v>187327.40599999999</v>
      </c>
      <c r="K51" s="49">
        <v>205943.32800000001</v>
      </c>
      <c r="L51" s="49">
        <v>194407.42</v>
      </c>
      <c r="M51" s="49">
        <v>240729.628</v>
      </c>
      <c r="N51" s="49">
        <v>184548.40700000001</v>
      </c>
      <c r="O51" s="50">
        <f t="shared" si="1"/>
        <v>2253002.7799999998</v>
      </c>
    </row>
    <row r="52" spans="1:15" ht="15" x14ac:dyDescent="0.25">
      <c r="A52" s="43">
        <v>2014</v>
      </c>
      <c r="B52" s="48" t="s">
        <v>108</v>
      </c>
      <c r="C52" s="49">
        <v>107513.899</v>
      </c>
      <c r="D52" s="49">
        <v>107483.261</v>
      </c>
      <c r="E52" s="49">
        <v>107446.70600000001</v>
      </c>
      <c r="F52" s="49">
        <v>133746.18900000001</v>
      </c>
      <c r="G52" s="49">
        <v>143768.299</v>
      </c>
      <c r="H52" s="49"/>
      <c r="I52" s="49"/>
      <c r="J52" s="49"/>
      <c r="K52" s="49"/>
      <c r="L52" s="49"/>
      <c r="M52" s="49"/>
      <c r="N52" s="49"/>
      <c r="O52" s="50">
        <f t="shared" si="1"/>
        <v>599958.35400000005</v>
      </c>
    </row>
    <row r="53" spans="1:15" ht="15" x14ac:dyDescent="0.25">
      <c r="A53" s="47">
        <v>2013</v>
      </c>
      <c r="B53" s="48" t="s">
        <v>108</v>
      </c>
      <c r="C53" s="49">
        <v>72558.025999999998</v>
      </c>
      <c r="D53" s="49">
        <v>90844.455000000002</v>
      </c>
      <c r="E53" s="49">
        <v>106723.235</v>
      </c>
      <c r="F53" s="49">
        <v>113262.235</v>
      </c>
      <c r="G53" s="49">
        <v>126939.52800000001</v>
      </c>
      <c r="H53" s="49">
        <v>171486.93799999999</v>
      </c>
      <c r="I53" s="49">
        <v>99144.585000000006</v>
      </c>
      <c r="J53" s="49">
        <v>90827.187000000005</v>
      </c>
      <c r="K53" s="49">
        <v>114505.41800000001</v>
      </c>
      <c r="L53" s="49">
        <v>129968.928</v>
      </c>
      <c r="M53" s="49">
        <v>109259.065</v>
      </c>
      <c r="N53" s="49">
        <v>166083.046</v>
      </c>
      <c r="O53" s="50">
        <f t="shared" si="1"/>
        <v>1391602.6460000002</v>
      </c>
    </row>
    <row r="54" spans="1:15" ht="15" x14ac:dyDescent="0.25">
      <c r="A54" s="43">
        <v>2014</v>
      </c>
      <c r="B54" s="48" t="s">
        <v>124</v>
      </c>
      <c r="C54" s="49">
        <v>329794.63900000002</v>
      </c>
      <c r="D54" s="49">
        <v>355785.22399999999</v>
      </c>
      <c r="E54" s="49">
        <v>399351.114</v>
      </c>
      <c r="F54" s="49">
        <v>393859.93599999999</v>
      </c>
      <c r="G54" s="49">
        <v>411446.39600000001</v>
      </c>
      <c r="H54" s="49"/>
      <c r="I54" s="49"/>
      <c r="J54" s="49"/>
      <c r="K54" s="49"/>
      <c r="L54" s="49"/>
      <c r="M54" s="49"/>
      <c r="N54" s="49"/>
      <c r="O54" s="50">
        <f t="shared" si="1"/>
        <v>1890237.3089999999</v>
      </c>
    </row>
    <row r="55" spans="1:15" ht="15" x14ac:dyDescent="0.25">
      <c r="A55" s="47">
        <v>2013</v>
      </c>
      <c r="B55" s="48" t="s">
        <v>124</v>
      </c>
      <c r="C55" s="49">
        <v>275661.76899999997</v>
      </c>
      <c r="D55" s="49">
        <v>301565.69799999997</v>
      </c>
      <c r="E55" s="49">
        <v>348687.11599999998</v>
      </c>
      <c r="F55" s="49">
        <v>357882.09399999998</v>
      </c>
      <c r="G55" s="49">
        <v>379190.42099999997</v>
      </c>
      <c r="H55" s="49">
        <v>335231.13199999998</v>
      </c>
      <c r="I55" s="49">
        <v>364910.07</v>
      </c>
      <c r="J55" s="49">
        <v>311691.00099999999</v>
      </c>
      <c r="K55" s="49">
        <v>382285.34899999999</v>
      </c>
      <c r="L55" s="49">
        <v>362305.28499999997</v>
      </c>
      <c r="M55" s="49">
        <v>419601.19900000002</v>
      </c>
      <c r="N55" s="49">
        <v>361531.57799999998</v>
      </c>
      <c r="O55" s="50">
        <f t="shared" si="1"/>
        <v>4200542.7120000003</v>
      </c>
    </row>
    <row r="56" spans="1:15" ht="15" x14ac:dyDescent="0.25">
      <c r="A56" s="43">
        <v>2014</v>
      </c>
      <c r="B56" s="48" t="s">
        <v>109</v>
      </c>
      <c r="C56" s="49">
        <v>6960.5619999999999</v>
      </c>
      <c r="D56" s="49">
        <v>8786.9979999999996</v>
      </c>
      <c r="E56" s="49">
        <v>11193.245999999999</v>
      </c>
      <c r="F56" s="49">
        <v>12031.308999999999</v>
      </c>
      <c r="G56" s="49">
        <v>10638.136</v>
      </c>
      <c r="H56" s="49"/>
      <c r="I56" s="49"/>
      <c r="J56" s="49"/>
      <c r="K56" s="49"/>
      <c r="L56" s="49"/>
      <c r="M56" s="49"/>
      <c r="N56" s="49"/>
      <c r="O56" s="50">
        <f t="shared" si="1"/>
        <v>49610.250999999997</v>
      </c>
    </row>
    <row r="57" spans="1:15" ht="15" x14ac:dyDescent="0.25">
      <c r="A57" s="47">
        <v>2013</v>
      </c>
      <c r="B57" s="48" t="s">
        <v>109</v>
      </c>
      <c r="C57" s="49">
        <v>7044.6189999999997</v>
      </c>
      <c r="D57" s="49">
        <v>8773.3520000000008</v>
      </c>
      <c r="E57" s="49">
        <v>12118.888999999999</v>
      </c>
      <c r="F57" s="49">
        <v>10183.082</v>
      </c>
      <c r="G57" s="49">
        <v>12735.623</v>
      </c>
      <c r="H57" s="49">
        <v>8132.8059999999996</v>
      </c>
      <c r="I57" s="49">
        <v>8637.2070000000003</v>
      </c>
      <c r="J57" s="49">
        <v>6385.5060000000003</v>
      </c>
      <c r="K57" s="49">
        <v>8618.6049999999996</v>
      </c>
      <c r="L57" s="49">
        <v>6550.1279999999997</v>
      </c>
      <c r="M57" s="49">
        <v>7014.5190000000002</v>
      </c>
      <c r="N57" s="49">
        <v>8465.1319999999996</v>
      </c>
      <c r="O57" s="50">
        <f t="shared" si="1"/>
        <v>104659.46799999998</v>
      </c>
    </row>
    <row r="58" spans="1:15" ht="15" x14ac:dyDescent="0.25">
      <c r="A58" s="43">
        <v>2014</v>
      </c>
      <c r="B58" s="44" t="s">
        <v>34</v>
      </c>
      <c r="C58" s="52">
        <v>401145.38500000001</v>
      </c>
      <c r="D58" s="52">
        <v>327110.00799999997</v>
      </c>
      <c r="E58" s="52">
        <v>363797.49200000003</v>
      </c>
      <c r="F58" s="52">
        <v>410647.20500000002</v>
      </c>
      <c r="G58" s="52">
        <v>465719.61</v>
      </c>
      <c r="H58" s="52"/>
      <c r="I58" s="52"/>
      <c r="J58" s="52"/>
      <c r="K58" s="52"/>
      <c r="L58" s="52"/>
      <c r="M58" s="52"/>
      <c r="N58" s="52"/>
      <c r="O58" s="50">
        <f t="shared" si="1"/>
        <v>1968419.7000000002</v>
      </c>
    </row>
    <row r="59" spans="1:15" ht="15" x14ac:dyDescent="0.25">
      <c r="A59" s="47">
        <v>2013</v>
      </c>
      <c r="B59" s="44" t="s">
        <v>34</v>
      </c>
      <c r="C59" s="52">
        <v>394546.73300000001</v>
      </c>
      <c r="D59" s="52">
        <v>398684.74200000003</v>
      </c>
      <c r="E59" s="52">
        <v>369661.43300000002</v>
      </c>
      <c r="F59" s="52">
        <v>401154.97700000001</v>
      </c>
      <c r="G59" s="52">
        <v>507825.64299999998</v>
      </c>
      <c r="H59" s="52">
        <v>431230.647</v>
      </c>
      <c r="I59" s="52">
        <v>445649.38</v>
      </c>
      <c r="J59" s="52">
        <v>400052.76799999998</v>
      </c>
      <c r="K59" s="52">
        <v>442063.02799999999</v>
      </c>
      <c r="L59" s="52">
        <v>386178.47700000001</v>
      </c>
      <c r="M59" s="52">
        <v>439526.076</v>
      </c>
      <c r="N59" s="52">
        <v>425748.18800000002</v>
      </c>
      <c r="O59" s="50">
        <f t="shared" si="1"/>
        <v>5042322.0920000002</v>
      </c>
    </row>
    <row r="60" spans="1:15" ht="15" x14ac:dyDescent="0.25">
      <c r="A60" s="43">
        <v>2014</v>
      </c>
      <c r="B60" s="48" t="s">
        <v>110</v>
      </c>
      <c r="C60" s="49">
        <v>401145.38500000001</v>
      </c>
      <c r="D60" s="49">
        <v>327110.00799999997</v>
      </c>
      <c r="E60" s="49">
        <v>363797.49200000003</v>
      </c>
      <c r="F60" s="49">
        <v>410647.20500000002</v>
      </c>
      <c r="G60" s="49">
        <v>465719.61</v>
      </c>
      <c r="H60" s="49"/>
      <c r="I60" s="49"/>
      <c r="J60" s="49"/>
      <c r="K60" s="49"/>
      <c r="L60" s="49"/>
      <c r="M60" s="49"/>
      <c r="N60" s="49"/>
      <c r="O60" s="50">
        <f t="shared" si="1"/>
        <v>1968419.7000000002</v>
      </c>
    </row>
    <row r="61" spans="1:15" ht="15" x14ac:dyDescent="0.25">
      <c r="A61" s="47">
        <v>2013</v>
      </c>
      <c r="B61" s="48" t="s">
        <v>110</v>
      </c>
      <c r="C61" s="49">
        <v>394546.73300000001</v>
      </c>
      <c r="D61" s="49">
        <v>398684.74200000003</v>
      </c>
      <c r="E61" s="49">
        <v>369661.43300000002</v>
      </c>
      <c r="F61" s="49">
        <v>401154.97700000001</v>
      </c>
      <c r="G61" s="49">
        <v>507825.64299999998</v>
      </c>
      <c r="H61" s="49">
        <v>431230.647</v>
      </c>
      <c r="I61" s="49">
        <v>445649.38</v>
      </c>
      <c r="J61" s="49">
        <v>400052.76799999998</v>
      </c>
      <c r="K61" s="49">
        <v>442063.02799999999</v>
      </c>
      <c r="L61" s="49">
        <v>386178.47700000001</v>
      </c>
      <c r="M61" s="49">
        <v>439526.076</v>
      </c>
      <c r="N61" s="49">
        <v>425748.18800000002</v>
      </c>
      <c r="O61" s="50">
        <f t="shared" si="1"/>
        <v>5042322.0920000002</v>
      </c>
    </row>
    <row r="62" spans="1:15" ht="15.75" thickBot="1" x14ac:dyDescent="0.3">
      <c r="A62" s="47"/>
      <c r="B62" s="48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50"/>
    </row>
    <row r="63" spans="1:15" s="56" customFormat="1" ht="15" customHeight="1" thickBot="1" x14ac:dyDescent="0.25">
      <c r="A63" s="47">
        <v>2002</v>
      </c>
      <c r="B63" s="53" t="s">
        <v>44</v>
      </c>
      <c r="C63" s="54">
        <v>2607319.6610000003</v>
      </c>
      <c r="D63" s="54">
        <v>2383772.9540000013</v>
      </c>
      <c r="E63" s="54">
        <v>2918943.5210000011</v>
      </c>
      <c r="F63" s="54">
        <v>2742857.9220000007</v>
      </c>
      <c r="G63" s="54">
        <v>3000325.2429999989</v>
      </c>
      <c r="H63" s="54">
        <v>2770693.8810000005</v>
      </c>
      <c r="I63" s="54">
        <v>3103851.8620000011</v>
      </c>
      <c r="J63" s="54">
        <v>2975888.9740000009</v>
      </c>
      <c r="K63" s="54">
        <v>3218206.861000001</v>
      </c>
      <c r="L63" s="54">
        <v>3501128.02</v>
      </c>
      <c r="M63" s="54">
        <v>3593604.8959999993</v>
      </c>
      <c r="N63" s="54">
        <v>3242495.2339999988</v>
      </c>
      <c r="O63" s="55">
        <f t="shared" si="1"/>
        <v>36059089.028999999</v>
      </c>
    </row>
    <row r="64" spans="1:15" s="56" customFormat="1" ht="15" customHeight="1" thickBot="1" x14ac:dyDescent="0.25">
      <c r="A64" s="47">
        <v>2003</v>
      </c>
      <c r="B64" s="53" t="s">
        <v>44</v>
      </c>
      <c r="C64" s="54">
        <v>3533705.5820000004</v>
      </c>
      <c r="D64" s="54">
        <v>2923460.39</v>
      </c>
      <c r="E64" s="54">
        <v>3908255.9910000004</v>
      </c>
      <c r="F64" s="54">
        <v>3662183.4490000019</v>
      </c>
      <c r="G64" s="54">
        <v>3860471.3</v>
      </c>
      <c r="H64" s="54">
        <v>3796113.5220000003</v>
      </c>
      <c r="I64" s="54">
        <v>4236114.2640000004</v>
      </c>
      <c r="J64" s="54">
        <v>3828726.17</v>
      </c>
      <c r="K64" s="54">
        <v>4114677.5230000005</v>
      </c>
      <c r="L64" s="54">
        <v>4824388.2590000024</v>
      </c>
      <c r="M64" s="54">
        <v>3969697.458000001</v>
      </c>
      <c r="N64" s="54">
        <v>4595042.3939999985</v>
      </c>
      <c r="O64" s="55">
        <f t="shared" si="1"/>
        <v>47252836.302000016</v>
      </c>
    </row>
    <row r="65" spans="1:15" s="56" customFormat="1" ht="15" customHeight="1" thickBot="1" x14ac:dyDescent="0.25">
      <c r="A65" s="47">
        <v>2004</v>
      </c>
      <c r="B65" s="53" t="s">
        <v>44</v>
      </c>
      <c r="C65" s="54">
        <v>4619660.84</v>
      </c>
      <c r="D65" s="54">
        <v>3664503.0430000005</v>
      </c>
      <c r="E65" s="54">
        <v>5218042.1769999983</v>
      </c>
      <c r="F65" s="54">
        <v>5072462.9939999972</v>
      </c>
      <c r="G65" s="54">
        <v>5170061.6049999986</v>
      </c>
      <c r="H65" s="54">
        <v>5284383.2859999994</v>
      </c>
      <c r="I65" s="54">
        <v>5632138.7980000004</v>
      </c>
      <c r="J65" s="54">
        <v>4707491.2839999991</v>
      </c>
      <c r="K65" s="54">
        <v>5656283.5209999988</v>
      </c>
      <c r="L65" s="54">
        <v>5867342.1210000003</v>
      </c>
      <c r="M65" s="54">
        <v>5733908.9759999998</v>
      </c>
      <c r="N65" s="54">
        <v>6540874.1749999989</v>
      </c>
      <c r="O65" s="55">
        <f t="shared" si="1"/>
        <v>63167152.819999993</v>
      </c>
    </row>
    <row r="66" spans="1:15" s="56" customFormat="1" ht="15" customHeight="1" thickBot="1" x14ac:dyDescent="0.25">
      <c r="A66" s="47">
        <v>2005</v>
      </c>
      <c r="B66" s="53" t="s">
        <v>44</v>
      </c>
      <c r="C66" s="54">
        <v>4997279.7240000004</v>
      </c>
      <c r="D66" s="54">
        <v>5651741.2519999975</v>
      </c>
      <c r="E66" s="54">
        <v>6591859.2179999994</v>
      </c>
      <c r="F66" s="54">
        <v>6128131.8779999986</v>
      </c>
      <c r="G66" s="54">
        <v>5977226.2170000002</v>
      </c>
      <c r="H66" s="54">
        <v>6038534.3669999996</v>
      </c>
      <c r="I66" s="54">
        <v>5763466.3530000011</v>
      </c>
      <c r="J66" s="54">
        <v>5552867.2119999984</v>
      </c>
      <c r="K66" s="54">
        <v>6814268.9409999987</v>
      </c>
      <c r="L66" s="54">
        <v>6772178.5690000001</v>
      </c>
      <c r="M66" s="54">
        <v>5942575.7820000006</v>
      </c>
      <c r="N66" s="54">
        <v>7246278.6300000018</v>
      </c>
      <c r="O66" s="55">
        <f t="shared" si="1"/>
        <v>73476408.142999992</v>
      </c>
    </row>
    <row r="67" spans="1:15" s="56" customFormat="1" ht="15" customHeight="1" thickBot="1" x14ac:dyDescent="0.25">
      <c r="A67" s="47">
        <v>2006</v>
      </c>
      <c r="B67" s="53" t="s">
        <v>44</v>
      </c>
      <c r="C67" s="54">
        <v>5133048.8809999982</v>
      </c>
      <c r="D67" s="54">
        <v>6058251.2790000001</v>
      </c>
      <c r="E67" s="54">
        <v>7411101.6589999972</v>
      </c>
      <c r="F67" s="54">
        <v>6456090.2610000009</v>
      </c>
      <c r="G67" s="54">
        <v>7041543.2469999986</v>
      </c>
      <c r="H67" s="54">
        <v>7815434.6219999995</v>
      </c>
      <c r="I67" s="54">
        <v>7067411.4789999994</v>
      </c>
      <c r="J67" s="54">
        <v>6811202.4100000011</v>
      </c>
      <c r="K67" s="54">
        <v>7606551.0949999997</v>
      </c>
      <c r="L67" s="54">
        <v>6888812.5490000006</v>
      </c>
      <c r="M67" s="54">
        <v>8641474.5560000036</v>
      </c>
      <c r="N67" s="54">
        <v>8603753.4799999986</v>
      </c>
      <c r="O67" s="55">
        <f t="shared" ref="O67:O75" si="2">SUM(C67:N67)</f>
        <v>85534675.518000007</v>
      </c>
    </row>
    <row r="68" spans="1:15" s="56" customFormat="1" ht="15" customHeight="1" thickBot="1" x14ac:dyDescent="0.25">
      <c r="A68" s="47">
        <v>2007</v>
      </c>
      <c r="B68" s="53" t="s">
        <v>44</v>
      </c>
      <c r="C68" s="54">
        <v>6564559.7930000005</v>
      </c>
      <c r="D68" s="54">
        <v>7656951.608</v>
      </c>
      <c r="E68" s="54">
        <v>8957851.6210000049</v>
      </c>
      <c r="F68" s="54">
        <v>8313312.004999998</v>
      </c>
      <c r="G68" s="54">
        <v>9147620.0420000013</v>
      </c>
      <c r="H68" s="54">
        <v>8980247.4370000008</v>
      </c>
      <c r="I68" s="54">
        <v>8937741.5910000019</v>
      </c>
      <c r="J68" s="54">
        <v>8736689.092000002</v>
      </c>
      <c r="K68" s="54">
        <v>9038743.8959999997</v>
      </c>
      <c r="L68" s="54">
        <v>9895216.6219999995</v>
      </c>
      <c r="M68" s="54">
        <v>11318798.219999997</v>
      </c>
      <c r="N68" s="54">
        <v>9724017.9770000037</v>
      </c>
      <c r="O68" s="55">
        <f t="shared" si="2"/>
        <v>107271749.904</v>
      </c>
    </row>
    <row r="69" spans="1:15" s="56" customFormat="1" ht="15" customHeight="1" thickBot="1" x14ac:dyDescent="0.25">
      <c r="A69" s="47">
        <v>2008</v>
      </c>
      <c r="B69" s="53" t="s">
        <v>44</v>
      </c>
      <c r="C69" s="54">
        <v>10632207.040999999</v>
      </c>
      <c r="D69" s="54">
        <v>11077899.120000005</v>
      </c>
      <c r="E69" s="54">
        <v>11428587.234000001</v>
      </c>
      <c r="F69" s="54">
        <v>11363963.502999999</v>
      </c>
      <c r="G69" s="54">
        <v>12477968.699999999</v>
      </c>
      <c r="H69" s="54">
        <v>11770634.384000003</v>
      </c>
      <c r="I69" s="54">
        <v>12595426.862999996</v>
      </c>
      <c r="J69" s="54">
        <v>11046830.085999999</v>
      </c>
      <c r="K69" s="54">
        <v>12793148.033999996</v>
      </c>
      <c r="L69" s="54">
        <v>9722708.7899999991</v>
      </c>
      <c r="M69" s="54">
        <v>9395872.8970000036</v>
      </c>
      <c r="N69" s="54">
        <v>7721948.9740000013</v>
      </c>
      <c r="O69" s="55">
        <f t="shared" si="2"/>
        <v>132027195.626</v>
      </c>
    </row>
    <row r="70" spans="1:15" s="56" customFormat="1" ht="15" customHeight="1" thickBot="1" x14ac:dyDescent="0.25">
      <c r="A70" s="47">
        <v>2009</v>
      </c>
      <c r="B70" s="53" t="s">
        <v>44</v>
      </c>
      <c r="C70" s="54">
        <v>7884493.5240000021</v>
      </c>
      <c r="D70" s="54">
        <v>8435115.8340000007</v>
      </c>
      <c r="E70" s="54">
        <v>8155485.0810000002</v>
      </c>
      <c r="F70" s="54">
        <v>7561696.282999998</v>
      </c>
      <c r="G70" s="54">
        <v>7346407.5280000027</v>
      </c>
      <c r="H70" s="54">
        <v>8329692.782999998</v>
      </c>
      <c r="I70" s="54">
        <v>9055733.6709999945</v>
      </c>
      <c r="J70" s="54">
        <v>7839908.8419999983</v>
      </c>
      <c r="K70" s="54">
        <v>8480708.3870000001</v>
      </c>
      <c r="L70" s="54">
        <v>10095768.030000005</v>
      </c>
      <c r="M70" s="54">
        <v>8903010.773</v>
      </c>
      <c r="N70" s="54">
        <v>10054591.867000001</v>
      </c>
      <c r="O70" s="55">
        <f t="shared" si="2"/>
        <v>102142612.603</v>
      </c>
    </row>
    <row r="71" spans="1:15" s="56" customFormat="1" ht="15" customHeight="1" thickBot="1" x14ac:dyDescent="0.25">
      <c r="A71" s="47">
        <v>2010</v>
      </c>
      <c r="B71" s="53" t="s">
        <v>44</v>
      </c>
      <c r="C71" s="54">
        <v>7828748.0580000002</v>
      </c>
      <c r="D71" s="54">
        <v>8263237.8140000002</v>
      </c>
      <c r="E71" s="54">
        <v>9886488.1710000001</v>
      </c>
      <c r="F71" s="54">
        <v>9396006.6539999992</v>
      </c>
      <c r="G71" s="54">
        <v>9799958.1170000006</v>
      </c>
      <c r="H71" s="54">
        <v>9542907.6439999994</v>
      </c>
      <c r="I71" s="54">
        <v>9564682.5449999999</v>
      </c>
      <c r="J71" s="54">
        <v>8523451.9729999993</v>
      </c>
      <c r="K71" s="54">
        <v>8909230.5209999997</v>
      </c>
      <c r="L71" s="54">
        <v>10963586.27</v>
      </c>
      <c r="M71" s="54">
        <v>9382369.7180000003</v>
      </c>
      <c r="N71" s="54">
        <v>11822551.698999999</v>
      </c>
      <c r="O71" s="55">
        <f t="shared" si="2"/>
        <v>113883219.18399999</v>
      </c>
    </row>
    <row r="72" spans="1:15" s="56" customFormat="1" ht="15" customHeight="1" thickBot="1" x14ac:dyDescent="0.25">
      <c r="A72" s="47">
        <v>2011</v>
      </c>
      <c r="B72" s="53" t="s">
        <v>44</v>
      </c>
      <c r="C72" s="54">
        <v>9551084.6390000004</v>
      </c>
      <c r="D72" s="54">
        <v>10059126.307</v>
      </c>
      <c r="E72" s="54">
        <v>11811085.16</v>
      </c>
      <c r="F72" s="54">
        <v>11873269.447000001</v>
      </c>
      <c r="G72" s="54">
        <v>10943364.372</v>
      </c>
      <c r="H72" s="54">
        <v>11349953.558</v>
      </c>
      <c r="I72" s="54">
        <v>11860004.271</v>
      </c>
      <c r="J72" s="54">
        <v>11245124.657</v>
      </c>
      <c r="K72" s="54">
        <v>10750626.098999999</v>
      </c>
      <c r="L72" s="54">
        <v>11907219.297</v>
      </c>
      <c r="M72" s="54">
        <v>11078524.743000001</v>
      </c>
      <c r="N72" s="54">
        <v>12477486.279999999</v>
      </c>
      <c r="O72" s="55">
        <f t="shared" si="2"/>
        <v>134906868.83000001</v>
      </c>
    </row>
    <row r="73" spans="1:15" ht="13.5" thickBot="1" x14ac:dyDescent="0.25">
      <c r="A73" s="47">
        <v>2012</v>
      </c>
      <c r="B73" s="53" t="s">
        <v>44</v>
      </c>
      <c r="C73" s="54">
        <v>10348187.165999999</v>
      </c>
      <c r="D73" s="54">
        <v>11748000.124</v>
      </c>
      <c r="E73" s="54">
        <v>13208572.977</v>
      </c>
      <c r="F73" s="54">
        <v>12630226.718</v>
      </c>
      <c r="G73" s="54">
        <v>13131530.960999999</v>
      </c>
      <c r="H73" s="54">
        <v>13231198.687999999</v>
      </c>
      <c r="I73" s="54">
        <v>12830675.307</v>
      </c>
      <c r="J73" s="54">
        <v>12831394.572000001</v>
      </c>
      <c r="K73" s="54">
        <v>12952651.721999999</v>
      </c>
      <c r="L73" s="54">
        <v>13190769.654999999</v>
      </c>
      <c r="M73" s="54">
        <v>13753052.493000001</v>
      </c>
      <c r="N73" s="54">
        <v>12605476.173</v>
      </c>
      <c r="O73" s="55">
        <f t="shared" si="2"/>
        <v>152461736.55599999</v>
      </c>
    </row>
    <row r="74" spans="1:15" ht="13.5" thickBot="1" x14ac:dyDescent="0.25">
      <c r="A74" s="47">
        <v>2013</v>
      </c>
      <c r="B74" s="57" t="s">
        <v>44</v>
      </c>
      <c r="C74" s="54">
        <v>11481559</v>
      </c>
      <c r="D74" s="54">
        <v>12386204</v>
      </c>
      <c r="E74" s="54">
        <v>13122243</v>
      </c>
      <c r="F74" s="54">
        <v>12468957</v>
      </c>
      <c r="G74" s="54">
        <v>13276668</v>
      </c>
      <c r="H74" s="54">
        <v>12393547</v>
      </c>
      <c r="I74" s="54">
        <v>13060662</v>
      </c>
      <c r="J74" s="54">
        <v>11116764</v>
      </c>
      <c r="K74" s="54">
        <v>13059044</v>
      </c>
      <c r="L74" s="54">
        <v>12054431</v>
      </c>
      <c r="M74" s="54">
        <v>14196127</v>
      </c>
      <c r="N74" s="54">
        <v>13180277</v>
      </c>
      <c r="O74" s="59">
        <f t="shared" si="2"/>
        <v>151796483</v>
      </c>
    </row>
    <row r="75" spans="1:15" ht="13.5" thickBot="1" x14ac:dyDescent="0.25">
      <c r="A75" s="47">
        <v>2014</v>
      </c>
      <c r="B75" s="57" t="s">
        <v>44</v>
      </c>
      <c r="C75" s="54">
        <v>12430635.800000001</v>
      </c>
      <c r="D75" s="54">
        <v>13086943.159</v>
      </c>
      <c r="E75" s="54">
        <v>14714015.284</v>
      </c>
      <c r="F75" s="54">
        <v>13448765.931</v>
      </c>
      <c r="G75" s="54">
        <v>13412631.938999999</v>
      </c>
      <c r="H75" s="54"/>
      <c r="I75" s="54"/>
      <c r="J75" s="54"/>
      <c r="K75" s="54"/>
      <c r="L75" s="54"/>
      <c r="M75" s="58"/>
      <c r="N75" s="58"/>
      <c r="O75" s="59">
        <f t="shared" si="2"/>
        <v>67092992.113000005</v>
      </c>
    </row>
    <row r="76" spans="1:15" x14ac:dyDescent="0.2">
      <c r="B76" s="60" t="s">
        <v>111</v>
      </c>
    </row>
    <row r="78" spans="1:15" x14ac:dyDescent="0.2">
      <c r="C78" s="63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1"/>
  <sheetViews>
    <sheetView showGridLines="0" workbookViewId="0">
      <selection activeCell="A2" sqref="A2:D2"/>
    </sheetView>
  </sheetViews>
  <sheetFormatPr defaultColWidth="9.140625" defaultRowHeight="12.75" x14ac:dyDescent="0.2"/>
  <cols>
    <col min="1" max="1" width="29.140625" customWidth="1"/>
    <col min="2" max="3" width="12.7109375" style="84" bestFit="1" customWidth="1"/>
    <col min="4" max="4" width="9.28515625" bestFit="1" customWidth="1"/>
  </cols>
  <sheetData>
    <row r="2" spans="1:4" ht="24.6" customHeight="1" x14ac:dyDescent="0.3">
      <c r="A2" s="145" t="s">
        <v>112</v>
      </c>
      <c r="B2" s="145"/>
      <c r="C2" s="145"/>
      <c r="D2" s="145"/>
    </row>
    <row r="3" spans="1:4" ht="15.75" x14ac:dyDescent="0.25">
      <c r="A3" s="144" t="s">
        <v>113</v>
      </c>
      <c r="B3" s="144"/>
      <c r="C3" s="144"/>
      <c r="D3" s="144"/>
    </row>
    <row r="5" spans="1:4" x14ac:dyDescent="0.2">
      <c r="A5" s="77" t="s">
        <v>114</v>
      </c>
      <c r="B5" s="78" t="s">
        <v>209</v>
      </c>
      <c r="C5" s="78" t="s">
        <v>210</v>
      </c>
      <c r="D5" s="79" t="s">
        <v>115</v>
      </c>
    </row>
    <row r="6" spans="1:4" x14ac:dyDescent="0.2">
      <c r="A6" s="80" t="s">
        <v>217</v>
      </c>
      <c r="B6" s="81">
        <v>36747</v>
      </c>
      <c r="C6" s="81">
        <v>113324</v>
      </c>
      <c r="D6" s="82">
        <f>(C6-B6)/B6</f>
        <v>2.0838980052793423</v>
      </c>
    </row>
    <row r="7" spans="1:4" x14ac:dyDescent="0.2">
      <c r="A7" s="80" t="s">
        <v>199</v>
      </c>
      <c r="B7" s="81">
        <v>11588</v>
      </c>
      <c r="C7" s="81">
        <v>26428</v>
      </c>
      <c r="D7" s="82">
        <f t="shared" ref="D7:D15" si="0">(C7-B7)/B7</f>
        <v>1.2806351397997928</v>
      </c>
    </row>
    <row r="8" spans="1:4" x14ac:dyDescent="0.2">
      <c r="A8" s="80" t="s">
        <v>218</v>
      </c>
      <c r="B8" s="81">
        <v>17621</v>
      </c>
      <c r="C8" s="81">
        <v>36394</v>
      </c>
      <c r="D8" s="82">
        <f t="shared" si="0"/>
        <v>1.0653765393564496</v>
      </c>
    </row>
    <row r="9" spans="1:4" x14ac:dyDescent="0.2">
      <c r="A9" s="80" t="s">
        <v>200</v>
      </c>
      <c r="B9" s="81">
        <v>20146</v>
      </c>
      <c r="C9" s="81">
        <v>39701</v>
      </c>
      <c r="D9" s="82">
        <f t="shared" si="0"/>
        <v>0.97066415169264375</v>
      </c>
    </row>
    <row r="10" spans="1:4" x14ac:dyDescent="0.2">
      <c r="A10" s="80" t="s">
        <v>195</v>
      </c>
      <c r="B10" s="81">
        <v>9826</v>
      </c>
      <c r="C10" s="81">
        <v>17955</v>
      </c>
      <c r="D10" s="82">
        <f t="shared" si="0"/>
        <v>0.82729493181355584</v>
      </c>
    </row>
    <row r="11" spans="1:4" x14ac:dyDescent="0.2">
      <c r="A11" s="80" t="s">
        <v>219</v>
      </c>
      <c r="B11" s="81">
        <v>62437</v>
      </c>
      <c r="C11" s="81">
        <v>113573</v>
      </c>
      <c r="D11" s="82">
        <f t="shared" si="0"/>
        <v>0.81900155356599458</v>
      </c>
    </row>
    <row r="12" spans="1:4" x14ac:dyDescent="0.2">
      <c r="A12" s="80" t="s">
        <v>220</v>
      </c>
      <c r="B12" s="81">
        <v>10160</v>
      </c>
      <c r="C12" s="81">
        <v>16929</v>
      </c>
      <c r="D12" s="82">
        <f t="shared" si="0"/>
        <v>0.66624015748031495</v>
      </c>
    </row>
    <row r="13" spans="1:4" x14ac:dyDescent="0.2">
      <c r="A13" s="80" t="s">
        <v>203</v>
      </c>
      <c r="B13" s="81">
        <v>66923</v>
      </c>
      <c r="C13" s="81">
        <v>102154</v>
      </c>
      <c r="D13" s="82">
        <f t="shared" si="0"/>
        <v>0.52644083498946548</v>
      </c>
    </row>
    <row r="14" spans="1:4" x14ac:dyDescent="0.2">
      <c r="A14" s="80" t="s">
        <v>204</v>
      </c>
      <c r="B14" s="81">
        <v>57424</v>
      </c>
      <c r="C14" s="81">
        <v>87319</v>
      </c>
      <c r="D14" s="82">
        <f t="shared" si="0"/>
        <v>0.52060114237949284</v>
      </c>
    </row>
    <row r="15" spans="1:4" x14ac:dyDescent="0.2">
      <c r="A15" s="80" t="s">
        <v>221</v>
      </c>
      <c r="B15" s="81">
        <v>21668</v>
      </c>
      <c r="C15" s="81">
        <v>32094</v>
      </c>
      <c r="D15" s="82">
        <f t="shared" si="0"/>
        <v>0.48117038951449143</v>
      </c>
    </row>
    <row r="16" spans="1:4" x14ac:dyDescent="0.2">
      <c r="A16" s="83" t="s">
        <v>116</v>
      </c>
      <c r="D16" s="82"/>
    </row>
    <row r="17" spans="1:4" x14ac:dyDescent="0.2">
      <c r="A17" s="85"/>
    </row>
    <row r="18" spans="1:4" ht="19.5" x14ac:dyDescent="0.3">
      <c r="A18" s="145" t="s">
        <v>117</v>
      </c>
      <c r="B18" s="145"/>
      <c r="C18" s="145"/>
      <c r="D18" s="145"/>
    </row>
    <row r="19" spans="1:4" ht="15.75" x14ac:dyDescent="0.25">
      <c r="A19" s="144" t="s">
        <v>118</v>
      </c>
      <c r="B19" s="144"/>
      <c r="C19" s="144"/>
      <c r="D19" s="144"/>
    </row>
    <row r="20" spans="1:4" x14ac:dyDescent="0.2">
      <c r="A20" s="37"/>
    </row>
    <row r="21" spans="1:4" x14ac:dyDescent="0.2">
      <c r="A21" s="77" t="s">
        <v>114</v>
      </c>
      <c r="B21" s="78" t="s">
        <v>209</v>
      </c>
      <c r="C21" s="78" t="s">
        <v>210</v>
      </c>
      <c r="D21" s="79" t="s">
        <v>115</v>
      </c>
    </row>
    <row r="22" spans="1:4" x14ac:dyDescent="0.2">
      <c r="A22" s="80" t="s">
        <v>72</v>
      </c>
      <c r="B22" s="81">
        <v>1078159</v>
      </c>
      <c r="C22" s="81">
        <v>1348805</v>
      </c>
      <c r="D22" s="82">
        <f>(C22-B22)/B22</f>
        <v>0.25102605459862598</v>
      </c>
    </row>
    <row r="23" spans="1:4" x14ac:dyDescent="0.2">
      <c r="A23" s="80" t="s">
        <v>73</v>
      </c>
      <c r="B23" s="81">
        <v>985164</v>
      </c>
      <c r="C23" s="81">
        <v>1027709</v>
      </c>
      <c r="D23" s="82">
        <f t="shared" ref="D23:D31" si="1">(C23-B23)/B23</f>
        <v>4.3185703091058951E-2</v>
      </c>
    </row>
    <row r="24" spans="1:4" x14ac:dyDescent="0.2">
      <c r="A24" s="80" t="s">
        <v>74</v>
      </c>
      <c r="B24" s="81">
        <v>680589</v>
      </c>
      <c r="C24" s="81">
        <v>809815</v>
      </c>
      <c r="D24" s="82">
        <f t="shared" si="1"/>
        <v>0.18987377110120793</v>
      </c>
    </row>
    <row r="25" spans="1:4" x14ac:dyDescent="0.2">
      <c r="A25" s="80" t="s">
        <v>76</v>
      </c>
      <c r="B25" s="81">
        <v>553894</v>
      </c>
      <c r="C25" s="81">
        <v>620770</v>
      </c>
      <c r="D25" s="82">
        <f t="shared" si="1"/>
        <v>0.12073790292005329</v>
      </c>
    </row>
    <row r="26" spans="1:4" x14ac:dyDescent="0.2">
      <c r="A26" s="80" t="s">
        <v>78</v>
      </c>
      <c r="B26" s="81">
        <v>476655</v>
      </c>
      <c r="C26" s="81">
        <v>536132</v>
      </c>
      <c r="D26" s="82">
        <f t="shared" si="1"/>
        <v>0.12477997713230743</v>
      </c>
    </row>
    <row r="27" spans="1:4" x14ac:dyDescent="0.2">
      <c r="A27" s="80" t="s">
        <v>75</v>
      </c>
      <c r="B27" s="81">
        <v>588193</v>
      </c>
      <c r="C27" s="81">
        <v>534287</v>
      </c>
      <c r="D27" s="82">
        <f t="shared" si="1"/>
        <v>-9.1646789404158158E-2</v>
      </c>
    </row>
    <row r="28" spans="1:4" x14ac:dyDescent="0.2">
      <c r="A28" s="80" t="s">
        <v>77</v>
      </c>
      <c r="B28" s="81">
        <v>528765</v>
      </c>
      <c r="C28" s="81">
        <v>517574</v>
      </c>
      <c r="D28" s="82">
        <f t="shared" si="1"/>
        <v>-2.1164411411496602E-2</v>
      </c>
    </row>
    <row r="29" spans="1:4" x14ac:dyDescent="0.2">
      <c r="A29" s="80" t="s">
        <v>79</v>
      </c>
      <c r="B29" s="81">
        <v>379943</v>
      </c>
      <c r="C29" s="81">
        <v>430257</v>
      </c>
      <c r="D29" s="82">
        <f t="shared" si="1"/>
        <v>0.13242512692693378</v>
      </c>
    </row>
    <row r="30" spans="1:4" x14ac:dyDescent="0.2">
      <c r="A30" s="80" t="s">
        <v>164</v>
      </c>
      <c r="B30" s="81">
        <v>249849</v>
      </c>
      <c r="C30" s="81">
        <v>298034</v>
      </c>
      <c r="D30" s="82">
        <f t="shared" si="1"/>
        <v>0.19285648531713154</v>
      </c>
    </row>
    <row r="31" spans="1:4" x14ac:dyDescent="0.2">
      <c r="A31" s="80" t="s">
        <v>169</v>
      </c>
      <c r="B31" s="81">
        <v>300578</v>
      </c>
      <c r="C31" s="81">
        <v>292686</v>
      </c>
      <c r="D31" s="82">
        <f t="shared" si="1"/>
        <v>-2.6256079952624609E-2</v>
      </c>
    </row>
    <row r="33" spans="1:4" ht="19.5" x14ac:dyDescent="0.3">
      <c r="A33" s="145" t="s">
        <v>119</v>
      </c>
      <c r="B33" s="145"/>
      <c r="C33" s="145"/>
      <c r="D33" s="145"/>
    </row>
    <row r="34" spans="1:4" ht="15.75" x14ac:dyDescent="0.25">
      <c r="A34" s="144" t="s">
        <v>120</v>
      </c>
      <c r="B34" s="144"/>
      <c r="C34" s="144"/>
      <c r="D34" s="144"/>
    </row>
    <row r="36" spans="1:4" x14ac:dyDescent="0.2">
      <c r="A36" s="77" t="s">
        <v>121</v>
      </c>
      <c r="B36" s="78" t="s">
        <v>209</v>
      </c>
      <c r="C36" s="78" t="s">
        <v>210</v>
      </c>
      <c r="D36" s="79" t="s">
        <v>115</v>
      </c>
    </row>
    <row r="37" spans="1:4" x14ac:dyDescent="0.2">
      <c r="A37" s="80" t="s">
        <v>102</v>
      </c>
      <c r="B37" s="81">
        <v>1843125.4672699999</v>
      </c>
      <c r="C37" s="81">
        <v>2054497.74786</v>
      </c>
      <c r="D37" s="82">
        <f>(C37-B37)/B37</f>
        <v>0.11468143886215214</v>
      </c>
    </row>
    <row r="38" spans="1:4" x14ac:dyDescent="0.2">
      <c r="A38" s="80" t="s">
        <v>196</v>
      </c>
      <c r="B38" s="81">
        <v>1364077.87503</v>
      </c>
      <c r="C38" s="81">
        <v>1616905.42334</v>
      </c>
      <c r="D38" s="82">
        <f t="shared" ref="D38:D46" si="2">(C38-B38)/B38</f>
        <v>0.18534685807761495</v>
      </c>
    </row>
    <row r="39" spans="1:4" x14ac:dyDescent="0.2">
      <c r="A39" s="80" t="s">
        <v>138</v>
      </c>
      <c r="B39" s="81">
        <v>1568761.0925799999</v>
      </c>
      <c r="C39" s="81">
        <v>1591388.59109</v>
      </c>
      <c r="D39" s="82">
        <f t="shared" si="2"/>
        <v>1.4423801442440581E-2</v>
      </c>
    </row>
    <row r="40" spans="1:4" x14ac:dyDescent="0.2">
      <c r="A40" s="80" t="s">
        <v>106</v>
      </c>
      <c r="B40" s="81">
        <v>1262968.13815</v>
      </c>
      <c r="C40" s="81">
        <v>1282422.2726700001</v>
      </c>
      <c r="D40" s="82">
        <f t="shared" si="2"/>
        <v>1.5403503803743269E-2</v>
      </c>
    </row>
    <row r="41" spans="1:4" x14ac:dyDescent="0.2">
      <c r="A41" s="80" t="s">
        <v>201</v>
      </c>
      <c r="B41" s="81">
        <v>1026564.00587</v>
      </c>
      <c r="C41" s="81">
        <v>1069516.94783</v>
      </c>
      <c r="D41" s="82">
        <f t="shared" si="2"/>
        <v>4.184146503714388E-2</v>
      </c>
    </row>
    <row r="42" spans="1:4" x14ac:dyDescent="0.2">
      <c r="A42" s="80" t="s">
        <v>98</v>
      </c>
      <c r="B42" s="81">
        <v>748576.30409999995</v>
      </c>
      <c r="C42" s="81">
        <v>769864.66075000004</v>
      </c>
      <c r="D42" s="82">
        <f t="shared" si="2"/>
        <v>2.8438459156938857E-2</v>
      </c>
    </row>
    <row r="43" spans="1:4" x14ac:dyDescent="0.2">
      <c r="A43" s="80" t="s">
        <v>140</v>
      </c>
      <c r="B43" s="81">
        <v>617249.64029000001</v>
      </c>
      <c r="C43" s="81">
        <v>651466.90621000004</v>
      </c>
      <c r="D43" s="82">
        <f t="shared" si="2"/>
        <v>5.5435052021940212E-2</v>
      </c>
    </row>
    <row r="44" spans="1:4" x14ac:dyDescent="0.2">
      <c r="A44" s="80" t="s">
        <v>104</v>
      </c>
      <c r="B44" s="81">
        <v>518926.19822999998</v>
      </c>
      <c r="C44" s="81">
        <v>545076.24558999995</v>
      </c>
      <c r="D44" s="82">
        <f t="shared" si="2"/>
        <v>5.0392613533860681E-2</v>
      </c>
    </row>
    <row r="45" spans="1:4" x14ac:dyDescent="0.2">
      <c r="A45" s="80" t="s">
        <v>139</v>
      </c>
      <c r="B45" s="81">
        <v>586423.34154000005</v>
      </c>
      <c r="C45" s="81">
        <v>543899.76772999996</v>
      </c>
      <c r="D45" s="82">
        <f t="shared" si="2"/>
        <v>-7.2513440031785545E-2</v>
      </c>
    </row>
    <row r="46" spans="1:4" x14ac:dyDescent="0.2">
      <c r="A46" s="80" t="s">
        <v>110</v>
      </c>
      <c r="B46" s="81">
        <v>507825.64264999999</v>
      </c>
      <c r="C46" s="81">
        <v>465719.61047000001</v>
      </c>
      <c r="D46" s="82">
        <f t="shared" si="2"/>
        <v>-8.2914348240228586E-2</v>
      </c>
    </row>
    <row r="48" spans="1:4" ht="19.5" x14ac:dyDescent="0.3">
      <c r="A48" s="145" t="s">
        <v>122</v>
      </c>
      <c r="B48" s="145"/>
      <c r="C48" s="145"/>
      <c r="D48" s="145"/>
    </row>
    <row r="49" spans="1:4" ht="15.75" x14ac:dyDescent="0.25">
      <c r="A49" s="144" t="s">
        <v>123</v>
      </c>
      <c r="B49" s="144"/>
      <c r="C49" s="144"/>
      <c r="D49" s="144"/>
    </row>
    <row r="51" spans="1:4" x14ac:dyDescent="0.2">
      <c r="A51" s="77" t="s">
        <v>121</v>
      </c>
      <c r="B51" s="78" t="s">
        <v>209</v>
      </c>
      <c r="C51" s="78" t="s">
        <v>210</v>
      </c>
      <c r="D51" s="79" t="s">
        <v>115</v>
      </c>
    </row>
    <row r="52" spans="1:4" x14ac:dyDescent="0.2">
      <c r="A52" s="80" t="s">
        <v>103</v>
      </c>
      <c r="B52" s="81">
        <v>90162.292520000003</v>
      </c>
      <c r="C52" s="81">
        <v>131971.46765999999</v>
      </c>
      <c r="D52" s="82">
        <f>(C52-B52)/B52</f>
        <v>0.46371020491438575</v>
      </c>
    </row>
    <row r="53" spans="1:4" x14ac:dyDescent="0.2">
      <c r="A53" s="80" t="s">
        <v>222</v>
      </c>
      <c r="B53" s="81">
        <v>105052.59621</v>
      </c>
      <c r="C53" s="81">
        <v>142116.70835999999</v>
      </c>
      <c r="D53" s="82">
        <f t="shared" ref="D53:D61" si="3">(C53-B53)/B53</f>
        <v>0.35281481359974076</v>
      </c>
    </row>
    <row r="54" spans="1:4" x14ac:dyDescent="0.2">
      <c r="A54" s="80" t="s">
        <v>196</v>
      </c>
      <c r="B54" s="81">
        <v>1364077.87503</v>
      </c>
      <c r="C54" s="81">
        <v>1616905.42334</v>
      </c>
      <c r="D54" s="82">
        <f t="shared" si="3"/>
        <v>0.18534685807761495</v>
      </c>
    </row>
    <row r="55" spans="1:4" x14ac:dyDescent="0.2">
      <c r="A55" s="80" t="s">
        <v>205</v>
      </c>
      <c r="B55" s="81">
        <v>7212.4264000000003</v>
      </c>
      <c r="C55" s="81">
        <v>8226.5263099999993</v>
      </c>
      <c r="D55" s="82">
        <f t="shared" si="3"/>
        <v>0.14060454190561986</v>
      </c>
    </row>
    <row r="56" spans="1:4" x14ac:dyDescent="0.2">
      <c r="A56" s="80" t="s">
        <v>96</v>
      </c>
      <c r="B56" s="81">
        <v>164850.52968000001</v>
      </c>
      <c r="C56" s="81">
        <v>186760.95950999999</v>
      </c>
      <c r="D56" s="82">
        <f t="shared" si="3"/>
        <v>0.13291088522755409</v>
      </c>
    </row>
    <row r="57" spans="1:4" x14ac:dyDescent="0.2">
      <c r="A57" s="80" t="s">
        <v>108</v>
      </c>
      <c r="B57" s="81">
        <v>126939.52791999999</v>
      </c>
      <c r="C57" s="81">
        <v>143768.29934999999</v>
      </c>
      <c r="D57" s="82">
        <f t="shared" si="3"/>
        <v>0.13257313703424078</v>
      </c>
    </row>
    <row r="58" spans="1:4" x14ac:dyDescent="0.2">
      <c r="A58" s="80" t="s">
        <v>102</v>
      </c>
      <c r="B58" s="81">
        <v>1843125.4672699999</v>
      </c>
      <c r="C58" s="81">
        <v>2054497.74786</v>
      </c>
      <c r="D58" s="82">
        <f t="shared" si="3"/>
        <v>0.11468143886215214</v>
      </c>
    </row>
    <row r="59" spans="1:4" x14ac:dyDescent="0.2">
      <c r="A59" s="80" t="s">
        <v>223</v>
      </c>
      <c r="B59" s="81">
        <v>381482.92015000002</v>
      </c>
      <c r="C59" s="81">
        <v>417142.06258000003</v>
      </c>
      <c r="D59" s="82">
        <f t="shared" si="3"/>
        <v>9.3475069384439918E-2</v>
      </c>
    </row>
    <row r="60" spans="1:4" x14ac:dyDescent="0.2">
      <c r="A60" s="80" t="s">
        <v>124</v>
      </c>
      <c r="B60" s="81">
        <v>379190.42142000003</v>
      </c>
      <c r="C60" s="81">
        <v>411446.39623000001</v>
      </c>
      <c r="D60" s="82">
        <f t="shared" si="3"/>
        <v>8.5065373458557192E-2</v>
      </c>
    </row>
    <row r="61" spans="1:4" x14ac:dyDescent="0.2">
      <c r="A61" s="80" t="s">
        <v>224</v>
      </c>
      <c r="B61" s="81">
        <v>80015.084459999998</v>
      </c>
      <c r="C61" s="81">
        <v>86381.492960000003</v>
      </c>
      <c r="D61" s="82">
        <f t="shared" si="3"/>
        <v>7.9565103792180708E-2</v>
      </c>
    </row>
    <row r="63" spans="1:4" ht="19.5" x14ac:dyDescent="0.3">
      <c r="A63" s="145" t="s">
        <v>125</v>
      </c>
      <c r="B63" s="145"/>
      <c r="C63" s="145"/>
      <c r="D63" s="145"/>
    </row>
    <row r="64" spans="1:4" ht="15.75" x14ac:dyDescent="0.25">
      <c r="A64" s="144" t="s">
        <v>126</v>
      </c>
      <c r="B64" s="144"/>
      <c r="C64" s="144"/>
      <c r="D64" s="144"/>
    </row>
    <row r="66" spans="1:4" x14ac:dyDescent="0.2">
      <c r="A66" s="77" t="s">
        <v>127</v>
      </c>
      <c r="B66" s="78" t="s">
        <v>209</v>
      </c>
      <c r="C66" s="78" t="s">
        <v>210</v>
      </c>
      <c r="D66" s="79" t="s">
        <v>115</v>
      </c>
    </row>
    <row r="67" spans="1:4" x14ac:dyDescent="0.2">
      <c r="A67" s="80" t="s">
        <v>128</v>
      </c>
      <c r="B67" s="81">
        <v>5529244</v>
      </c>
      <c r="C67" s="81">
        <v>5983639</v>
      </c>
      <c r="D67" s="82">
        <f>(C67-B67)/B67</f>
        <v>8.2180312534588809E-2</v>
      </c>
    </row>
    <row r="68" spans="1:4" x14ac:dyDescent="0.2">
      <c r="A68" s="80" t="s">
        <v>129</v>
      </c>
      <c r="B68" s="81">
        <v>1151545</v>
      </c>
      <c r="C68" s="81">
        <v>1163692</v>
      </c>
      <c r="D68" s="82">
        <f t="shared" ref="D68:D76" si="4">(C68-B68)/B68</f>
        <v>1.0548437099722547E-2</v>
      </c>
    </row>
    <row r="69" spans="1:4" x14ac:dyDescent="0.2">
      <c r="A69" s="80" t="s">
        <v>130</v>
      </c>
      <c r="B69" s="81">
        <v>1148593</v>
      </c>
      <c r="C69" s="81">
        <v>1097000</v>
      </c>
      <c r="D69" s="82">
        <f t="shared" si="4"/>
        <v>-4.491843498959161E-2</v>
      </c>
    </row>
    <row r="70" spans="1:4" x14ac:dyDescent="0.2">
      <c r="A70" s="80" t="s">
        <v>131</v>
      </c>
      <c r="B70" s="81">
        <v>752786</v>
      </c>
      <c r="C70" s="81">
        <v>804098</v>
      </c>
      <c r="D70" s="82">
        <f t="shared" si="4"/>
        <v>6.8162797926635196E-2</v>
      </c>
    </row>
    <row r="71" spans="1:4" x14ac:dyDescent="0.2">
      <c r="A71" s="80" t="s">
        <v>132</v>
      </c>
      <c r="B71" s="81">
        <v>626818</v>
      </c>
      <c r="C71" s="81">
        <v>683315</v>
      </c>
      <c r="D71" s="82">
        <f t="shared" si="4"/>
        <v>9.0133021068316485E-2</v>
      </c>
    </row>
    <row r="72" spans="1:4" x14ac:dyDescent="0.2">
      <c r="A72" s="80" t="s">
        <v>133</v>
      </c>
      <c r="B72" s="81">
        <v>570149</v>
      </c>
      <c r="C72" s="81">
        <v>556670</v>
      </c>
      <c r="D72" s="82">
        <f t="shared" si="4"/>
        <v>-2.3641188531418979E-2</v>
      </c>
    </row>
    <row r="73" spans="1:4" x14ac:dyDescent="0.2">
      <c r="A73" s="80" t="s">
        <v>134</v>
      </c>
      <c r="B73" s="81">
        <v>342514</v>
      </c>
      <c r="C73" s="81">
        <v>361591</v>
      </c>
      <c r="D73" s="82">
        <f t="shared" si="4"/>
        <v>5.5696993407568743E-2</v>
      </c>
    </row>
    <row r="74" spans="1:4" x14ac:dyDescent="0.2">
      <c r="A74" s="80" t="s">
        <v>135</v>
      </c>
      <c r="B74" s="81">
        <v>264141</v>
      </c>
      <c r="C74" s="81">
        <v>279984</v>
      </c>
      <c r="D74" s="82">
        <f t="shared" si="4"/>
        <v>5.9979329221892849E-2</v>
      </c>
    </row>
    <row r="75" spans="1:4" x14ac:dyDescent="0.2">
      <c r="A75" s="80" t="s">
        <v>197</v>
      </c>
      <c r="B75" s="81">
        <v>145483</v>
      </c>
      <c r="C75" s="81">
        <v>238426</v>
      </c>
      <c r="D75" s="82">
        <f t="shared" si="4"/>
        <v>0.63885814837472421</v>
      </c>
    </row>
    <row r="76" spans="1:4" x14ac:dyDescent="0.2">
      <c r="A76" s="80" t="s">
        <v>141</v>
      </c>
      <c r="B76" s="81">
        <v>203518</v>
      </c>
      <c r="C76" s="81">
        <v>171373</v>
      </c>
      <c r="D76" s="82">
        <f t="shared" si="4"/>
        <v>-0.15794671724368362</v>
      </c>
    </row>
    <row r="78" spans="1:4" ht="19.5" x14ac:dyDescent="0.3">
      <c r="A78" s="145" t="s">
        <v>136</v>
      </c>
      <c r="B78" s="145"/>
      <c r="C78" s="145"/>
      <c r="D78" s="145"/>
    </row>
    <row r="79" spans="1:4" ht="15.75" x14ac:dyDescent="0.25">
      <c r="A79" s="144" t="s">
        <v>137</v>
      </c>
      <c r="B79" s="144"/>
      <c r="C79" s="144"/>
      <c r="D79" s="144"/>
    </row>
    <row r="81" spans="1:4" x14ac:dyDescent="0.2">
      <c r="A81" s="77" t="s">
        <v>127</v>
      </c>
      <c r="B81" s="78" t="s">
        <v>209</v>
      </c>
      <c r="C81" s="78" t="s">
        <v>210</v>
      </c>
      <c r="D81" s="79" t="s">
        <v>115</v>
      </c>
    </row>
    <row r="82" spans="1:4" x14ac:dyDescent="0.2">
      <c r="A82" s="80" t="s">
        <v>225</v>
      </c>
      <c r="B82" s="81">
        <v>98</v>
      </c>
      <c r="C82" s="81">
        <v>773</v>
      </c>
      <c r="D82" s="86">
        <f>(C82-B82)/B82</f>
        <v>6.8877551020408161</v>
      </c>
    </row>
    <row r="83" spans="1:4" x14ac:dyDescent="0.2">
      <c r="A83" s="80" t="s">
        <v>226</v>
      </c>
      <c r="B83" s="81">
        <v>6</v>
      </c>
      <c r="C83" s="81">
        <v>44</v>
      </c>
      <c r="D83" s="86">
        <f t="shared" ref="D83:D91" si="5">(C83-B83)/B83</f>
        <v>6.333333333333333</v>
      </c>
    </row>
    <row r="84" spans="1:4" x14ac:dyDescent="0.2">
      <c r="A84" s="80" t="s">
        <v>227</v>
      </c>
      <c r="B84" s="81">
        <v>102</v>
      </c>
      <c r="C84" s="81">
        <v>724</v>
      </c>
      <c r="D84" s="86">
        <f t="shared" si="5"/>
        <v>6.0980392156862742</v>
      </c>
    </row>
    <row r="85" spans="1:4" x14ac:dyDescent="0.2">
      <c r="A85" s="80" t="s">
        <v>228</v>
      </c>
      <c r="B85" s="81">
        <v>17</v>
      </c>
      <c r="C85" s="81">
        <v>75</v>
      </c>
      <c r="D85" s="86">
        <f t="shared" si="5"/>
        <v>3.4117647058823528</v>
      </c>
    </row>
    <row r="86" spans="1:4" x14ac:dyDescent="0.2">
      <c r="A86" s="80" t="s">
        <v>229</v>
      </c>
      <c r="B86" s="81">
        <v>50</v>
      </c>
      <c r="C86" s="81">
        <v>169</v>
      </c>
      <c r="D86" s="86">
        <f t="shared" si="5"/>
        <v>2.38</v>
      </c>
    </row>
    <row r="87" spans="1:4" x14ac:dyDescent="0.2">
      <c r="A87" s="80" t="s">
        <v>230</v>
      </c>
      <c r="B87" s="81">
        <v>3713</v>
      </c>
      <c r="C87" s="81">
        <v>9809</v>
      </c>
      <c r="D87" s="86">
        <f t="shared" si="5"/>
        <v>1.6417990842984109</v>
      </c>
    </row>
    <row r="88" spans="1:4" x14ac:dyDescent="0.2">
      <c r="A88" s="80" t="s">
        <v>202</v>
      </c>
      <c r="B88" s="81">
        <v>8488</v>
      </c>
      <c r="C88" s="81">
        <v>21155</v>
      </c>
      <c r="D88" s="86">
        <f t="shared" si="5"/>
        <v>1.4923421300659756</v>
      </c>
    </row>
    <row r="89" spans="1:4" x14ac:dyDescent="0.2">
      <c r="A89" s="80" t="s">
        <v>206</v>
      </c>
      <c r="B89" s="81">
        <v>20606</v>
      </c>
      <c r="C89" s="81">
        <v>50825</v>
      </c>
      <c r="D89" s="86">
        <f t="shared" si="5"/>
        <v>1.4665146073959041</v>
      </c>
    </row>
    <row r="90" spans="1:4" x14ac:dyDescent="0.2">
      <c r="A90" s="80" t="s">
        <v>231</v>
      </c>
      <c r="B90" s="81">
        <v>470</v>
      </c>
      <c r="C90" s="81">
        <v>1032</v>
      </c>
      <c r="D90" s="86">
        <f t="shared" si="5"/>
        <v>1.1957446808510639</v>
      </c>
    </row>
    <row r="91" spans="1:4" x14ac:dyDescent="0.2">
      <c r="A91" s="80" t="s">
        <v>232</v>
      </c>
      <c r="B91" s="81">
        <v>2603</v>
      </c>
      <c r="C91" s="81">
        <v>4783</v>
      </c>
      <c r="D91" s="86">
        <f t="shared" si="5"/>
        <v>0.83749519784863624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showGridLines="0" topLeftCell="A19" zoomScale="80" zoomScaleNormal="80" workbookViewId="0">
      <selection activeCell="B8" sqref="B8"/>
    </sheetView>
  </sheetViews>
  <sheetFormatPr defaultColWidth="9.140625" defaultRowHeight="12.75" x14ac:dyDescent="0.2"/>
  <cols>
    <col min="1" max="1" width="44.7109375" style="21" customWidth="1"/>
    <col min="2" max="2" width="16" style="24" customWidth="1"/>
    <col min="3" max="3" width="16" style="21" customWidth="1"/>
    <col min="4" max="4" width="10.28515625" style="21" customWidth="1"/>
    <col min="5" max="5" width="13.85546875" style="21" bestFit="1" customWidth="1"/>
    <col min="6" max="7" width="14.85546875" style="21" bestFit="1" customWidth="1"/>
    <col min="8" max="8" width="9.5703125" style="21" bestFit="1" customWidth="1"/>
    <col min="9" max="9" width="13.85546875" style="21" bestFit="1" customWidth="1"/>
    <col min="10" max="11" width="14.140625" style="21" bestFit="1" customWidth="1"/>
    <col min="12" max="12" width="9.5703125" style="21" bestFit="1" customWidth="1"/>
    <col min="13" max="13" width="9.28515625" style="21" customWidth="1"/>
    <col min="14" max="16384" width="9.140625" style="21"/>
  </cols>
  <sheetData>
    <row r="1" spans="1:13" ht="26.25" x14ac:dyDescent="0.4">
      <c r="B1" s="2" t="s">
        <v>211</v>
      </c>
      <c r="C1" s="22"/>
      <c r="D1" s="23"/>
    </row>
    <row r="2" spans="1:13" x14ac:dyDescent="0.2">
      <c r="D2" s="23"/>
    </row>
    <row r="3" spans="1:13" x14ac:dyDescent="0.2">
      <c r="D3" s="23"/>
    </row>
    <row r="4" spans="1:13" x14ac:dyDescent="0.2">
      <c r="B4" s="25"/>
      <c r="C4" s="23"/>
      <c r="D4" s="23"/>
      <c r="E4" s="23"/>
      <c r="F4" s="23"/>
      <c r="G4" s="23"/>
      <c r="H4" s="23"/>
      <c r="I4" s="23"/>
    </row>
    <row r="5" spans="1:13" ht="26.25" x14ac:dyDescent="0.2">
      <c r="A5" s="146" t="s">
        <v>39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8"/>
    </row>
    <row r="6" spans="1:13" ht="18" x14ac:dyDescent="0.2">
      <c r="A6" s="92"/>
      <c r="B6" s="140" t="s">
        <v>66</v>
      </c>
      <c r="C6" s="140"/>
      <c r="D6" s="140"/>
      <c r="E6" s="140"/>
      <c r="F6" s="140" t="s">
        <v>208</v>
      </c>
      <c r="G6" s="140"/>
      <c r="H6" s="140"/>
      <c r="I6" s="140"/>
      <c r="J6" s="140" t="s">
        <v>184</v>
      </c>
      <c r="K6" s="140"/>
      <c r="L6" s="140"/>
      <c r="M6" s="140"/>
    </row>
    <row r="7" spans="1:13" ht="30" x14ac:dyDescent="0.25">
      <c r="A7" s="93" t="s">
        <v>2</v>
      </c>
      <c r="B7" s="6">
        <v>2013</v>
      </c>
      <c r="C7" s="7">
        <v>2014</v>
      </c>
      <c r="D7" s="8" t="s">
        <v>185</v>
      </c>
      <c r="E7" s="8" t="s">
        <v>186</v>
      </c>
      <c r="F7" s="6">
        <v>2013</v>
      </c>
      <c r="G7" s="7">
        <v>2014</v>
      </c>
      <c r="H7" s="8" t="s">
        <v>185</v>
      </c>
      <c r="I7" s="8" t="s">
        <v>186</v>
      </c>
      <c r="J7" s="6" t="s">
        <v>187</v>
      </c>
      <c r="K7" s="7" t="s">
        <v>188</v>
      </c>
      <c r="L7" s="8" t="s">
        <v>185</v>
      </c>
      <c r="M7" s="8" t="s">
        <v>186</v>
      </c>
    </row>
    <row r="8" spans="1:13" ht="16.5" x14ac:dyDescent="0.25">
      <c r="A8" s="94" t="s">
        <v>3</v>
      </c>
      <c r="B8" s="95">
        <f>'SEKTÖR (U S D)'!B8*1.8228</f>
        <v>3225627.9588970919</v>
      </c>
      <c r="C8" s="95">
        <f>'SEKTÖR (U S D)'!C8*2.0908</f>
        <v>3787534.1205680403</v>
      </c>
      <c r="D8" s="96">
        <f t="shared" ref="D8:D43" si="0">(C8-B8)/B8*100</f>
        <v>17.42005491120171</v>
      </c>
      <c r="E8" s="96">
        <f t="shared" ref="E8:E43" si="1">C8/C$46*100</f>
        <v>13.506102937208814</v>
      </c>
      <c r="F8" s="95">
        <f>'SEKTÖR (U S D)'!F8*1.7923</f>
        <v>15218700.750819437</v>
      </c>
      <c r="G8" s="95">
        <f>'SEKTÖR (U S D)'!G8*2.174</f>
        <v>20167346.105208177</v>
      </c>
      <c r="H8" s="96">
        <f t="shared" ref="H8:H43" si="2">(G8-F8)/F8*100</f>
        <v>32.516871416387403</v>
      </c>
      <c r="I8" s="96">
        <f t="shared" ref="I8:I46" si="3">G8/G$46*100</f>
        <v>13.826493426386561</v>
      </c>
      <c r="J8" s="95">
        <f>'SEKTÖR (U S D)'!J8*1.7935</f>
        <v>35680762.255149998</v>
      </c>
      <c r="K8" s="95">
        <f>'SEKTÖR (U S D)'!K8*2.0628</f>
        <v>45647464.334864408</v>
      </c>
      <c r="L8" s="96">
        <f t="shared" ref="L8:L43" si="4">(K8-J8)/J8*100</f>
        <v>27.932985311365826</v>
      </c>
      <c r="M8" s="96">
        <f t="shared" ref="M8:M46" si="5">K8/K$46*100</f>
        <v>14.172000828829201</v>
      </c>
    </row>
    <row r="9" spans="1:13" s="26" customFormat="1" ht="15.75" x14ac:dyDescent="0.25">
      <c r="A9" s="97" t="s">
        <v>4</v>
      </c>
      <c r="B9" s="98">
        <f>'SEKTÖR (U S D)'!B9*1.8228</f>
        <v>2229771.346546968</v>
      </c>
      <c r="C9" s="98">
        <f>'SEKTÖR (U S D)'!C9*2.0908</f>
        <v>2524893.6819822681</v>
      </c>
      <c r="D9" s="99">
        <f t="shared" si="0"/>
        <v>13.235542554277041</v>
      </c>
      <c r="E9" s="99">
        <f t="shared" si="1"/>
        <v>9.0036083870965307</v>
      </c>
      <c r="F9" s="98">
        <f>'SEKTÖR (U S D)'!F9*1.7923</f>
        <v>10718926.184097672</v>
      </c>
      <c r="G9" s="98">
        <f>'SEKTÖR (U S D)'!G9*2.174</f>
        <v>13931640.397804439</v>
      </c>
      <c r="H9" s="99">
        <f t="shared" si="2"/>
        <v>29.972351320723423</v>
      </c>
      <c r="I9" s="99">
        <f t="shared" si="3"/>
        <v>9.5513675113295804</v>
      </c>
      <c r="J9" s="98">
        <f>'SEKTÖR (U S D)'!J9*1.7935</f>
        <v>25169551.323783502</v>
      </c>
      <c r="K9" s="98">
        <f>'SEKTÖR (U S D)'!K9*2.0628</f>
        <v>31615474.514245201</v>
      </c>
      <c r="L9" s="99">
        <f t="shared" si="4"/>
        <v>25.61000435621887</v>
      </c>
      <c r="M9" s="99">
        <f t="shared" si="5"/>
        <v>9.815540414968865</v>
      </c>
    </row>
    <row r="10" spans="1:13" ht="14.25" x14ac:dyDescent="0.2">
      <c r="A10" s="15" t="s">
        <v>5</v>
      </c>
      <c r="B10" s="100">
        <f>'SEKTÖR (U S D)'!B10*1.8228</f>
        <v>1068932.4669591121</v>
      </c>
      <c r="C10" s="100">
        <f>'SEKTÖR (U S D)'!C10*2.0908</f>
        <v>1137185.6343698842</v>
      </c>
      <c r="D10" s="101">
        <f t="shared" si="0"/>
        <v>6.3851711422834745</v>
      </c>
      <c r="E10" s="101">
        <f t="shared" si="1"/>
        <v>4.0551307915904093</v>
      </c>
      <c r="F10" s="100">
        <f>'SEKTÖR (U S D)'!F10*1.7923</f>
        <v>4676972.1427557282</v>
      </c>
      <c r="G10" s="100">
        <f>'SEKTÖR (U S D)'!G10*2.174</f>
        <v>6357393.8630613592</v>
      </c>
      <c r="H10" s="101">
        <f t="shared" si="2"/>
        <v>35.929692737393694</v>
      </c>
      <c r="I10" s="101">
        <f t="shared" si="3"/>
        <v>4.3585538720867198</v>
      </c>
      <c r="J10" s="100">
        <f>'SEKTÖR (U S D)'!J10*1.7935</f>
        <v>10842887.339627001</v>
      </c>
      <c r="K10" s="100">
        <f>'SEKTÖR (U S D)'!K10*2.0628</f>
        <v>14232179.715102</v>
      </c>
      <c r="L10" s="101">
        <f t="shared" si="4"/>
        <v>31.258208900578609</v>
      </c>
      <c r="M10" s="101">
        <f t="shared" si="5"/>
        <v>4.4186126361551121</v>
      </c>
    </row>
    <row r="11" spans="1:13" ht="14.25" x14ac:dyDescent="0.2">
      <c r="A11" s="15" t="s">
        <v>6</v>
      </c>
      <c r="B11" s="100">
        <f>'SEKTÖR (U S D)'!B11*1.8228</f>
        <v>330952.36581010802</v>
      </c>
      <c r="C11" s="100">
        <f>'SEKTÖR (U S D)'!C11*2.0908</f>
        <v>394384.61942481599</v>
      </c>
      <c r="D11" s="101">
        <f t="shared" si="0"/>
        <v>19.166581105845236</v>
      </c>
      <c r="E11" s="101">
        <f t="shared" si="1"/>
        <v>1.4063501732902208</v>
      </c>
      <c r="F11" s="100">
        <f>'SEKTÖR (U S D)'!F11*1.7923</f>
        <v>1646426.441011233</v>
      </c>
      <c r="G11" s="100">
        <f>'SEKTÖR (U S D)'!G11*2.174</f>
        <v>2126694.0541421999</v>
      </c>
      <c r="H11" s="101">
        <f t="shared" si="2"/>
        <v>29.170304920272489</v>
      </c>
      <c r="I11" s="101">
        <f t="shared" si="3"/>
        <v>1.4580362337282839</v>
      </c>
      <c r="J11" s="100">
        <f>'SEKTÖR (U S D)'!J11*1.7935</f>
        <v>3925474.0727750002</v>
      </c>
      <c r="K11" s="100">
        <f>'SEKTÖR (U S D)'!K11*2.0628</f>
        <v>4972555.3093956001</v>
      </c>
      <c r="L11" s="101">
        <f t="shared" si="4"/>
        <v>26.674007195273514</v>
      </c>
      <c r="M11" s="101">
        <f t="shared" si="5"/>
        <v>1.5438110088478547</v>
      </c>
    </row>
    <row r="12" spans="1:13" ht="14.25" x14ac:dyDescent="0.2">
      <c r="A12" s="15" t="s">
        <v>7</v>
      </c>
      <c r="B12" s="100">
        <f>'SEKTÖR (U S D)'!B12*1.8228</f>
        <v>205729.61152724401</v>
      </c>
      <c r="C12" s="100">
        <f>'SEKTÖR (U S D)'!C12*2.0908</f>
        <v>228904.70769982002</v>
      </c>
      <c r="D12" s="101">
        <f t="shared" si="0"/>
        <v>11.264832515132134</v>
      </c>
      <c r="E12" s="101">
        <f t="shared" si="1"/>
        <v>0.81625945710075765</v>
      </c>
      <c r="F12" s="100">
        <f>'SEKTÖR (U S D)'!F12*1.7923</f>
        <v>892882.56782760494</v>
      </c>
      <c r="G12" s="100">
        <f>'SEKTÖR (U S D)'!G12*2.174</f>
        <v>1249115.8402655399</v>
      </c>
      <c r="H12" s="101">
        <f t="shared" si="2"/>
        <v>39.896990407669762</v>
      </c>
      <c r="I12" s="101">
        <f t="shared" si="3"/>
        <v>0.85637901309020725</v>
      </c>
      <c r="J12" s="100">
        <f>'SEKTÖR (U S D)'!J12*1.7935</f>
        <v>2307890.8815415003</v>
      </c>
      <c r="K12" s="100">
        <f>'SEKTÖR (U S D)'!K12*2.0628</f>
        <v>2901091.691728801</v>
      </c>
      <c r="L12" s="101">
        <f t="shared" si="4"/>
        <v>25.703156719051051</v>
      </c>
      <c r="M12" s="101">
        <f t="shared" si="5"/>
        <v>0.90069129706922202</v>
      </c>
    </row>
    <row r="13" spans="1:13" ht="14.25" x14ac:dyDescent="0.2">
      <c r="A13" s="15" t="s">
        <v>8</v>
      </c>
      <c r="B13" s="100">
        <f>'SEKTÖR (U S D)'!B13*1.8228</f>
        <v>204337.32405861601</v>
      </c>
      <c r="C13" s="100">
        <f>'SEKTÖR (U S D)'!C13*2.0908</f>
        <v>228050.95059508402</v>
      </c>
      <c r="D13" s="101">
        <f t="shared" si="0"/>
        <v>11.605137067208313</v>
      </c>
      <c r="E13" s="101">
        <f t="shared" si="1"/>
        <v>0.81321501420654851</v>
      </c>
      <c r="F13" s="100">
        <f>'SEKTÖR (U S D)'!F13*1.7923</f>
        <v>976664.88466507208</v>
      </c>
      <c r="G13" s="100">
        <f>'SEKTÖR (U S D)'!G13*2.174</f>
        <v>1202175.7360190798</v>
      </c>
      <c r="H13" s="101">
        <f t="shared" si="2"/>
        <v>23.089890390739523</v>
      </c>
      <c r="I13" s="101">
        <f t="shared" si="3"/>
        <v>0.82419743404595325</v>
      </c>
      <c r="J13" s="100">
        <f>'SEKTÖR (U S D)'!J13*1.7935</f>
        <v>2525360.6856049998</v>
      </c>
      <c r="K13" s="100">
        <f>'SEKTÖR (U S D)'!K13*2.0628</f>
        <v>2983447.7605512002</v>
      </c>
      <c r="L13" s="101">
        <f t="shared" si="4"/>
        <v>18.139471227115294</v>
      </c>
      <c r="M13" s="101">
        <f t="shared" si="5"/>
        <v>0.92626008369553015</v>
      </c>
    </row>
    <row r="14" spans="1:13" ht="14.25" x14ac:dyDescent="0.2">
      <c r="A14" s="15" t="s">
        <v>9</v>
      </c>
      <c r="B14" s="100">
        <f>'SEKTÖR (U S D)'!B14*1.8228</f>
        <v>191489.87237158799</v>
      </c>
      <c r="C14" s="100">
        <f>'SEKTÖR (U S D)'!C14*2.0908</f>
        <v>297137.61383908801</v>
      </c>
      <c r="D14" s="101">
        <f t="shared" si="0"/>
        <v>55.171451189068385</v>
      </c>
      <c r="E14" s="101">
        <f t="shared" si="1"/>
        <v>1.0595736094452515</v>
      </c>
      <c r="F14" s="100">
        <f>'SEKTÖR (U S D)'!F14*1.7923</f>
        <v>1230341.8820292291</v>
      </c>
      <c r="G14" s="100">
        <f>'SEKTÖR (U S D)'!G14*2.174</f>
        <v>1703932.4400279401</v>
      </c>
      <c r="H14" s="101">
        <f t="shared" si="2"/>
        <v>38.492598270133506</v>
      </c>
      <c r="I14" s="101">
        <f t="shared" si="3"/>
        <v>1.1681958824998273</v>
      </c>
      <c r="J14" s="100">
        <f>'SEKTÖR (U S D)'!J14*1.7935</f>
        <v>3268425.1289679999</v>
      </c>
      <c r="K14" s="100">
        <f>'SEKTÖR (U S D)'!K14*2.0628</f>
        <v>3855585.3507288005</v>
      </c>
      <c r="L14" s="101">
        <f t="shared" si="4"/>
        <v>17.964622060845418</v>
      </c>
      <c r="M14" s="101">
        <f t="shared" si="5"/>
        <v>1.1970294425405041</v>
      </c>
    </row>
    <row r="15" spans="1:13" ht="14.25" x14ac:dyDescent="0.2">
      <c r="A15" s="15" t="s">
        <v>10</v>
      </c>
      <c r="B15" s="100">
        <f>'SEKTÖR (U S D)'!B15*1.8228</f>
        <v>69331.399024692</v>
      </c>
      <c r="C15" s="100">
        <f>'SEKTÖR (U S D)'!C15*2.0908</f>
        <v>41423.709363860005</v>
      </c>
      <c r="D15" s="101">
        <f t="shared" si="0"/>
        <v>-40.252598466811293</v>
      </c>
      <c r="E15" s="101">
        <f t="shared" si="1"/>
        <v>0.14771428187831248</v>
      </c>
      <c r="F15" s="100">
        <f>'SEKTÖR (U S D)'!F15*1.7923</f>
        <v>422396.17986946297</v>
      </c>
      <c r="G15" s="100">
        <f>'SEKTÖR (U S D)'!G15*2.174</f>
        <v>240034.67778567999</v>
      </c>
      <c r="H15" s="101">
        <f t="shared" si="2"/>
        <v>-43.173094543643806</v>
      </c>
      <c r="I15" s="101">
        <f t="shared" si="3"/>
        <v>0.16456492972327366</v>
      </c>
      <c r="J15" s="100">
        <f>'SEKTÖR (U S D)'!J15*1.7935</f>
        <v>638196.75866799999</v>
      </c>
      <c r="K15" s="100">
        <f>'SEKTÖR (U S D)'!K15*2.0628</f>
        <v>648351.70605000004</v>
      </c>
      <c r="L15" s="101">
        <f t="shared" si="4"/>
        <v>1.5911938197860396</v>
      </c>
      <c r="M15" s="101">
        <f t="shared" si="5"/>
        <v>0.2012913761892251</v>
      </c>
    </row>
    <row r="16" spans="1:13" ht="14.25" x14ac:dyDescent="0.2">
      <c r="A16" s="15" t="s">
        <v>11</v>
      </c>
      <c r="B16" s="100">
        <f>'SEKTÖR (U S D)'!B16*1.8228</f>
        <v>145851.49595368799</v>
      </c>
      <c r="C16" s="100">
        <f>'SEKTÖR (U S D)'!C16*2.0908</f>
        <v>180606.42548076803</v>
      </c>
      <c r="D16" s="101">
        <f t="shared" si="0"/>
        <v>23.828983926305231</v>
      </c>
      <c r="E16" s="101">
        <f t="shared" si="1"/>
        <v>0.64403089081577714</v>
      </c>
      <c r="F16" s="100">
        <f>'SEKTÖR (U S D)'!F16*1.7923</f>
        <v>799565.59477850795</v>
      </c>
      <c r="G16" s="100">
        <f>'SEKTÖR (U S D)'!G16*2.174</f>
        <v>947419.27812488005</v>
      </c>
      <c r="H16" s="101">
        <f t="shared" si="2"/>
        <v>18.491751560086804</v>
      </c>
      <c r="I16" s="101">
        <f t="shared" si="3"/>
        <v>0.64953942639198503</v>
      </c>
      <c r="J16" s="100">
        <f>'SEKTÖR (U S D)'!J16*1.7935</f>
        <v>1525378.6621490002</v>
      </c>
      <c r="K16" s="100">
        <f>'SEKTÖR (U S D)'!K16*2.0628</f>
        <v>1848751.0743888002</v>
      </c>
      <c r="L16" s="101">
        <f t="shared" si="4"/>
        <v>21.199484446978104</v>
      </c>
      <c r="M16" s="101">
        <f t="shared" si="5"/>
        <v>0.57397496531971992</v>
      </c>
    </row>
    <row r="17" spans="1:13" ht="14.25" x14ac:dyDescent="0.2">
      <c r="A17" s="12" t="s">
        <v>12</v>
      </c>
      <c r="B17" s="100">
        <f>'SEKTÖR (U S D)'!B17*1.8228</f>
        <v>13146.81084192</v>
      </c>
      <c r="C17" s="100">
        <f>'SEKTÖR (U S D)'!C17*2.0908</f>
        <v>17200.021208948001</v>
      </c>
      <c r="D17" s="101">
        <f t="shared" si="0"/>
        <v>30.830369553229676</v>
      </c>
      <c r="E17" s="101">
        <f t="shared" si="1"/>
        <v>6.1334168769253551E-2</v>
      </c>
      <c r="F17" s="100">
        <f>'SEKTÖR (U S D)'!F17*1.7923</f>
        <v>73676.491160834004</v>
      </c>
      <c r="G17" s="100">
        <f>'SEKTÖR (U S D)'!G17*2.174</f>
        <v>104874.50837775999</v>
      </c>
      <c r="H17" s="101">
        <f t="shared" si="2"/>
        <v>42.344602362809965</v>
      </c>
      <c r="I17" s="101">
        <f t="shared" si="3"/>
        <v>7.1900719763328166E-2</v>
      </c>
      <c r="J17" s="100">
        <f>'SEKTÖR (U S D)'!J17*1.7935</f>
        <v>135937.79265650001</v>
      </c>
      <c r="K17" s="100">
        <f>'SEKTÖR (U S D)'!K17*2.0628</f>
        <v>173511.90217440002</v>
      </c>
      <c r="L17" s="101">
        <f t="shared" si="4"/>
        <v>27.640664736145666</v>
      </c>
      <c r="M17" s="101">
        <f t="shared" si="5"/>
        <v>5.3869603870837501E-2</v>
      </c>
    </row>
    <row r="18" spans="1:13" s="26" customFormat="1" ht="15.75" x14ac:dyDescent="0.25">
      <c r="A18" s="97" t="s">
        <v>13</v>
      </c>
      <c r="B18" s="98">
        <f>'SEKTÖR (U S D)'!B18*1.8228</f>
        <v>300489.54550070403</v>
      </c>
      <c r="C18" s="98">
        <f>'SEKTÖR (U S D)'!C18*2.0908</f>
        <v>390479.81414350803</v>
      </c>
      <c r="D18" s="99">
        <f t="shared" si="0"/>
        <v>29.94788670363015</v>
      </c>
      <c r="E18" s="99">
        <f t="shared" si="1"/>
        <v>1.3924258889404886</v>
      </c>
      <c r="F18" s="98">
        <f>'SEKTÖR (U S D)'!F18*1.7923</f>
        <v>1407476.5382425438</v>
      </c>
      <c r="G18" s="98">
        <f>'SEKTÖR (U S D)'!G18*2.174</f>
        <v>2130928.48018638</v>
      </c>
      <c r="H18" s="99">
        <f t="shared" si="2"/>
        <v>51.400639533727499</v>
      </c>
      <c r="I18" s="99">
        <f t="shared" si="3"/>
        <v>1.4609393060293665</v>
      </c>
      <c r="J18" s="98">
        <f>'SEKTÖR (U S D)'!J18*1.7935</f>
        <v>3228185.4939925</v>
      </c>
      <c r="K18" s="98">
        <f>'SEKTÖR (U S D)'!K18*2.0628</f>
        <v>4503197.7595728002</v>
      </c>
      <c r="L18" s="99">
        <f t="shared" si="4"/>
        <v>39.496251623490579</v>
      </c>
      <c r="M18" s="99">
        <f t="shared" si="5"/>
        <v>1.3980912918377351</v>
      </c>
    </row>
    <row r="19" spans="1:13" ht="14.25" x14ac:dyDescent="0.2">
      <c r="A19" s="15" t="s">
        <v>14</v>
      </c>
      <c r="B19" s="100">
        <f>'SEKTÖR (U S D)'!B19*1.8228</f>
        <v>300489.54550070403</v>
      </c>
      <c r="C19" s="100">
        <f>'SEKTÖR (U S D)'!C19*2.0908</f>
        <v>390479.81414350803</v>
      </c>
      <c r="D19" s="101">
        <f t="shared" si="0"/>
        <v>29.94788670363015</v>
      </c>
      <c r="E19" s="101">
        <f t="shared" si="1"/>
        <v>1.3924258889404886</v>
      </c>
      <c r="F19" s="100">
        <f>'SEKTÖR (U S D)'!F19*1.7923</f>
        <v>1407476.5382425438</v>
      </c>
      <c r="G19" s="100">
        <f>'SEKTÖR (U S D)'!G19*2.174</f>
        <v>2130928.48018638</v>
      </c>
      <c r="H19" s="101">
        <f t="shared" si="2"/>
        <v>51.400639533727499</v>
      </c>
      <c r="I19" s="101">
        <f t="shared" si="3"/>
        <v>1.4609393060293665</v>
      </c>
      <c r="J19" s="100">
        <f>'SEKTÖR (U S D)'!J19*1.7935</f>
        <v>3228185.4939925</v>
      </c>
      <c r="K19" s="100">
        <f>'SEKTÖR (U S D)'!K19*2.0628</f>
        <v>4503197.7595728002</v>
      </c>
      <c r="L19" s="101">
        <f t="shared" si="4"/>
        <v>39.496251623490579</v>
      </c>
      <c r="M19" s="101">
        <f t="shared" si="5"/>
        <v>1.3980912918377351</v>
      </c>
    </row>
    <row r="20" spans="1:13" s="26" customFormat="1" ht="15.75" x14ac:dyDescent="0.25">
      <c r="A20" s="97" t="s">
        <v>15</v>
      </c>
      <c r="B20" s="98">
        <f>'SEKTÖR (U S D)'!B20*1.8228</f>
        <v>695367.06684942008</v>
      </c>
      <c r="C20" s="98">
        <f>'SEKTÖR (U S D)'!C20*2.0908</f>
        <v>872160.62444226409</v>
      </c>
      <c r="D20" s="99">
        <f t="shared" si="0"/>
        <v>25.424493914252082</v>
      </c>
      <c r="E20" s="99">
        <f t="shared" si="1"/>
        <v>3.1100686611717951</v>
      </c>
      <c r="F20" s="98">
        <f>'SEKTÖR (U S D)'!F20*1.7923</f>
        <v>3092298.0284792203</v>
      </c>
      <c r="G20" s="98">
        <f>'SEKTÖR (U S D)'!G20*2.174</f>
        <v>4104777.2272173599</v>
      </c>
      <c r="H20" s="99">
        <f t="shared" si="2"/>
        <v>32.741966958342395</v>
      </c>
      <c r="I20" s="99">
        <f t="shared" si="3"/>
        <v>2.8141866090276149</v>
      </c>
      <c r="J20" s="98">
        <f>'SEKTÖR (U S D)'!J20*1.7935</f>
        <v>7283025.4391675005</v>
      </c>
      <c r="K20" s="98">
        <f>'SEKTÖR (U S D)'!K20*2.0628</f>
        <v>9528792.0672348011</v>
      </c>
      <c r="L20" s="99">
        <f t="shared" si="4"/>
        <v>30.8356279519464</v>
      </c>
      <c r="M20" s="99">
        <f t="shared" si="5"/>
        <v>2.9583691239438883</v>
      </c>
    </row>
    <row r="21" spans="1:13" ht="14.25" x14ac:dyDescent="0.2">
      <c r="A21" s="15" t="s">
        <v>16</v>
      </c>
      <c r="B21" s="100">
        <f>'SEKTÖR (U S D)'!B21*1.8228</f>
        <v>695367.06684942008</v>
      </c>
      <c r="C21" s="100">
        <f>'SEKTÖR (U S D)'!C21*2.0908</f>
        <v>872160.62444226409</v>
      </c>
      <c r="D21" s="101">
        <f t="shared" si="0"/>
        <v>25.424493914252082</v>
      </c>
      <c r="E21" s="101">
        <f t="shared" si="1"/>
        <v>3.1100686611717951</v>
      </c>
      <c r="F21" s="100">
        <f>'SEKTÖR (U S D)'!F21*1.7923</f>
        <v>3092298.0284792203</v>
      </c>
      <c r="G21" s="100">
        <f>'SEKTÖR (U S D)'!G21*2.174</f>
        <v>4104777.2272173599</v>
      </c>
      <c r="H21" s="101">
        <f t="shared" si="2"/>
        <v>32.741966958342395</v>
      </c>
      <c r="I21" s="101">
        <f t="shared" si="3"/>
        <v>2.8141866090276149</v>
      </c>
      <c r="J21" s="100">
        <f>'SEKTÖR (U S D)'!J21*1.7935</f>
        <v>7283025.4391675005</v>
      </c>
      <c r="K21" s="100">
        <f>'SEKTÖR (U S D)'!K21*2.0628</f>
        <v>9528792.0672348011</v>
      </c>
      <c r="L21" s="101">
        <f t="shared" si="4"/>
        <v>30.8356279519464</v>
      </c>
      <c r="M21" s="101">
        <f t="shared" si="5"/>
        <v>2.9583691239438883</v>
      </c>
    </row>
    <row r="22" spans="1:13" ht="16.5" x14ac:dyDescent="0.25">
      <c r="A22" s="94" t="s">
        <v>17</v>
      </c>
      <c r="B22" s="95">
        <f>'SEKTÖR (U S D)'!B22*1.8228</f>
        <v>18955315.520197224</v>
      </c>
      <c r="C22" s="95">
        <f>'SEKTÖR (U S D)'!C22*2.0908</f>
        <v>23281870.176382463</v>
      </c>
      <c r="D22" s="102">
        <f t="shared" si="0"/>
        <v>22.825020515090973</v>
      </c>
      <c r="E22" s="102">
        <f t="shared" si="1"/>
        <v>83.021650805826624</v>
      </c>
      <c r="F22" s="95">
        <f>'SEKTÖR (U S D)'!F22*1.7923</f>
        <v>87724200.124176607</v>
      </c>
      <c r="G22" s="95">
        <f>'SEKTÖR (U S D)'!G22*2.174</f>
        <v>113771726.02840495</v>
      </c>
      <c r="H22" s="102">
        <f t="shared" si="2"/>
        <v>29.692520270754457</v>
      </c>
      <c r="I22" s="102">
        <f t="shared" si="3"/>
        <v>78.000546717158443</v>
      </c>
      <c r="J22" s="95">
        <f>'SEKTÖR (U S D)'!J22*1.7935</f>
        <v>206895053.2795715</v>
      </c>
      <c r="K22" s="95">
        <f>'SEKTÖR (U S D)'!K22*2.0628</f>
        <v>252508402.50129724</v>
      </c>
      <c r="L22" s="102">
        <f t="shared" si="4"/>
        <v>22.046611796024767</v>
      </c>
      <c r="M22" s="102">
        <f t="shared" si="5"/>
        <v>78.395357588384471</v>
      </c>
    </row>
    <row r="23" spans="1:13" s="26" customFormat="1" ht="15.75" x14ac:dyDescent="0.25">
      <c r="A23" s="97" t="s">
        <v>18</v>
      </c>
      <c r="B23" s="98">
        <f>'SEKTÖR (U S D)'!B23*1.8228</f>
        <v>1999627.3094554681</v>
      </c>
      <c r="C23" s="98">
        <f>'SEKTÖR (U S D)'!C23*2.0908</f>
        <v>2365876.6699030963</v>
      </c>
      <c r="D23" s="99">
        <f t="shared" si="0"/>
        <v>18.315881100231824</v>
      </c>
      <c r="E23" s="99">
        <f t="shared" si="1"/>
        <v>8.4365639551412706</v>
      </c>
      <c r="F23" s="98">
        <f>'SEKTÖR (U S D)'!F23*1.7923</f>
        <v>9131252.0860169176</v>
      </c>
      <c r="G23" s="98">
        <f>'SEKTÖR (U S D)'!G23*2.174</f>
        <v>11946879.1276813</v>
      </c>
      <c r="H23" s="99">
        <f t="shared" si="2"/>
        <v>30.83505980495352</v>
      </c>
      <c r="I23" s="99">
        <f t="shared" si="3"/>
        <v>8.1906387118561916</v>
      </c>
      <c r="J23" s="98">
        <f>'SEKTÖR (U S D)'!J23*1.7935</f>
        <v>21391366.768760007</v>
      </c>
      <c r="K23" s="98">
        <f>'SEKTÖR (U S D)'!K23*2.0628</f>
        <v>26664271.431238804</v>
      </c>
      <c r="L23" s="99">
        <f t="shared" si="4"/>
        <v>24.649685639439163</v>
      </c>
      <c r="M23" s="99">
        <f t="shared" si="5"/>
        <v>8.2783585535335646</v>
      </c>
    </row>
    <row r="24" spans="1:13" ht="14.25" x14ac:dyDescent="0.2">
      <c r="A24" s="15" t="s">
        <v>19</v>
      </c>
      <c r="B24" s="100">
        <f>'SEKTÖR (U S D)'!B24*1.8228</f>
        <v>1364504.8871134799</v>
      </c>
      <c r="C24" s="100">
        <f>'SEKTÖR (U S D)'!C24*2.0908</f>
        <v>1609633.0326961002</v>
      </c>
      <c r="D24" s="101">
        <f t="shared" si="0"/>
        <v>17.964622032330915</v>
      </c>
      <c r="E24" s="101">
        <f t="shared" si="1"/>
        <v>5.739847810919434</v>
      </c>
      <c r="F24" s="100">
        <f>'SEKTÖR (U S D)'!F24*1.7923</f>
        <v>6299767.0302481418</v>
      </c>
      <c r="G24" s="100">
        <f>'SEKTÖR (U S D)'!G24*2.174</f>
        <v>8295394.4477884192</v>
      </c>
      <c r="H24" s="101">
        <f t="shared" si="2"/>
        <v>31.677797098818612</v>
      </c>
      <c r="I24" s="101">
        <f t="shared" si="3"/>
        <v>5.6872240999528483</v>
      </c>
      <c r="J24" s="100">
        <f>'SEKTÖR (U S D)'!J24*1.7935</f>
        <v>14500584.496497504</v>
      </c>
      <c r="K24" s="100">
        <f>'SEKTÖR (U S D)'!K24*2.0628</f>
        <v>17923185.5208444</v>
      </c>
      <c r="L24" s="101">
        <f t="shared" si="4"/>
        <v>23.603193548326253</v>
      </c>
      <c r="M24" s="101">
        <f t="shared" si="5"/>
        <v>5.5645456709993368</v>
      </c>
    </row>
    <row r="25" spans="1:13" ht="14.25" x14ac:dyDescent="0.2">
      <c r="A25" s="15" t="s">
        <v>20</v>
      </c>
      <c r="B25" s="100">
        <f>'SEKTÖR (U S D)'!B25*1.8228</f>
        <v>283607.51531145599</v>
      </c>
      <c r="C25" s="100">
        <f>'SEKTÖR (U S D)'!C25*2.0908</f>
        <v>348622.87174247205</v>
      </c>
      <c r="D25" s="101">
        <f t="shared" si="0"/>
        <v>22.924412408330085</v>
      </c>
      <c r="E25" s="101">
        <f t="shared" si="1"/>
        <v>1.2431667259311725</v>
      </c>
      <c r="F25" s="100">
        <f>'SEKTÖR (U S D)'!F25*1.7923</f>
        <v>1253578.348678784</v>
      </c>
      <c r="G25" s="100">
        <f>'SEKTÖR (U S D)'!G25*2.174</f>
        <v>1596296.8738209798</v>
      </c>
      <c r="H25" s="101">
        <f t="shared" si="2"/>
        <v>27.33921860595359</v>
      </c>
      <c r="I25" s="101">
        <f t="shared" si="3"/>
        <v>1.0944022142183274</v>
      </c>
      <c r="J25" s="100">
        <f>'SEKTÖR (U S D)'!J25*1.7935</f>
        <v>3119071.8504950008</v>
      </c>
      <c r="K25" s="100">
        <f>'SEKTÖR (U S D)'!K25*2.0628</f>
        <v>4078398.6514728004</v>
      </c>
      <c r="L25" s="101">
        <f t="shared" si="4"/>
        <v>30.756803528766198</v>
      </c>
      <c r="M25" s="101">
        <f t="shared" si="5"/>
        <v>1.2662054708003336</v>
      </c>
    </row>
    <row r="26" spans="1:13" ht="14.25" x14ac:dyDescent="0.2">
      <c r="A26" s="15" t="s">
        <v>21</v>
      </c>
      <c r="B26" s="100">
        <f>'SEKTÖR (U S D)'!B26*1.8228</f>
        <v>351514.90703053202</v>
      </c>
      <c r="C26" s="100">
        <f>'SEKTÖR (U S D)'!C26*2.0908</f>
        <v>407620.76546452404</v>
      </c>
      <c r="D26" s="101">
        <f t="shared" si="0"/>
        <v>15.961160483335849</v>
      </c>
      <c r="E26" s="101">
        <f t="shared" si="1"/>
        <v>1.4535494182906632</v>
      </c>
      <c r="F26" s="100">
        <f>'SEKTÖR (U S D)'!F26*1.7923</f>
        <v>1577906.7070899911</v>
      </c>
      <c r="G26" s="100">
        <f>'SEKTÖR (U S D)'!G26*2.174</f>
        <v>2055187.8060718998</v>
      </c>
      <c r="H26" s="101">
        <f t="shared" si="2"/>
        <v>30.247738781852362</v>
      </c>
      <c r="I26" s="101">
        <f t="shared" si="3"/>
        <v>1.4090123976850157</v>
      </c>
      <c r="J26" s="100">
        <f>'SEKTÖR (U S D)'!J26*1.7935</f>
        <v>3771710.4217675007</v>
      </c>
      <c r="K26" s="100">
        <f>'SEKTÖR (U S D)'!K26*2.0628</f>
        <v>4662687.2589215999</v>
      </c>
      <c r="L26" s="101">
        <f t="shared" si="4"/>
        <v>23.622620443288678</v>
      </c>
      <c r="M26" s="101">
        <f t="shared" si="5"/>
        <v>1.4476074117338933</v>
      </c>
    </row>
    <row r="27" spans="1:13" s="26" customFormat="1" ht="15.75" x14ac:dyDescent="0.25">
      <c r="A27" s="97" t="s">
        <v>22</v>
      </c>
      <c r="B27" s="98">
        <f>'SEKTÖR (U S D)'!B27*1.8228</f>
        <v>2859537.7195548238</v>
      </c>
      <c r="C27" s="98">
        <f>'SEKTÖR (U S D)'!C27*2.0908</f>
        <v>3327275.2662509722</v>
      </c>
      <c r="D27" s="99">
        <f t="shared" si="0"/>
        <v>16.357103579978872</v>
      </c>
      <c r="E27" s="99">
        <f t="shared" si="1"/>
        <v>11.864849481454911</v>
      </c>
      <c r="F27" s="98">
        <f>'SEKTÖR (U S D)'!F27*1.7923</f>
        <v>12881743.292824356</v>
      </c>
      <c r="G27" s="98">
        <f>'SEKTÖR (U S D)'!G27*2.174</f>
        <v>16031039.67661234</v>
      </c>
      <c r="H27" s="99">
        <f t="shared" si="2"/>
        <v>24.44774990619684</v>
      </c>
      <c r="I27" s="99">
        <f t="shared" si="3"/>
        <v>10.990690770640425</v>
      </c>
      <c r="J27" s="98">
        <f>'SEKTÖR (U S D)'!J27*1.7935</f>
        <v>31216926.522293001</v>
      </c>
      <c r="K27" s="98">
        <f>'SEKTÖR (U S D)'!K27*2.0628</f>
        <v>36342540.865911603</v>
      </c>
      <c r="L27" s="99">
        <f t="shared" si="4"/>
        <v>16.41934333272123</v>
      </c>
      <c r="M27" s="99">
        <f t="shared" si="5"/>
        <v>11.283135367501201</v>
      </c>
    </row>
    <row r="28" spans="1:13" ht="14.25" x14ac:dyDescent="0.2">
      <c r="A28" s="15" t="s">
        <v>23</v>
      </c>
      <c r="B28" s="100">
        <f>'SEKTÖR (U S D)'!B28*1.8228</f>
        <v>2859537.7195548238</v>
      </c>
      <c r="C28" s="100">
        <f>'SEKTÖR (U S D)'!C28*2.0908</f>
        <v>3327275.2662509722</v>
      </c>
      <c r="D28" s="101">
        <f t="shared" si="0"/>
        <v>16.357103579978872</v>
      </c>
      <c r="E28" s="101">
        <f t="shared" si="1"/>
        <v>11.864849481454911</v>
      </c>
      <c r="F28" s="100">
        <f>'SEKTÖR (U S D)'!F28*1.7923</f>
        <v>12881743.292824356</v>
      </c>
      <c r="G28" s="100">
        <f>'SEKTÖR (U S D)'!G28*2.174</f>
        <v>16031039.67661234</v>
      </c>
      <c r="H28" s="101">
        <f t="shared" si="2"/>
        <v>24.44774990619684</v>
      </c>
      <c r="I28" s="101">
        <f t="shared" si="3"/>
        <v>10.990690770640425</v>
      </c>
      <c r="J28" s="100">
        <f>'SEKTÖR (U S D)'!J28*1.7935</f>
        <v>31216926.522293001</v>
      </c>
      <c r="K28" s="100">
        <f>'SEKTÖR (U S D)'!K28*2.0628</f>
        <v>36342540.865911603</v>
      </c>
      <c r="L28" s="101">
        <f t="shared" si="4"/>
        <v>16.41934333272123</v>
      </c>
      <c r="M28" s="101">
        <f t="shared" si="5"/>
        <v>11.283135367501201</v>
      </c>
    </row>
    <row r="29" spans="1:13" s="26" customFormat="1" ht="15.75" x14ac:dyDescent="0.25">
      <c r="A29" s="97" t="s">
        <v>24</v>
      </c>
      <c r="B29" s="98">
        <f>'SEKTÖR (U S D)'!B29*1.8228</f>
        <v>14096150.491186932</v>
      </c>
      <c r="C29" s="98">
        <f>'SEKTÖR (U S D)'!C29*2.0908</f>
        <v>17588718.240228396</v>
      </c>
      <c r="D29" s="99">
        <f t="shared" si="0"/>
        <v>24.776748455012989</v>
      </c>
      <c r="E29" s="99">
        <f t="shared" si="1"/>
        <v>62.720237369230446</v>
      </c>
      <c r="F29" s="98">
        <f>'SEKTÖR (U S D)'!F29*1.7923</f>
        <v>65711204.745335326</v>
      </c>
      <c r="G29" s="98">
        <f>'SEKTÖR (U S D)'!G29*2.174</f>
        <v>85793807.224111319</v>
      </c>
      <c r="H29" s="99">
        <f t="shared" si="2"/>
        <v>30.561914907216199</v>
      </c>
      <c r="I29" s="99">
        <f t="shared" si="3"/>
        <v>58.819217234661828</v>
      </c>
      <c r="J29" s="98">
        <f>'SEKTÖR (U S D)'!J29*1.7935</f>
        <v>154286759.99031204</v>
      </c>
      <c r="K29" s="98">
        <f>'SEKTÖR (U S D)'!K29*2.0628</f>
        <v>189501590.2082724</v>
      </c>
      <c r="L29" s="99">
        <f t="shared" si="4"/>
        <v>22.824272296710078</v>
      </c>
      <c r="M29" s="99">
        <f t="shared" si="5"/>
        <v>58.833863668630549</v>
      </c>
    </row>
    <row r="30" spans="1:13" ht="14.25" x14ac:dyDescent="0.2">
      <c r="A30" s="15" t="s">
        <v>25</v>
      </c>
      <c r="B30" s="100">
        <f>'SEKTÖR (U S D)'!B30*1.8228</f>
        <v>2486441.1506046839</v>
      </c>
      <c r="C30" s="100">
        <f>'SEKTÖR (U S D)'!C30*2.0908</f>
        <v>3380625.8591192723</v>
      </c>
      <c r="D30" s="101">
        <f t="shared" si="0"/>
        <v>35.962432020445341</v>
      </c>
      <c r="E30" s="101">
        <f t="shared" si="1"/>
        <v>12.055094262387026</v>
      </c>
      <c r="F30" s="100">
        <f>'SEKTÖR (U S D)'!F30*1.7923</f>
        <v>12496977.145809837</v>
      </c>
      <c r="G30" s="100">
        <f>'SEKTÖR (U S D)'!G30*2.174</f>
        <v>17040006.372383278</v>
      </c>
      <c r="H30" s="101">
        <f t="shared" si="2"/>
        <v>36.353025004104232</v>
      </c>
      <c r="I30" s="101">
        <f t="shared" si="3"/>
        <v>11.682426376988609</v>
      </c>
      <c r="J30" s="100">
        <f>'SEKTÖR (U S D)'!J30*1.7935</f>
        <v>29598742.671768002</v>
      </c>
      <c r="K30" s="100">
        <f>'SEKTÖR (U S D)'!K30*2.0628</f>
        <v>37595135.289466798</v>
      </c>
      <c r="L30" s="101">
        <f t="shared" si="4"/>
        <v>27.015987491002274</v>
      </c>
      <c r="M30" s="101">
        <f t="shared" si="5"/>
        <v>11.672023763986628</v>
      </c>
    </row>
    <row r="31" spans="1:13" ht="14.25" x14ac:dyDescent="0.2">
      <c r="A31" s="15" t="s">
        <v>26</v>
      </c>
      <c r="B31" s="100">
        <f>'SEKTÖR (U S D)'!B31*1.8228</f>
        <v>3359649.1017397558</v>
      </c>
      <c r="C31" s="100">
        <f>'SEKTÖR (U S D)'!C31*2.0908</f>
        <v>4295543.8912256882</v>
      </c>
      <c r="D31" s="101">
        <f t="shared" si="0"/>
        <v>27.856920801678065</v>
      </c>
      <c r="E31" s="101">
        <f t="shared" si="1"/>
        <v>15.31763308774935</v>
      </c>
      <c r="F31" s="100">
        <f>'SEKTÖR (U S D)'!F31*1.7923</f>
        <v>15668656.460067533</v>
      </c>
      <c r="G31" s="100">
        <f>'SEKTÖR (U S D)'!G31*2.174</f>
        <v>21068745.654074039</v>
      </c>
      <c r="H31" s="101">
        <f t="shared" si="2"/>
        <v>34.46427718783</v>
      </c>
      <c r="I31" s="101">
        <f t="shared" si="3"/>
        <v>14.444482271915573</v>
      </c>
      <c r="J31" s="100">
        <f>'SEKTÖR (U S D)'!J31*1.7935</f>
        <v>34774882.757262498</v>
      </c>
      <c r="K31" s="100">
        <f>'SEKTÖR (U S D)'!K31*2.0628</f>
        <v>45901749.816464394</v>
      </c>
      <c r="L31" s="101">
        <f t="shared" si="4"/>
        <v>31.996849958834517</v>
      </c>
      <c r="M31" s="101">
        <f t="shared" si="5"/>
        <v>14.250947909647484</v>
      </c>
    </row>
    <row r="32" spans="1:13" ht="14.25" x14ac:dyDescent="0.2">
      <c r="A32" s="15" t="s">
        <v>27</v>
      </c>
      <c r="B32" s="100">
        <f>'SEKTÖR (U S D)'!B32*1.8228</f>
        <v>164347.82680545599</v>
      </c>
      <c r="C32" s="100">
        <f>'SEKTÖR (U S D)'!C32*2.0908</f>
        <v>275925.94458352803</v>
      </c>
      <c r="D32" s="101">
        <f t="shared" si="0"/>
        <v>67.891447028472598</v>
      </c>
      <c r="E32" s="101">
        <f t="shared" si="1"/>
        <v>0.98393416190077532</v>
      </c>
      <c r="F32" s="100">
        <f>'SEKTÖR (U S D)'!F32*1.7923</f>
        <v>758659.92236139497</v>
      </c>
      <c r="G32" s="100">
        <f>'SEKTÖR (U S D)'!G32*2.174</f>
        <v>976651.14774419996</v>
      </c>
      <c r="H32" s="101">
        <f t="shared" si="2"/>
        <v>28.733720993760731</v>
      </c>
      <c r="I32" s="101">
        <f t="shared" si="3"/>
        <v>0.66958044968895414</v>
      </c>
      <c r="J32" s="100">
        <f>'SEKTÖR (U S D)'!J32*1.7935</f>
        <v>1618432.9264245001</v>
      </c>
      <c r="K32" s="100">
        <f>'SEKTÖR (U S D)'!K32*2.0628</f>
        <v>2453792.3492184007</v>
      </c>
      <c r="L32" s="101">
        <f t="shared" si="4"/>
        <v>51.615325488922579</v>
      </c>
      <c r="M32" s="101">
        <f t="shared" si="5"/>
        <v>0.76181991077952438</v>
      </c>
    </row>
    <row r="33" spans="1:13" ht="14.25" x14ac:dyDescent="0.2">
      <c r="A33" s="15" t="s">
        <v>191</v>
      </c>
      <c r="B33" s="100">
        <f>'SEKTÖR (U S D)'!B33*1.8228</f>
        <v>1871220.8698998359</v>
      </c>
      <c r="C33" s="100">
        <f>'SEKTÖR (U S D)'!C33*2.0908</f>
        <v>2236146.0345229642</v>
      </c>
      <c r="D33" s="101">
        <f t="shared" si="0"/>
        <v>19.50198239519754</v>
      </c>
      <c r="E33" s="101">
        <f t="shared" si="1"/>
        <v>7.9739528578475021</v>
      </c>
      <c r="F33" s="100">
        <f>'SEKTÖR (U S D)'!F33*1.7923</f>
        <v>8102862.7942462694</v>
      </c>
      <c r="G33" s="100">
        <f>'SEKTÖR (U S D)'!G33*2.174</f>
        <v>10949864.107175641</v>
      </c>
      <c r="H33" s="101">
        <f t="shared" si="2"/>
        <v>35.135746281560976</v>
      </c>
      <c r="I33" s="101">
        <f t="shared" si="3"/>
        <v>7.507097032394948</v>
      </c>
      <c r="J33" s="100">
        <f>'SEKTÖR (U S D)'!J33*1.7935</f>
        <v>20298241.943107501</v>
      </c>
      <c r="K33" s="100">
        <f>'SEKTÖR (U S D)'!K33*2.0628</f>
        <v>25187418.090511207</v>
      </c>
      <c r="L33" s="101">
        <f t="shared" si="4"/>
        <v>24.086697562809775</v>
      </c>
      <c r="M33" s="101">
        <f t="shared" si="5"/>
        <v>7.8198453135579351</v>
      </c>
    </row>
    <row r="34" spans="1:13" ht="14.25" x14ac:dyDescent="0.2">
      <c r="A34" s="15" t="s">
        <v>28</v>
      </c>
      <c r="B34" s="100">
        <f>'SEKTÖR (U S D)'!B34*1.8228</f>
        <v>945898.67413364397</v>
      </c>
      <c r="C34" s="100">
        <f>'SEKTÖR (U S D)'!C34*2.0908</f>
        <v>1139645.414279572</v>
      </c>
      <c r="D34" s="101">
        <f t="shared" si="0"/>
        <v>20.482821833256313</v>
      </c>
      <c r="E34" s="101">
        <f t="shared" si="1"/>
        <v>4.0639022084557279</v>
      </c>
      <c r="F34" s="100">
        <f>'SEKTÖR (U S D)'!F34*1.7923</f>
        <v>4299038.788684329</v>
      </c>
      <c r="G34" s="100">
        <f>'SEKTÖR (U S D)'!G34*2.174</f>
        <v>5486323.8927866397</v>
      </c>
      <c r="H34" s="101">
        <f t="shared" si="2"/>
        <v>27.617455028026523</v>
      </c>
      <c r="I34" s="101">
        <f t="shared" si="3"/>
        <v>3.7613586261135352</v>
      </c>
      <c r="J34" s="100">
        <f>'SEKTÖR (U S D)'!J34*1.7935</f>
        <v>9896936.4424444996</v>
      </c>
      <c r="K34" s="100">
        <f>'SEKTÖR (U S D)'!K34*2.0628</f>
        <v>12211170.881745601</v>
      </c>
      <c r="L34" s="101">
        <f t="shared" si="4"/>
        <v>23.383341428526904</v>
      </c>
      <c r="M34" s="101">
        <f t="shared" si="5"/>
        <v>3.791157436206094</v>
      </c>
    </row>
    <row r="35" spans="1:13" ht="14.25" x14ac:dyDescent="0.2">
      <c r="A35" s="15" t="s">
        <v>29</v>
      </c>
      <c r="B35" s="100">
        <f>'SEKTÖR (U S D)'!B35*1.8228</f>
        <v>1125122.6443206121</v>
      </c>
      <c r="C35" s="100">
        <f>'SEKTÖR (U S D)'!C35*2.0908</f>
        <v>1362087.0075038683</v>
      </c>
      <c r="D35" s="101">
        <f t="shared" si="0"/>
        <v>21.06120291680233</v>
      </c>
      <c r="E35" s="101">
        <f t="shared" si="1"/>
        <v>4.8571146152533995</v>
      </c>
      <c r="F35" s="100">
        <f>'SEKTÖR (U S D)'!F35*1.7923</f>
        <v>5079023.2500044741</v>
      </c>
      <c r="G35" s="100">
        <f>'SEKTÖR (U S D)'!G35*2.174</f>
        <v>6654289.6989632603</v>
      </c>
      <c r="H35" s="101">
        <f t="shared" si="2"/>
        <v>31.015145460446526</v>
      </c>
      <c r="I35" s="101">
        <f t="shared" si="3"/>
        <v>4.5621021377833681</v>
      </c>
      <c r="J35" s="100">
        <f>'SEKTÖR (U S D)'!J35*1.7935</f>
        <v>11861408.030073998</v>
      </c>
      <c r="K35" s="100">
        <f>'SEKTÖR (U S D)'!K35*2.0628</f>
        <v>14557099.808833202</v>
      </c>
      <c r="L35" s="101">
        <f t="shared" si="4"/>
        <v>22.726574888279824</v>
      </c>
      <c r="M35" s="101">
        <f t="shared" si="5"/>
        <v>4.5194893859320944</v>
      </c>
    </row>
    <row r="36" spans="1:13" ht="14.25" x14ac:dyDescent="0.2">
      <c r="A36" s="15" t="s">
        <v>30</v>
      </c>
      <c r="B36" s="100">
        <f>'SEKTÖR (U S D)'!B36*1.8228</f>
        <v>2302138.3222198198</v>
      </c>
      <c r="C36" s="100">
        <f>'SEKTÖR (U S D)'!C36*2.0908</f>
        <v>2681288.4876984362</v>
      </c>
      <c r="D36" s="101">
        <f t="shared" si="0"/>
        <v>16.46947804218053</v>
      </c>
      <c r="E36" s="101">
        <f t="shared" si="1"/>
        <v>9.5613021999064731</v>
      </c>
      <c r="F36" s="100">
        <f>'SEKTÖR (U S D)'!F36*1.7923</f>
        <v>11303324.278645426</v>
      </c>
      <c r="G36" s="100">
        <f>'SEKTÖR (U S D)'!G36*2.174</f>
        <v>12961490.292417619</v>
      </c>
      <c r="H36" s="101">
        <f t="shared" si="2"/>
        <v>14.669719923941752</v>
      </c>
      <c r="I36" s="101">
        <f t="shared" si="3"/>
        <v>8.8862440992176097</v>
      </c>
      <c r="J36" s="100">
        <f>'SEKTÖR (U S D)'!J36*1.7935</f>
        <v>27274643.161315002</v>
      </c>
      <c r="K36" s="100">
        <f>'SEKTÖR (U S D)'!K36*2.0628</f>
        <v>27799165.073545206</v>
      </c>
      <c r="L36" s="101">
        <f t="shared" si="4"/>
        <v>1.9231119143445317</v>
      </c>
      <c r="M36" s="101">
        <f t="shared" si="5"/>
        <v>8.6307048201610179</v>
      </c>
    </row>
    <row r="37" spans="1:13" ht="14.25" x14ac:dyDescent="0.2">
      <c r="A37" s="15" t="s">
        <v>192</v>
      </c>
      <c r="B37" s="100">
        <f>'SEKTÖR (U S D)'!B37*1.8228</f>
        <v>543848.83964703605</v>
      </c>
      <c r="C37" s="100">
        <f>'SEKTÖR (U S D)'!C37*2.0908</f>
        <v>606050.72649499611</v>
      </c>
      <c r="D37" s="101">
        <f t="shared" si="0"/>
        <v>11.437348452987374</v>
      </c>
      <c r="E37" s="101">
        <f t="shared" si="1"/>
        <v>2.161137889890214</v>
      </c>
      <c r="F37" s="100">
        <f>'SEKTÖR (U S D)'!F37*1.7923</f>
        <v>2409071.3809901671</v>
      </c>
      <c r="G37" s="100">
        <f>'SEKTÖR (U S D)'!G37*2.174</f>
        <v>2956174.0696896203</v>
      </c>
      <c r="H37" s="101">
        <f t="shared" si="2"/>
        <v>22.710107015367271</v>
      </c>
      <c r="I37" s="101">
        <f t="shared" si="3"/>
        <v>2.0267178997469792</v>
      </c>
      <c r="J37" s="100">
        <f>'SEKTÖR (U S D)'!J37*1.7935</f>
        <v>5649233.6943494994</v>
      </c>
      <c r="K37" s="100">
        <f>'SEKTÖR (U S D)'!K37*2.0628</f>
        <v>6535614.118276801</v>
      </c>
      <c r="L37" s="101">
        <f t="shared" si="4"/>
        <v>15.690277157659112</v>
      </c>
      <c r="M37" s="101">
        <f t="shared" si="5"/>
        <v>2.0290881443415398</v>
      </c>
    </row>
    <row r="38" spans="1:13" ht="14.25" x14ac:dyDescent="0.2">
      <c r="A38" s="15" t="s">
        <v>31</v>
      </c>
      <c r="B38" s="100">
        <f>'SEKTÖR (U S D)'!B38*1.8228</f>
        <v>351694.89742967999</v>
      </c>
      <c r="C38" s="100">
        <f>'SEKTÖR (U S D)'!C38*2.0908</f>
        <v>428319.77486713207</v>
      </c>
      <c r="D38" s="101">
        <f t="shared" si="0"/>
        <v>21.787315652702336</v>
      </c>
      <c r="E38" s="101">
        <f t="shared" si="1"/>
        <v>1.5273607537903811</v>
      </c>
      <c r="F38" s="100">
        <f>'SEKTÖR (U S D)'!F38*1.7923</f>
        <v>1607307.6726240478</v>
      </c>
      <c r="G38" s="100">
        <f>'SEKTÖR (U S D)'!G38*2.174</f>
        <v>2178723.9288408998</v>
      </c>
      <c r="H38" s="101">
        <f t="shared" si="2"/>
        <v>35.551143440009405</v>
      </c>
      <c r="I38" s="101">
        <f t="shared" si="3"/>
        <v>1.4937072990605496</v>
      </c>
      <c r="J38" s="100">
        <f>'SEKTÖR (U S D)'!J38*1.7935</f>
        <v>3814740.3535535005</v>
      </c>
      <c r="K38" s="100">
        <f>'SEKTÖR (U S D)'!K38*2.0628</f>
        <v>4865948.9183916003</v>
      </c>
      <c r="L38" s="101">
        <f t="shared" si="4"/>
        <v>27.55649054486447</v>
      </c>
      <c r="M38" s="101">
        <f t="shared" si="5"/>
        <v>1.5107133136378001</v>
      </c>
    </row>
    <row r="39" spans="1:13" ht="14.25" x14ac:dyDescent="0.2">
      <c r="A39" s="15" t="s">
        <v>193</v>
      </c>
      <c r="B39" s="100">
        <f>'SEKTÖR (U S D)'!B39*1.8228</f>
        <v>231385.37149257597</v>
      </c>
      <c r="C39" s="100">
        <f>'SEKTÖR (U S D)'!C39*2.0908</f>
        <v>300590.76028098003</v>
      </c>
      <c r="D39" s="101">
        <f t="shared" si="0"/>
        <v>29.909146089049333</v>
      </c>
      <c r="E39" s="101">
        <f t="shared" si="1"/>
        <v>1.0718873074389359</v>
      </c>
      <c r="F39" s="100">
        <f>'SEKTÖR (U S D)'!F39*1.7923</f>
        <v>914659.94048623892</v>
      </c>
      <c r="G39" s="100">
        <f>'SEKTÖR (U S D)'!G39*2.174</f>
        <v>1304309.4629003999</v>
      </c>
      <c r="H39" s="101">
        <f t="shared" si="2"/>
        <v>42.600479715665792</v>
      </c>
      <c r="I39" s="101">
        <f t="shared" si="3"/>
        <v>0.8942191065044951</v>
      </c>
      <c r="J39" s="100">
        <f>'SEKTÖR (U S D)'!J39*1.7935</f>
        <v>2324470.4367425004</v>
      </c>
      <c r="K39" s="100">
        <f>'SEKTÖR (U S D)'!K39*2.0628</f>
        <v>3049974.4653180004</v>
      </c>
      <c r="L39" s="101">
        <f t="shared" si="4"/>
        <v>31.211583382932467</v>
      </c>
      <c r="M39" s="101">
        <f t="shared" si="5"/>
        <v>0.9469143857215524</v>
      </c>
    </row>
    <row r="40" spans="1:13" ht="14.25" x14ac:dyDescent="0.2">
      <c r="A40" s="12" t="s">
        <v>32</v>
      </c>
      <c r="B40" s="100">
        <f>'SEKTÖR (U S D)'!B40*1.8228</f>
        <v>691188.30016437604</v>
      </c>
      <c r="C40" s="100">
        <f>'SEKTÖR (U S D)'!C40*2.0908</f>
        <v>860252.12523768411</v>
      </c>
      <c r="D40" s="101">
        <f t="shared" si="0"/>
        <v>24.459879461660723</v>
      </c>
      <c r="E40" s="101">
        <f t="shared" si="1"/>
        <v>3.0676037193482202</v>
      </c>
      <c r="F40" s="100">
        <f>'SEKTÖR (U S D)'!F40*1.7923</f>
        <v>2980474.6815133458</v>
      </c>
      <c r="G40" s="100">
        <f>'SEKTÖR (U S D)'!G40*2.174</f>
        <v>4109375.91113562</v>
      </c>
      <c r="H40" s="101">
        <f t="shared" si="2"/>
        <v>37.876558275243291</v>
      </c>
      <c r="I40" s="101">
        <f t="shared" si="3"/>
        <v>2.817339412209261</v>
      </c>
      <c r="J40" s="100">
        <f>'SEKTÖR (U S D)'!J40*1.7935</f>
        <v>7001477.4868324995</v>
      </c>
      <c r="K40" s="100">
        <f>'SEKTÖR (U S D)'!K40*2.0628</f>
        <v>9131229.8485379983</v>
      </c>
      <c r="L40" s="101">
        <f t="shared" si="4"/>
        <v>30.418613295706081</v>
      </c>
      <c r="M40" s="101">
        <f t="shared" si="5"/>
        <v>2.8349394400615582</v>
      </c>
    </row>
    <row r="41" spans="1:13" ht="14.25" x14ac:dyDescent="0.2">
      <c r="A41" s="15" t="s">
        <v>33</v>
      </c>
      <c r="B41" s="100">
        <f>'SEKTÖR (U S D)'!B41*1.8228</f>
        <v>23214.492729456</v>
      </c>
      <c r="C41" s="100">
        <f>'SEKTÖR (U S D)'!C41*2.0908</f>
        <v>22242.214414272003</v>
      </c>
      <c r="D41" s="101">
        <f t="shared" si="0"/>
        <v>-4.1882384703169073</v>
      </c>
      <c r="E41" s="101">
        <f t="shared" si="1"/>
        <v>7.9314305262436449E-2</v>
      </c>
      <c r="F41" s="100">
        <f>'SEKTÖR (U S D)'!F41*1.7923</f>
        <v>91148.429902265998</v>
      </c>
      <c r="G41" s="100">
        <f>'SEKTÖR (U S D)'!G41*2.174</f>
        <v>107852.68600009999</v>
      </c>
      <c r="H41" s="101">
        <f t="shared" si="2"/>
        <v>18.326433176901837</v>
      </c>
      <c r="I41" s="101">
        <f t="shared" si="3"/>
        <v>7.3942523037942534E-2</v>
      </c>
      <c r="J41" s="100">
        <f>'SEKTÖR (U S D)'!J41*1.7935</f>
        <v>173550.08285100001</v>
      </c>
      <c r="K41" s="100">
        <f>'SEKTÖR (U S D)'!K41*2.0628</f>
        <v>213291.55415159999</v>
      </c>
      <c r="L41" s="101">
        <f t="shared" si="4"/>
        <v>22.899137037416278</v>
      </c>
      <c r="M41" s="101">
        <f t="shared" si="5"/>
        <v>6.6219846518616537E-2</v>
      </c>
    </row>
    <row r="42" spans="1:13" ht="16.5" x14ac:dyDescent="0.25">
      <c r="A42" s="94" t="s">
        <v>34</v>
      </c>
      <c r="B42" s="95">
        <f>'SEKTÖR (U S D)'!B42*1.8228</f>
        <v>925664.58142241999</v>
      </c>
      <c r="C42" s="95">
        <f>'SEKTÖR (U S D)'!C42*2.0908</f>
        <v>973726.56157067616</v>
      </c>
      <c r="D42" s="102">
        <f t="shared" si="0"/>
        <v>5.1921593537047581</v>
      </c>
      <c r="E42" s="102">
        <f t="shared" si="1"/>
        <v>3.472246256964564</v>
      </c>
      <c r="F42" s="95">
        <f>'SEKTÖR (U S D)'!F42*1.7923</f>
        <v>3713418.9219761016</v>
      </c>
      <c r="G42" s="95">
        <f>'SEKTÖR (U S D)'!G42*2.174</f>
        <v>4279344.4268434402</v>
      </c>
      <c r="H42" s="102">
        <f t="shared" si="2"/>
        <v>15.24001241869529</v>
      </c>
      <c r="I42" s="102">
        <f t="shared" si="3"/>
        <v>2.9338678117749306</v>
      </c>
      <c r="J42" s="95">
        <f>'SEKTÖR (U S D)'!J42*1.7935</f>
        <v>8491252.2505765017</v>
      </c>
      <c r="K42" s="95">
        <f>'SEKTÖR (U S D)'!K42*2.0628</f>
        <v>10173899.226106802</v>
      </c>
      <c r="L42" s="102">
        <f t="shared" si="4"/>
        <v>19.816240595326317</v>
      </c>
      <c r="M42" s="102">
        <f t="shared" si="5"/>
        <v>3.1586531774709292</v>
      </c>
    </row>
    <row r="43" spans="1:13" ht="14.25" x14ac:dyDescent="0.2">
      <c r="A43" s="15" t="s">
        <v>35</v>
      </c>
      <c r="B43" s="100">
        <f>'SEKTÖR (U S D)'!B43*1.8228</f>
        <v>925664.58142241999</v>
      </c>
      <c r="C43" s="100">
        <f>'SEKTÖR (U S D)'!C43*2.0908</f>
        <v>973726.56157067616</v>
      </c>
      <c r="D43" s="101">
        <f t="shared" si="0"/>
        <v>5.1921593537047581</v>
      </c>
      <c r="E43" s="101">
        <f t="shared" si="1"/>
        <v>3.472246256964564</v>
      </c>
      <c r="F43" s="100">
        <f>'SEKTÖR (U S D)'!F43*1.7923</f>
        <v>3713418.9219761016</v>
      </c>
      <c r="G43" s="100">
        <f>'SEKTÖR (U S D)'!G43*2.174</f>
        <v>4279344.4268434402</v>
      </c>
      <c r="H43" s="101">
        <f t="shared" si="2"/>
        <v>15.24001241869529</v>
      </c>
      <c r="I43" s="101">
        <f t="shared" si="3"/>
        <v>2.9338678117749306</v>
      </c>
      <c r="J43" s="100">
        <f>'SEKTÖR (U S D)'!J43*1.7935</f>
        <v>8491252.2505765017</v>
      </c>
      <c r="K43" s="100">
        <f>'SEKTÖR (U S D)'!K43*2.0628</f>
        <v>10173899.226106802</v>
      </c>
      <c r="L43" s="101">
        <f t="shared" si="4"/>
        <v>19.816240595326317</v>
      </c>
      <c r="M43" s="101">
        <f t="shared" si="5"/>
        <v>3.1586531774709292</v>
      </c>
    </row>
    <row r="44" spans="1:13" ht="18" x14ac:dyDescent="0.25">
      <c r="A44" s="103" t="s">
        <v>36</v>
      </c>
      <c r="B44" s="137">
        <f>'SEKTÖR (U S D)'!B44*1.8228</f>
        <v>23106608.060516734</v>
      </c>
      <c r="C44" s="137">
        <f>'SEKTÖR (U S D)'!C44*2.0908</f>
        <v>28043130.858521178</v>
      </c>
      <c r="D44" s="138">
        <f>(C44-B44)/B44*100</f>
        <v>21.364117074542392</v>
      </c>
      <c r="E44" s="139">
        <f>C44/C$46*100</f>
        <v>100</v>
      </c>
      <c r="F44" s="137">
        <f>'SEKTÖR (U S D)'!F44*1.7923</f>
        <v>106656319.79697214</v>
      </c>
      <c r="G44" s="137">
        <f>'SEKTÖR (U S D)'!G44*2.174</f>
        <v>138218416.56045657</v>
      </c>
      <c r="H44" s="138">
        <f>(G44-F44)/F44*100</f>
        <v>29.592336228706483</v>
      </c>
      <c r="I44" s="138">
        <f t="shared" si="3"/>
        <v>94.760907955319922</v>
      </c>
      <c r="J44" s="137">
        <f>'SEKTÖR (U S D)'!J44*1.7935</f>
        <v>251067067.78171101</v>
      </c>
      <c r="K44" s="137">
        <f>'SEKTÖR (U S D)'!K44*2.0628</f>
        <v>308329766.06433129</v>
      </c>
      <c r="L44" s="138">
        <f>(K44-J44)/J44*100</f>
        <v>22.807729738735404</v>
      </c>
      <c r="M44" s="138">
        <f t="shared" si="5"/>
        <v>95.726011595325048</v>
      </c>
    </row>
    <row r="45" spans="1:13" ht="14.25" x14ac:dyDescent="0.2">
      <c r="A45" s="104" t="s">
        <v>37</v>
      </c>
      <c r="B45" s="100">
        <f>'SEKTÖR (U S D)'!B45*1.8228</f>
        <v>0</v>
      </c>
      <c r="C45" s="100">
        <f>'SEKTÖR (U S D)'!C45*2.0908</f>
        <v>0</v>
      </c>
      <c r="D45" s="101"/>
      <c r="E45" s="101"/>
      <c r="F45" s="100">
        <f>'SEKTÖR (U S D)'!F45*1.7923</f>
        <v>4708126.2754266653</v>
      </c>
      <c r="G45" s="100">
        <f>'SEKTÖR (U S D)'!G45*2.174</f>
        <v>7641748.2932054298</v>
      </c>
      <c r="H45" s="101">
        <f>(G45-F45)/F45*100</f>
        <v>62.309756496769197</v>
      </c>
      <c r="I45" s="101">
        <f t="shared" si="3"/>
        <v>5.2390920446800617</v>
      </c>
      <c r="J45" s="100">
        <f>'SEKTÖR (U S D)'!J45*1.7935</f>
        <v>24289264.791110005</v>
      </c>
      <c r="K45" s="100">
        <f>'SEKTÖR (U S D)'!K45*2.0628</f>
        <v>13766350.681630718</v>
      </c>
      <c r="L45" s="101">
        <f>(K45-J45)/J45*100</f>
        <v>-43.323312582646501</v>
      </c>
      <c r="M45" s="101">
        <f t="shared" si="5"/>
        <v>4.2739884046749532</v>
      </c>
    </row>
    <row r="46" spans="1:13" s="27" customFormat="1" ht="18" x14ac:dyDescent="0.25">
      <c r="A46" s="105" t="s">
        <v>38</v>
      </c>
      <c r="B46" s="106">
        <f>'SEKTÖR (U S D)'!B46*1.8228</f>
        <v>23106608.060516734</v>
      </c>
      <c r="C46" s="106">
        <f>'SEKTÖR (U S D)'!C46*2.0908</f>
        <v>28043130.858521178</v>
      </c>
      <c r="D46" s="107">
        <f>(C46-B46)/B46*100</f>
        <v>21.364117074542392</v>
      </c>
      <c r="E46" s="108">
        <f>C46/C$46*100</f>
        <v>100</v>
      </c>
      <c r="F46" s="106">
        <f>'SEKTÖR (U S D)'!F46*1.7923</f>
        <v>111364446.07239881</v>
      </c>
      <c r="G46" s="106">
        <f>'SEKTÖR (U S D)'!G46*2.174</f>
        <v>145860164.85366201</v>
      </c>
      <c r="H46" s="107">
        <f>(G46-F46)/F46*100</f>
        <v>30.975522258546768</v>
      </c>
      <c r="I46" s="108">
        <f t="shared" si="3"/>
        <v>100</v>
      </c>
      <c r="J46" s="106">
        <f>'SEKTÖR (U S D)'!J46*1.7935</f>
        <v>275356332.57282102</v>
      </c>
      <c r="K46" s="106">
        <f>'SEKTÖR (U S D)'!K46*2.0628</f>
        <v>322096116.74596202</v>
      </c>
      <c r="L46" s="107">
        <f>(K46-J46)/J46*100</f>
        <v>16.974290635128266</v>
      </c>
      <c r="M46" s="108">
        <f t="shared" si="5"/>
        <v>100</v>
      </c>
    </row>
    <row r="47" spans="1:13" s="27" customFormat="1" ht="18" x14ac:dyDescent="0.25">
      <c r="A47" s="28"/>
      <c r="B47" s="29"/>
      <c r="C47" s="29"/>
      <c r="D47" s="30"/>
      <c r="E47" s="31"/>
      <c r="F47" s="31"/>
      <c r="G47" s="31"/>
      <c r="H47" s="31"/>
      <c r="I47" s="31"/>
    </row>
    <row r="48" spans="1:13" x14ac:dyDescent="0.2">
      <c r="A48" s="21" t="s">
        <v>189</v>
      </c>
    </row>
    <row r="50" spans="1:1" x14ac:dyDescent="0.2">
      <c r="A50" s="32" t="s">
        <v>40</v>
      </c>
    </row>
  </sheetData>
  <mergeCells count="4">
    <mergeCell ref="B6:E6"/>
    <mergeCell ref="F6:I6"/>
    <mergeCell ref="J6:M6"/>
    <mergeCell ref="A5:M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showGridLines="0" topLeftCell="A19" zoomScale="80" zoomScaleNormal="80" workbookViewId="0">
      <selection activeCell="D7" sqref="D7"/>
    </sheetView>
  </sheetViews>
  <sheetFormatPr defaultColWidth="9.140625" defaultRowHeight="12.75" x14ac:dyDescent="0.2"/>
  <cols>
    <col min="1" max="1" width="48.7109375" style="21" customWidth="1"/>
    <col min="2" max="5" width="14.42578125" style="21" customWidth="1"/>
    <col min="6" max="7" width="18" style="21" bestFit="1" customWidth="1"/>
    <col min="8" max="16384" width="9.140625" style="21"/>
  </cols>
  <sheetData>
    <row r="1" spans="1:7" x14ac:dyDescent="0.2">
      <c r="B1" s="23"/>
    </row>
    <row r="2" spans="1:7" x14ac:dyDescent="0.2">
      <c r="B2" s="23"/>
    </row>
    <row r="3" spans="1:7" x14ac:dyDescent="0.2">
      <c r="B3" s="23"/>
    </row>
    <row r="4" spans="1:7" ht="39.75" customHeight="1" x14ac:dyDescent="0.2">
      <c r="B4" s="23"/>
      <c r="C4" s="23"/>
    </row>
    <row r="5" spans="1:7" ht="45" customHeight="1" x14ac:dyDescent="0.2">
      <c r="A5" s="146" t="s">
        <v>41</v>
      </c>
      <c r="B5" s="147"/>
      <c r="C5" s="147"/>
      <c r="D5" s="147"/>
      <c r="E5" s="147"/>
      <c r="F5" s="147"/>
      <c r="G5" s="148"/>
    </row>
    <row r="6" spans="1:7" ht="50.25" customHeight="1" x14ac:dyDescent="0.2">
      <c r="A6" s="92"/>
      <c r="B6" s="149" t="s">
        <v>212</v>
      </c>
      <c r="C6" s="149"/>
      <c r="D6" s="149" t="s">
        <v>213</v>
      </c>
      <c r="E6" s="149"/>
      <c r="F6" s="149" t="s">
        <v>190</v>
      </c>
      <c r="G6" s="149"/>
    </row>
    <row r="7" spans="1:7" ht="30" x14ac:dyDescent="0.25">
      <c r="A7" s="93" t="s">
        <v>2</v>
      </c>
      <c r="B7" s="109" t="s">
        <v>42</v>
      </c>
      <c r="C7" s="109" t="s">
        <v>43</v>
      </c>
      <c r="D7" s="109" t="s">
        <v>42</v>
      </c>
      <c r="E7" s="109" t="s">
        <v>43</v>
      </c>
      <c r="F7" s="109" t="s">
        <v>42</v>
      </c>
      <c r="G7" s="109" t="s">
        <v>43</v>
      </c>
    </row>
    <row r="8" spans="1:7" ht="16.5" x14ac:dyDescent="0.25">
      <c r="A8" s="94" t="s">
        <v>3</v>
      </c>
      <c r="B8" s="102">
        <f>'SEKTÖR (U S D)'!D8</f>
        <v>2.3690817352871814</v>
      </c>
      <c r="C8" s="102">
        <f>'SEKTÖR (TL)'!D8</f>
        <v>17.42005491120171</v>
      </c>
      <c r="D8" s="102">
        <f>'SEKTÖR (U S D)'!H8</f>
        <v>9.2502247652213256</v>
      </c>
      <c r="E8" s="102">
        <f>'SEKTÖR (TL)'!H8</f>
        <v>32.516871416387403</v>
      </c>
      <c r="F8" s="102">
        <f>'SEKTÖR (U S D)'!L8</f>
        <v>11.231243531091028</v>
      </c>
      <c r="G8" s="102">
        <f>'SEKTÖR (TL)'!L8</f>
        <v>27.932985311365826</v>
      </c>
    </row>
    <row r="9" spans="1:7" s="26" customFormat="1" ht="15.75" x14ac:dyDescent="0.25">
      <c r="A9" s="97" t="s">
        <v>4</v>
      </c>
      <c r="B9" s="99">
        <f>'SEKTÖR (U S D)'!D9</f>
        <v>-1.2790573139773365</v>
      </c>
      <c r="C9" s="99">
        <f>'SEKTÖR (TL)'!D9</f>
        <v>13.235542554277041</v>
      </c>
      <c r="D9" s="99">
        <f>'SEKTÖR (U S D)'!H9</f>
        <v>7.1524587268319255</v>
      </c>
      <c r="E9" s="99">
        <f>'SEKTÖR (TL)'!H9</f>
        <v>29.972351320723423</v>
      </c>
      <c r="F9" s="99">
        <f>'SEKTÖR (U S D)'!L9</f>
        <v>9.2115293837883101</v>
      </c>
      <c r="G9" s="99">
        <f>'SEKTÖR (TL)'!L9</f>
        <v>25.61000435621887</v>
      </c>
    </row>
    <row r="10" spans="1:7" ht="14.25" x14ac:dyDescent="0.2">
      <c r="A10" s="15" t="s">
        <v>5</v>
      </c>
      <c r="B10" s="101">
        <f>'SEKTÖR (U S D)'!D10</f>
        <v>-7.2513440031785548</v>
      </c>
      <c r="C10" s="101">
        <f>'SEKTÖR (TL)'!D10</f>
        <v>6.3851711422834745</v>
      </c>
      <c r="D10" s="101">
        <f>'SEKTÖR (U S D)'!H10</f>
        <v>12.063840061283681</v>
      </c>
      <c r="E10" s="101">
        <f>'SEKTÖR (TL)'!H10</f>
        <v>35.929692737393694</v>
      </c>
      <c r="F10" s="101">
        <f>'SEKTÖR (U S D)'!L10</f>
        <v>14.122356827219196</v>
      </c>
      <c r="G10" s="101">
        <f>'SEKTÖR (TL)'!L10</f>
        <v>31.258208900578609</v>
      </c>
    </row>
    <row r="11" spans="1:7" ht="14.25" x14ac:dyDescent="0.2">
      <c r="A11" s="15" t="s">
        <v>6</v>
      </c>
      <c r="B11" s="101">
        <f>'SEKTÖR (U S D)'!D11</f>
        <v>3.8917371531158844</v>
      </c>
      <c r="C11" s="101">
        <f>'SEKTÖR (TL)'!D11</f>
        <v>19.166581105845236</v>
      </c>
      <c r="D11" s="101">
        <f>'SEKTÖR (U S D)'!H11</f>
        <v>6.491231604693831</v>
      </c>
      <c r="E11" s="101">
        <f>'SEKTÖR (TL)'!H11</f>
        <v>29.170304920272489</v>
      </c>
      <c r="F11" s="101">
        <f>'SEKTÖR (U S D)'!L11</f>
        <v>10.136625899128877</v>
      </c>
      <c r="G11" s="101">
        <f>'SEKTÖR (TL)'!L11</f>
        <v>26.674007195273514</v>
      </c>
    </row>
    <row r="12" spans="1:7" ht="14.25" x14ac:dyDescent="0.2">
      <c r="A12" s="15" t="s">
        <v>7</v>
      </c>
      <c r="B12" s="101">
        <f>'SEKTÖR (U S D)'!D12</f>
        <v>-2.9971605564459316</v>
      </c>
      <c r="C12" s="101">
        <f>'SEKTÖR (TL)'!D12</f>
        <v>11.264832515132134</v>
      </c>
      <c r="D12" s="101">
        <f>'SEKTÖR (U S D)'!H12</f>
        <v>15.334579534345222</v>
      </c>
      <c r="E12" s="101">
        <f>'SEKTÖR (TL)'!H12</f>
        <v>39.896990407669762</v>
      </c>
      <c r="F12" s="101">
        <f>'SEKTÖR (U S D)'!L12</f>
        <v>9.2925206397217543</v>
      </c>
      <c r="G12" s="101">
        <f>'SEKTÖR (TL)'!L12</f>
        <v>25.703156719051051</v>
      </c>
    </row>
    <row r="13" spans="1:7" ht="14.25" x14ac:dyDescent="0.2">
      <c r="A13" s="15" t="s">
        <v>8</v>
      </c>
      <c r="B13" s="101">
        <f>'SEKTÖR (U S D)'!D13</f>
        <v>-2.7004764462850073</v>
      </c>
      <c r="C13" s="101">
        <f>'SEKTÖR (TL)'!D13</f>
        <v>11.605137067208313</v>
      </c>
      <c r="D13" s="101">
        <f>'SEKTÖR (U S D)'!H13</f>
        <v>1.4783857163396901</v>
      </c>
      <c r="E13" s="101">
        <f>'SEKTÖR (TL)'!H13</f>
        <v>23.089890390739523</v>
      </c>
      <c r="F13" s="101">
        <f>'SEKTÖR (U S D)'!L13</f>
        <v>2.7162796421520565</v>
      </c>
      <c r="G13" s="101">
        <f>'SEKTÖR (TL)'!L13</f>
        <v>18.139471227115294</v>
      </c>
    </row>
    <row r="14" spans="1:7" ht="14.25" x14ac:dyDescent="0.2">
      <c r="A14" s="15" t="s">
        <v>9</v>
      </c>
      <c r="B14" s="101">
        <f>'SEKTÖR (U S D)'!D14</f>
        <v>35.281481359974073</v>
      </c>
      <c r="C14" s="101">
        <f>'SEKTÖR (TL)'!D14</f>
        <v>55.171451189068385</v>
      </c>
      <c r="D14" s="101">
        <f>'SEKTÖR (U S D)'!H14</f>
        <v>14.176763514057164</v>
      </c>
      <c r="E14" s="101">
        <f>'SEKTÖR (TL)'!H14</f>
        <v>38.492598270133506</v>
      </c>
      <c r="F14" s="101">
        <f>'SEKTÖR (U S D)'!L14</f>
        <v>2.5642571582927309</v>
      </c>
      <c r="G14" s="101">
        <f>'SEKTÖR (TL)'!L14</f>
        <v>17.964622060845418</v>
      </c>
    </row>
    <row r="15" spans="1:7" ht="14.25" x14ac:dyDescent="0.2">
      <c r="A15" s="15" t="s">
        <v>10</v>
      </c>
      <c r="B15" s="101">
        <f>'SEKTÖR (U S D)'!D15</f>
        <v>-47.911056287212375</v>
      </c>
      <c r="C15" s="101">
        <f>'SEKTÖR (TL)'!D15</f>
        <v>-40.252598466811293</v>
      </c>
      <c r="D15" s="101">
        <f>'SEKTÖR (U S D)'!H15</f>
        <v>-53.150477162176998</v>
      </c>
      <c r="E15" s="101">
        <f>'SEKTÖR (TL)'!H15</f>
        <v>-43.173094543643806</v>
      </c>
      <c r="F15" s="101">
        <f>'SEKTÖR (U S D)'!L15</f>
        <v>-11.671608437179442</v>
      </c>
      <c r="G15" s="101">
        <f>'SEKTÖR (TL)'!L15</f>
        <v>1.5911938197860396</v>
      </c>
    </row>
    <row r="16" spans="1:7" ht="14.25" x14ac:dyDescent="0.2">
      <c r="A16" s="15" t="s">
        <v>11</v>
      </c>
      <c r="B16" s="101">
        <f>'SEKTÖR (U S D)'!D16</f>
        <v>7.9565103792180709</v>
      </c>
      <c r="C16" s="101">
        <f>'SEKTÖR (TL)'!D16</f>
        <v>23.828983926305231</v>
      </c>
      <c r="D16" s="101">
        <f>'SEKTÖR (U S D)'!H16</f>
        <v>-2.3124349948741556</v>
      </c>
      <c r="E16" s="101">
        <f>'SEKTÖR (TL)'!H16</f>
        <v>18.491751560086804</v>
      </c>
      <c r="F16" s="101">
        <f>'SEKTÖR (U S D)'!L16</f>
        <v>5.3768059703583564</v>
      </c>
      <c r="G16" s="101">
        <f>'SEKTÖR (TL)'!L16</f>
        <v>21.199484446978104</v>
      </c>
    </row>
    <row r="17" spans="1:7" ht="14.25" x14ac:dyDescent="0.2">
      <c r="A17" s="12" t="s">
        <v>12</v>
      </c>
      <c r="B17" s="101">
        <f>'SEKTÖR (U S D)'!D17</f>
        <v>14.060454190561986</v>
      </c>
      <c r="C17" s="101">
        <f>'SEKTÖR (TL)'!D17</f>
        <v>30.830369553229676</v>
      </c>
      <c r="D17" s="101">
        <f>'SEKTÖR (U S D)'!H17</f>
        <v>17.352452076754517</v>
      </c>
      <c r="E17" s="101">
        <f>'SEKTÖR (TL)'!H17</f>
        <v>42.344602362809965</v>
      </c>
      <c r="F17" s="101">
        <f>'SEKTÖR (U S D)'!L17</f>
        <v>10.977085613863331</v>
      </c>
      <c r="G17" s="101">
        <f>'SEKTÖR (TL)'!L17</f>
        <v>27.640664736145666</v>
      </c>
    </row>
    <row r="18" spans="1:7" s="26" customFormat="1" ht="15.75" x14ac:dyDescent="0.25">
      <c r="A18" s="97" t="s">
        <v>13</v>
      </c>
      <c r="B18" s="99">
        <f>'SEKTÖR (U S D)'!D18</f>
        <v>13.291088522755409</v>
      </c>
      <c r="C18" s="99">
        <f>'SEKTÖR (TL)'!D18</f>
        <v>29.94788670363015</v>
      </c>
      <c r="D18" s="99">
        <f>'SEKTÖR (U S D)'!H18</f>
        <v>24.818475729668702</v>
      </c>
      <c r="E18" s="99">
        <f>'SEKTÖR (TL)'!H18</f>
        <v>51.400639533727499</v>
      </c>
      <c r="F18" s="99">
        <f>'SEKTÖR (U S D)'!L18</f>
        <v>21.284917241967388</v>
      </c>
      <c r="G18" s="99">
        <f>'SEKTÖR (TL)'!L18</f>
        <v>39.496251623490579</v>
      </c>
    </row>
    <row r="19" spans="1:7" ht="14.25" x14ac:dyDescent="0.2">
      <c r="A19" s="15" t="s">
        <v>14</v>
      </c>
      <c r="B19" s="101">
        <f>'SEKTÖR (U S D)'!D19</f>
        <v>13.291088522755409</v>
      </c>
      <c r="C19" s="101">
        <f>'SEKTÖR (TL)'!D19</f>
        <v>29.94788670363015</v>
      </c>
      <c r="D19" s="101">
        <f>'SEKTÖR (U S D)'!H19</f>
        <v>24.818475729668702</v>
      </c>
      <c r="E19" s="101">
        <f>'SEKTÖR (TL)'!H19</f>
        <v>51.400639533727499</v>
      </c>
      <c r="F19" s="101">
        <f>'SEKTÖR (U S D)'!L19</f>
        <v>21.284917241967388</v>
      </c>
      <c r="G19" s="101">
        <f>'SEKTÖR (TL)'!L19</f>
        <v>39.496251623490579</v>
      </c>
    </row>
    <row r="20" spans="1:7" s="26" customFormat="1" ht="15.75" x14ac:dyDescent="0.25">
      <c r="A20" s="97" t="s">
        <v>15</v>
      </c>
      <c r="B20" s="99">
        <f>'SEKTÖR (U S D)'!D20</f>
        <v>9.3475069384439919</v>
      </c>
      <c r="C20" s="99">
        <f>'SEKTÖR (TL)'!D20</f>
        <v>25.424493914252082</v>
      </c>
      <c r="D20" s="99">
        <f>'SEKTÖR (U S D)'!H20</f>
        <v>9.4357991625745612</v>
      </c>
      <c r="E20" s="99">
        <f>'SEKTÖR (TL)'!H20</f>
        <v>32.741966958342395</v>
      </c>
      <c r="F20" s="99">
        <f>'SEKTÖR (U S D)'!L20</f>
        <v>13.754944120523497</v>
      </c>
      <c r="G20" s="99">
        <f>'SEKTÖR (TL)'!L20</f>
        <v>30.8356279519464</v>
      </c>
    </row>
    <row r="21" spans="1:7" ht="14.25" x14ac:dyDescent="0.2">
      <c r="A21" s="15" t="s">
        <v>16</v>
      </c>
      <c r="B21" s="101">
        <f>'SEKTÖR (U S D)'!D21</f>
        <v>9.3475069384439919</v>
      </c>
      <c r="C21" s="101">
        <f>'SEKTÖR (TL)'!D21</f>
        <v>25.424493914252082</v>
      </c>
      <c r="D21" s="101">
        <f>'SEKTÖR (U S D)'!H21</f>
        <v>9.4357991625745612</v>
      </c>
      <c r="E21" s="101">
        <f>'SEKTÖR (TL)'!H21</f>
        <v>32.741966958342395</v>
      </c>
      <c r="F21" s="101">
        <f>'SEKTÖR (U S D)'!L21</f>
        <v>13.754944120523497</v>
      </c>
      <c r="G21" s="101">
        <f>'SEKTÖR (TL)'!L21</f>
        <v>30.8356279519464</v>
      </c>
    </row>
    <row r="22" spans="1:7" ht="16.5" x14ac:dyDescent="0.25">
      <c r="A22" s="94" t="s">
        <v>17</v>
      </c>
      <c r="B22" s="102">
        <f>'SEKTÖR (U S D)'!D22</f>
        <v>7.0812356011611701</v>
      </c>
      <c r="C22" s="102">
        <f>'SEKTÖR (TL)'!D22</f>
        <v>22.825020515090973</v>
      </c>
      <c r="D22" s="102">
        <f>'SEKTÖR (U S D)'!H22</f>
        <v>6.9217590070254129</v>
      </c>
      <c r="E22" s="102">
        <f>'SEKTÖR (TL)'!H22</f>
        <v>29.692520270754457</v>
      </c>
      <c r="F22" s="102">
        <f>'SEKTÖR (U S D)'!L22</f>
        <v>6.1133402444107077</v>
      </c>
      <c r="G22" s="102">
        <f>'SEKTÖR (TL)'!L22</f>
        <v>22.046611796024767</v>
      </c>
    </row>
    <row r="23" spans="1:7" s="26" customFormat="1" ht="15.75" x14ac:dyDescent="0.25">
      <c r="A23" s="97" t="s">
        <v>18</v>
      </c>
      <c r="B23" s="99">
        <f>'SEKTÖR (U S D)'!D23</f>
        <v>3.150080385260448</v>
      </c>
      <c r="C23" s="99">
        <f>'SEKTÖR (TL)'!D23</f>
        <v>18.315881100231824</v>
      </c>
      <c r="D23" s="99">
        <f>'SEKTÖR (U S D)'!H23</f>
        <v>7.8636971887848244</v>
      </c>
      <c r="E23" s="99">
        <f>'SEKTÖR (TL)'!H23</f>
        <v>30.83505980495352</v>
      </c>
      <c r="F23" s="99">
        <f>'SEKTÖR (U S D)'!L23</f>
        <v>8.3765809551745818</v>
      </c>
      <c r="G23" s="99">
        <f>'SEKTÖR (TL)'!L23</f>
        <v>24.649685639439163</v>
      </c>
    </row>
    <row r="24" spans="1:7" ht="14.25" x14ac:dyDescent="0.2">
      <c r="A24" s="15" t="s">
        <v>19</v>
      </c>
      <c r="B24" s="101">
        <f>'SEKTÖR (U S D)'!D24</f>
        <v>2.8438459156938856</v>
      </c>
      <c r="C24" s="101">
        <f>'SEKTÖR (TL)'!D24</f>
        <v>17.964622032330915</v>
      </c>
      <c r="D24" s="101">
        <f>'SEKTÖR (U S D)'!H24</f>
        <v>8.55847090166173</v>
      </c>
      <c r="E24" s="101">
        <f>'SEKTÖR (TL)'!H24</f>
        <v>31.677797098818612</v>
      </c>
      <c r="F24" s="101">
        <f>'SEKTÖR (U S D)'!L24</f>
        <v>7.466709147238296</v>
      </c>
      <c r="G24" s="101">
        <f>'SEKTÖR (TL)'!L24</f>
        <v>23.603193548326253</v>
      </c>
    </row>
    <row r="25" spans="1:7" ht="14.25" x14ac:dyDescent="0.2">
      <c r="A25" s="15" t="s">
        <v>20</v>
      </c>
      <c r="B25" s="101">
        <f>'SEKTÖR (U S D)'!D25</f>
        <v>7.1678873818175033</v>
      </c>
      <c r="C25" s="101">
        <f>'SEKTÖR (TL)'!D25</f>
        <v>22.924412408330085</v>
      </c>
      <c r="D25" s="101">
        <f>'SEKTÖR (U S D)'!H25</f>
        <v>4.9816382278981761</v>
      </c>
      <c r="E25" s="101">
        <f>'SEKTÖR (TL)'!H25</f>
        <v>27.33921860595359</v>
      </c>
      <c r="F25" s="101">
        <f>'SEKTÖR (U S D)'!L25</f>
        <v>13.6864102815795</v>
      </c>
      <c r="G25" s="101">
        <f>'SEKTÖR (TL)'!L25</f>
        <v>30.756803528766198</v>
      </c>
    </row>
    <row r="26" spans="1:7" ht="14.25" x14ac:dyDescent="0.2">
      <c r="A26" s="15" t="s">
        <v>21</v>
      </c>
      <c r="B26" s="101">
        <f>'SEKTÖR (U S D)'!D26</f>
        <v>1.0971892715824405</v>
      </c>
      <c r="C26" s="101">
        <f>'SEKTÖR (TL)'!D26</f>
        <v>15.961160483335849</v>
      </c>
      <c r="D26" s="101">
        <f>'SEKTÖR (U S D)'!H26</f>
        <v>7.3794950408068116</v>
      </c>
      <c r="E26" s="101">
        <f>'SEKTÖR (TL)'!H26</f>
        <v>30.247738781852362</v>
      </c>
      <c r="F26" s="101">
        <f>'SEKTÖR (U S D)'!L26</f>
        <v>7.483599847313477</v>
      </c>
      <c r="G26" s="101">
        <f>'SEKTÖR (TL)'!L26</f>
        <v>23.622620443288678</v>
      </c>
    </row>
    <row r="27" spans="1:7" s="26" customFormat="1" ht="15.75" x14ac:dyDescent="0.25">
      <c r="A27" s="97" t="s">
        <v>22</v>
      </c>
      <c r="B27" s="99">
        <f>'SEKTÖR (U S D)'!D27</f>
        <v>1.442380144244058</v>
      </c>
      <c r="C27" s="99">
        <f>'SEKTÖR (TL)'!D27</f>
        <v>16.357103579978872</v>
      </c>
      <c r="D27" s="99">
        <f>'SEKTÖR (U S D)'!H27</f>
        <v>2.5978390786000878</v>
      </c>
      <c r="E27" s="99">
        <f>'SEKTÖR (TL)'!H27</f>
        <v>24.44774990619684</v>
      </c>
      <c r="F27" s="99">
        <f>'SEKTÖR (U S D)'!L27</f>
        <v>1.2207156618361135</v>
      </c>
      <c r="G27" s="99">
        <f>'SEKTÖR (TL)'!L27</f>
        <v>16.41934333272123</v>
      </c>
    </row>
    <row r="28" spans="1:7" ht="14.25" x14ac:dyDescent="0.2">
      <c r="A28" s="15" t="s">
        <v>23</v>
      </c>
      <c r="B28" s="101">
        <f>'SEKTÖR (U S D)'!D28</f>
        <v>1.442380144244058</v>
      </c>
      <c r="C28" s="101">
        <f>'SEKTÖR (TL)'!D28</f>
        <v>16.357103579978872</v>
      </c>
      <c r="D28" s="101">
        <f>'SEKTÖR (U S D)'!H28</f>
        <v>2.5978390786000878</v>
      </c>
      <c r="E28" s="101">
        <f>'SEKTÖR (TL)'!H28</f>
        <v>24.44774990619684</v>
      </c>
      <c r="F28" s="101">
        <f>'SEKTÖR (U S D)'!L28</f>
        <v>1.2207156618361135</v>
      </c>
      <c r="G28" s="101">
        <f>'SEKTÖR (TL)'!L28</f>
        <v>16.41934333272123</v>
      </c>
    </row>
    <row r="29" spans="1:7" s="26" customFormat="1" ht="15.75" x14ac:dyDescent="0.25">
      <c r="A29" s="97" t="s">
        <v>24</v>
      </c>
      <c r="B29" s="99">
        <f>'SEKTÖR (U S D)'!D29</f>
        <v>8.782789881288334</v>
      </c>
      <c r="C29" s="99">
        <f>'SEKTÖR (TL)'!D29</f>
        <v>24.776748455012989</v>
      </c>
      <c r="D29" s="99">
        <f>'SEKTÖR (U S D)'!H29</f>
        <v>7.6385097001856472</v>
      </c>
      <c r="E29" s="99">
        <f>'SEKTÖR (TL)'!H29</f>
        <v>30.561914907216199</v>
      </c>
      <c r="F29" s="99">
        <f>'SEKTÖR (U S D)'!L29</f>
        <v>6.7894766163222471</v>
      </c>
      <c r="G29" s="99">
        <f>'SEKTÖR (TL)'!L29</f>
        <v>22.824272296710078</v>
      </c>
    </row>
    <row r="30" spans="1:7" ht="14.25" x14ac:dyDescent="0.2">
      <c r="A30" s="15" t="s">
        <v>25</v>
      </c>
      <c r="B30" s="101">
        <f>'SEKTÖR (U S D)'!D30</f>
        <v>18.534685807761495</v>
      </c>
      <c r="C30" s="101">
        <f>'SEKTÖR (TL)'!D30</f>
        <v>35.962432020445341</v>
      </c>
      <c r="D30" s="101">
        <f>'SEKTÖR (U S D)'!H30</f>
        <v>12.412845775002779</v>
      </c>
      <c r="E30" s="101">
        <f>'SEKTÖR (TL)'!H30</f>
        <v>36.353025004104232</v>
      </c>
      <c r="F30" s="101">
        <f>'SEKTÖR (U S D)'!L30</f>
        <v>10.433960425204861</v>
      </c>
      <c r="G30" s="101">
        <f>'SEKTÖR (TL)'!L30</f>
        <v>27.015987491002274</v>
      </c>
    </row>
    <row r="31" spans="1:7" ht="14.25" x14ac:dyDescent="0.2">
      <c r="A31" s="15" t="s">
        <v>26</v>
      </c>
      <c r="B31" s="101">
        <f>'SEKTÖR (U S D)'!D31</f>
        <v>11.468143886215215</v>
      </c>
      <c r="C31" s="101">
        <f>'SEKTÖR (TL)'!D31</f>
        <v>27.856920801678065</v>
      </c>
      <c r="D31" s="101">
        <f>'SEKTÖR (U S D)'!H31</f>
        <v>10.855714813131433</v>
      </c>
      <c r="E31" s="101">
        <f>'SEKTÖR (TL)'!H31</f>
        <v>34.46427718783</v>
      </c>
      <c r="F31" s="101">
        <f>'SEKTÖR (U S D)'!L31</f>
        <v>14.764567772527482</v>
      </c>
      <c r="G31" s="101">
        <f>'SEKTÖR (TL)'!L31</f>
        <v>31.996849958834517</v>
      </c>
    </row>
    <row r="32" spans="1:7" ht="14.25" x14ac:dyDescent="0.2">
      <c r="A32" s="15" t="s">
        <v>27</v>
      </c>
      <c r="B32" s="101">
        <f>'SEKTÖR (U S D)'!D32</f>
        <v>46.371020491438571</v>
      </c>
      <c r="C32" s="101">
        <f>'SEKTÖR (TL)'!D32</f>
        <v>67.891447028472598</v>
      </c>
      <c r="D32" s="101">
        <f>'SEKTÖR (U S D)'!H32</f>
        <v>6.1313008910383369</v>
      </c>
      <c r="E32" s="101">
        <f>'SEKTÖR (TL)'!H32</f>
        <v>28.733720993760731</v>
      </c>
      <c r="F32" s="101">
        <f>'SEKTÖR (U S D)'!L32</f>
        <v>31.821837436679566</v>
      </c>
      <c r="G32" s="101">
        <f>'SEKTÖR (TL)'!L32</f>
        <v>51.615325488922579</v>
      </c>
    </row>
    <row r="33" spans="1:7" ht="14.25" x14ac:dyDescent="0.2">
      <c r="A33" s="15" t="s">
        <v>191</v>
      </c>
      <c r="B33" s="101">
        <f>'SEKTÖR (U S D)'!D33</f>
        <v>4.1841465037143877</v>
      </c>
      <c r="C33" s="101">
        <f>'SEKTÖR (TL)'!D33</f>
        <v>19.50198239519754</v>
      </c>
      <c r="D33" s="101">
        <f>'SEKTÖR (U S D)'!H33</f>
        <v>11.40929073617375</v>
      </c>
      <c r="E33" s="101">
        <f>'SEKTÖR (TL)'!H33</f>
        <v>35.135746281560976</v>
      </c>
      <c r="F33" s="101">
        <f>'SEKTÖR (U S D)'!L33</f>
        <v>7.8870913704185126</v>
      </c>
      <c r="G33" s="101">
        <f>'SEKTÖR (TL)'!L33</f>
        <v>24.086697562809775</v>
      </c>
    </row>
    <row r="34" spans="1:7" ht="14.25" x14ac:dyDescent="0.2">
      <c r="A34" s="15" t="s">
        <v>28</v>
      </c>
      <c r="B34" s="101">
        <f>'SEKTÖR (U S D)'!D34</f>
        <v>5.0392613533860677</v>
      </c>
      <c r="C34" s="101">
        <f>'SEKTÖR (TL)'!D34</f>
        <v>20.482821833256313</v>
      </c>
      <c r="D34" s="101">
        <f>'SEKTÖR (U S D)'!H34</f>
        <v>5.2110232965648251</v>
      </c>
      <c r="E34" s="101">
        <f>'SEKTÖR (TL)'!H34</f>
        <v>27.617455028026523</v>
      </c>
      <c r="F34" s="101">
        <f>'SEKTÖR (U S D)'!L34</f>
        <v>7.2755588772847473</v>
      </c>
      <c r="G34" s="101">
        <f>'SEKTÖR (TL)'!L34</f>
        <v>23.383341428526904</v>
      </c>
    </row>
    <row r="35" spans="1:7" ht="14.25" x14ac:dyDescent="0.2">
      <c r="A35" s="15" t="s">
        <v>29</v>
      </c>
      <c r="B35" s="101">
        <f>'SEKTÖR (U S D)'!D35</f>
        <v>5.5435052021940212</v>
      </c>
      <c r="C35" s="101">
        <f>'SEKTÖR (TL)'!D35</f>
        <v>21.06120291680233</v>
      </c>
      <c r="D35" s="101">
        <f>'SEKTÖR (U S D)'!H35</f>
        <v>8.0121643094564341</v>
      </c>
      <c r="E35" s="101">
        <f>'SEKTÖR (TL)'!H35</f>
        <v>31.015145460446526</v>
      </c>
      <c r="F35" s="101">
        <f>'SEKTÖR (U S D)'!L35</f>
        <v>6.7045336737104098</v>
      </c>
      <c r="G35" s="101">
        <f>'SEKTÖR (TL)'!L35</f>
        <v>22.726574888279824</v>
      </c>
    </row>
    <row r="36" spans="1:7" ht="14.25" x14ac:dyDescent="0.2">
      <c r="A36" s="15" t="s">
        <v>30</v>
      </c>
      <c r="B36" s="101">
        <f>'SEKTÖR (U S D)'!D36</f>
        <v>1.5403503803743268</v>
      </c>
      <c r="C36" s="101">
        <f>'SEKTÖR (TL)'!D36</f>
        <v>16.46947804218053</v>
      </c>
      <c r="D36" s="101">
        <f>'SEKTÖR (U S D)'!H36</f>
        <v>-5.4634135144062475</v>
      </c>
      <c r="E36" s="101">
        <f>'SEKTÖR (TL)'!H36</f>
        <v>14.669719923941752</v>
      </c>
      <c r="F36" s="101">
        <f>'SEKTÖR (U S D)'!L36</f>
        <v>-11.383022484789171</v>
      </c>
      <c r="G36" s="101">
        <f>'SEKTÖR (TL)'!L36</f>
        <v>1.9231119143445317</v>
      </c>
    </row>
    <row r="37" spans="1:7" ht="14.25" x14ac:dyDescent="0.2">
      <c r="A37" s="15" t="s">
        <v>192</v>
      </c>
      <c r="B37" s="101">
        <f>'SEKTÖR (U S D)'!D37</f>
        <v>-2.8467578151399651</v>
      </c>
      <c r="C37" s="101">
        <f>'SEKTÖR (TL)'!D37</f>
        <v>11.437348452987374</v>
      </c>
      <c r="D37" s="101">
        <f>'SEKTÖR (U S D)'!H37</f>
        <v>1.1652827983637284</v>
      </c>
      <c r="E37" s="101">
        <f>'SEKTÖR (TL)'!H37</f>
        <v>22.710107015367271</v>
      </c>
      <c r="F37" s="101">
        <f>'SEKTÖR (U S D)'!L37</f>
        <v>0.58682959194376494</v>
      </c>
      <c r="G37" s="101">
        <f>'SEKTÖR (TL)'!L37</f>
        <v>15.690277157659112</v>
      </c>
    </row>
    <row r="38" spans="1:7" ht="14.25" x14ac:dyDescent="0.2">
      <c r="A38" s="12" t="s">
        <v>31</v>
      </c>
      <c r="B38" s="101">
        <f>'SEKTÖR (U S D)'!D38</f>
        <v>6.1765443714108397</v>
      </c>
      <c r="C38" s="101">
        <f>'SEKTÖR (TL)'!D38</f>
        <v>21.787315652702336</v>
      </c>
      <c r="D38" s="101">
        <f>'SEKTÖR (U S D)'!H38</f>
        <v>11.751754548081356</v>
      </c>
      <c r="E38" s="101">
        <f>'SEKTÖR (TL)'!H38</f>
        <v>35.551143440009405</v>
      </c>
      <c r="F38" s="101">
        <f>'SEKTÖR (U S D)'!L38</f>
        <v>10.903900422830343</v>
      </c>
      <c r="G38" s="101">
        <f>'SEKTÖR (TL)'!L38</f>
        <v>27.55649054486447</v>
      </c>
    </row>
    <row r="39" spans="1:7" ht="14.25" x14ac:dyDescent="0.2">
      <c r="A39" s="12" t="s">
        <v>193</v>
      </c>
      <c r="B39" s="101">
        <f>'SEKTÖR (U S D)'!D39</f>
        <v>13.257313703424078</v>
      </c>
      <c r="C39" s="101">
        <f>'SEKTÖR (TL)'!D39</f>
        <v>29.909146089049333</v>
      </c>
      <c r="D39" s="101">
        <f>'SEKTÖR (U S D)'!H39</f>
        <v>17.563403769267609</v>
      </c>
      <c r="E39" s="101">
        <f>'SEKTÖR (TL)'!H39</f>
        <v>42.600479715665792</v>
      </c>
      <c r="F39" s="101">
        <f>'SEKTÖR (U S D)'!L39</f>
        <v>14.081818303902169</v>
      </c>
      <c r="G39" s="101">
        <f>'SEKTÖR (TL)'!L39</f>
        <v>31.211583382932467</v>
      </c>
    </row>
    <row r="40" spans="1:7" ht="14.25" x14ac:dyDescent="0.2">
      <c r="A40" s="12" t="s">
        <v>32</v>
      </c>
      <c r="B40" s="101">
        <f>'SEKTÖR (U S D)'!D40</f>
        <v>8.506537345855719</v>
      </c>
      <c r="C40" s="101">
        <f>'SEKTÖR (TL)'!D40</f>
        <v>24.459879461660723</v>
      </c>
      <c r="D40" s="101">
        <f>'SEKTÖR (U S D)'!H40</f>
        <v>13.668884727101444</v>
      </c>
      <c r="E40" s="101">
        <f>'SEKTÖR (TL)'!H40</f>
        <v>37.876558275243291</v>
      </c>
      <c r="F40" s="101">
        <f>'SEKTÖR (U S D)'!L40</f>
        <v>13.392371022808256</v>
      </c>
      <c r="G40" s="101">
        <f>'SEKTÖR (TL)'!L40</f>
        <v>30.418613295706081</v>
      </c>
    </row>
    <row r="41" spans="1:7" ht="14.25" x14ac:dyDescent="0.2">
      <c r="A41" s="15" t="s">
        <v>33</v>
      </c>
      <c r="B41" s="101">
        <f>'SEKTÖR (U S D)'!D41</f>
        <v>-16.469447619903228</v>
      </c>
      <c r="C41" s="101">
        <f>'SEKTÖR (TL)'!D41</f>
        <v>-4.1882384703169073</v>
      </c>
      <c r="D41" s="101">
        <f>'SEKTÖR (U S D)'!H41</f>
        <v>-2.4487276067335926</v>
      </c>
      <c r="E41" s="101">
        <f>'SEKTÖR (TL)'!H41</f>
        <v>18.326433176901837</v>
      </c>
      <c r="F41" s="101">
        <f>'SEKTÖR (U S D)'!L41</f>
        <v>6.8545677121417885</v>
      </c>
      <c r="G41" s="101">
        <f>'SEKTÖR (TL)'!L41</f>
        <v>22.899137037416278</v>
      </c>
    </row>
    <row r="42" spans="1:7" ht="16.5" x14ac:dyDescent="0.25">
      <c r="A42" s="94" t="s">
        <v>34</v>
      </c>
      <c r="B42" s="102">
        <f>'SEKTÖR (U S D)'!D42</f>
        <v>-8.2914348240228577</v>
      </c>
      <c r="C42" s="102">
        <f>'SEKTÖR (TL)'!D42</f>
        <v>5.1921593537047581</v>
      </c>
      <c r="D42" s="102">
        <f>'SEKTÖR (U S D)'!H42</f>
        <v>-4.9932501113028724</v>
      </c>
      <c r="E42" s="102">
        <f>'SEKTÖR (TL)'!H42</f>
        <v>15.24001241869529</v>
      </c>
      <c r="F42" s="102">
        <f>'SEKTÖR (U S D)'!L42</f>
        <v>4.1741455825663003</v>
      </c>
      <c r="G42" s="102">
        <f>'SEKTÖR (TL)'!L42</f>
        <v>19.816240595326317</v>
      </c>
    </row>
    <row r="43" spans="1:7" ht="14.25" x14ac:dyDescent="0.2">
      <c r="A43" s="15" t="s">
        <v>35</v>
      </c>
      <c r="B43" s="101">
        <f>'SEKTÖR (U S D)'!D43</f>
        <v>-8.2914348240228577</v>
      </c>
      <c r="C43" s="101">
        <f>'SEKTÖR (TL)'!D43</f>
        <v>5.1921593537047581</v>
      </c>
      <c r="D43" s="101">
        <f>'SEKTÖR (U S D)'!H43</f>
        <v>-4.9932501113028724</v>
      </c>
      <c r="E43" s="101">
        <f>'SEKTÖR (TL)'!H43</f>
        <v>15.24001241869529</v>
      </c>
      <c r="F43" s="101">
        <f>'SEKTÖR (U S D)'!L43</f>
        <v>4.1741455825663003</v>
      </c>
      <c r="G43" s="101">
        <f>'SEKTÖR (TL)'!L43</f>
        <v>19.816240595326317</v>
      </c>
    </row>
    <row r="44" spans="1:7" ht="18" x14ac:dyDescent="0.25">
      <c r="A44" s="110" t="s">
        <v>44</v>
      </c>
      <c r="B44" s="111">
        <f>'SEKTÖR (U S D)'!D44</f>
        <v>5.8075916412262538</v>
      </c>
      <c r="C44" s="111">
        <f>'SEKTÖR (TL)'!D44</f>
        <v>21.364117074542392</v>
      </c>
      <c r="D44" s="111">
        <f>'SEKTÖR (U S D)'!H44</f>
        <v>6.8391647758558634</v>
      </c>
      <c r="E44" s="111">
        <f>'SEKTÖR (TL)'!H44</f>
        <v>29.592336228706483</v>
      </c>
      <c r="F44" s="111">
        <f>'SEKTÖR (U S D)'!L44</f>
        <v>6.7750937009995837</v>
      </c>
      <c r="G44" s="111">
        <f>'SEKTÖR (TL)'!L44</f>
        <v>22.807729738735404</v>
      </c>
    </row>
    <row r="45" spans="1:7" ht="14.25" x14ac:dyDescent="0.2">
      <c r="A45" s="104" t="s">
        <v>37</v>
      </c>
      <c r="B45" s="112"/>
      <c r="C45" s="112"/>
      <c r="D45" s="101">
        <f>'SEKTÖR (U S D)'!H45</f>
        <v>33.812224732824028</v>
      </c>
      <c r="E45" s="101">
        <f>'SEKTÖR (TL)'!H45</f>
        <v>62.309756496769197</v>
      </c>
      <c r="F45" s="101">
        <f>'SEKTÖR (U S D)'!L45</f>
        <v>-50.722494239371976</v>
      </c>
      <c r="G45" s="101">
        <f>'SEKTÖR (TL)'!L45</f>
        <v>-43.323312582646501</v>
      </c>
    </row>
    <row r="46" spans="1:7" s="27" customFormat="1" ht="18" x14ac:dyDescent="0.25">
      <c r="A46" s="105" t="s">
        <v>44</v>
      </c>
      <c r="B46" s="113">
        <f>'SEKTÖR (U S D)'!D46</f>
        <v>5.8075916412262538</v>
      </c>
      <c r="C46" s="113">
        <f>'SEKTÖR (TL)'!D46</f>
        <v>21.364117074542392</v>
      </c>
      <c r="D46" s="113">
        <f>'SEKTÖR (U S D)'!H46</f>
        <v>7.9794979503189394</v>
      </c>
      <c r="E46" s="113">
        <f>'SEKTÖR (TL)'!H46</f>
        <v>30.975522258546768</v>
      </c>
      <c r="F46" s="113">
        <f>'SEKTÖR (U S D)'!L46</f>
        <v>1.7032142011356075</v>
      </c>
      <c r="G46" s="113">
        <f>'SEKTÖR (TL)'!L46</f>
        <v>16.974290635128266</v>
      </c>
    </row>
    <row r="47" spans="1:7" s="27" customFormat="1" ht="18" x14ac:dyDescent="0.25">
      <c r="A47" s="28"/>
      <c r="B47" s="30"/>
      <c r="C47" s="30"/>
      <c r="D47" s="30"/>
      <c r="E47" s="30"/>
    </row>
    <row r="48" spans="1:7" ht="14.25" x14ac:dyDescent="0.2">
      <c r="A48" s="33"/>
    </row>
    <row r="49" spans="1:1" x14ac:dyDescent="0.2">
      <c r="A49" s="26" t="s">
        <v>40</v>
      </c>
    </row>
    <row r="50" spans="1:1" x14ac:dyDescent="0.2">
      <c r="A50" s="34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zoomScale="70" zoomScaleNormal="70" workbookViewId="0">
      <selection activeCell="L22" sqref="L22"/>
    </sheetView>
  </sheetViews>
  <sheetFormatPr defaultColWidth="9.140625" defaultRowHeight="12.75" x14ac:dyDescent="0.2"/>
  <cols>
    <col min="1" max="1" width="32.28515625" customWidth="1"/>
    <col min="2" max="2" width="12.7109375" bestFit="1" customWidth="1"/>
    <col min="3" max="3" width="12.85546875" customWidth="1"/>
    <col min="4" max="4" width="11.28515625" bestFit="1" customWidth="1"/>
    <col min="5" max="5" width="13.5703125" bestFit="1" customWidth="1"/>
    <col min="6" max="7" width="12.7109375" bestFit="1" customWidth="1"/>
    <col min="8" max="8" width="12.5703125" customWidth="1"/>
    <col min="9" max="9" width="15" bestFit="1" customWidth="1"/>
    <col min="10" max="11" width="14.140625" bestFit="1" customWidth="1"/>
    <col min="12" max="12" width="11.28515625" bestFit="1" customWidth="1"/>
    <col min="13" max="13" width="15" bestFit="1" customWidth="1"/>
  </cols>
  <sheetData>
    <row r="2" spans="1:13" ht="26.25" x14ac:dyDescent="0.4">
      <c r="C2" s="2" t="s">
        <v>207</v>
      </c>
    </row>
    <row r="6" spans="1:13" ht="22.5" customHeight="1" x14ac:dyDescent="0.2">
      <c r="A6" s="150" t="s">
        <v>45</v>
      </c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2"/>
    </row>
    <row r="7" spans="1:13" ht="24" customHeight="1" x14ac:dyDescent="0.2">
      <c r="A7" s="116"/>
      <c r="B7" s="140" t="s">
        <v>66</v>
      </c>
      <c r="C7" s="140"/>
      <c r="D7" s="140"/>
      <c r="E7" s="140"/>
      <c r="F7" s="140" t="s">
        <v>214</v>
      </c>
      <c r="G7" s="140"/>
      <c r="H7" s="140"/>
      <c r="I7" s="140"/>
      <c r="J7" s="140" t="s">
        <v>184</v>
      </c>
      <c r="K7" s="140"/>
      <c r="L7" s="140"/>
      <c r="M7" s="140"/>
    </row>
    <row r="8" spans="1:13" ht="60.75" x14ac:dyDescent="0.25">
      <c r="A8" s="117" t="s">
        <v>46</v>
      </c>
      <c r="B8" s="6">
        <v>2013</v>
      </c>
      <c r="C8" s="7">
        <v>2014</v>
      </c>
      <c r="D8" s="8" t="s">
        <v>185</v>
      </c>
      <c r="E8" s="8" t="s">
        <v>186</v>
      </c>
      <c r="F8" s="7">
        <v>2013</v>
      </c>
      <c r="G8" s="118">
        <v>2014</v>
      </c>
      <c r="H8" s="8" t="s">
        <v>185</v>
      </c>
      <c r="I8" s="7" t="s">
        <v>186</v>
      </c>
      <c r="J8" s="7" t="s">
        <v>187</v>
      </c>
      <c r="K8" s="118" t="s">
        <v>188</v>
      </c>
      <c r="L8" s="8" t="s">
        <v>185</v>
      </c>
      <c r="M8" s="7" t="s">
        <v>186</v>
      </c>
    </row>
    <row r="9" spans="1:13" ht="22.5" customHeight="1" x14ac:dyDescent="0.25">
      <c r="A9" s="119" t="s">
        <v>47</v>
      </c>
      <c r="B9" s="35">
        <v>151259.435</v>
      </c>
      <c r="C9" s="36">
        <v>148940.38099999999</v>
      </c>
      <c r="D9" s="120">
        <f t="shared" ref="D9:D22" si="0">(C9-B9)/B9*100</f>
        <v>-1.533163204001128</v>
      </c>
      <c r="E9" s="121">
        <f t="shared" ref="E9:E22" si="1">C9/C$22*100</f>
        <v>1.1104485806087065</v>
      </c>
      <c r="F9" s="35">
        <v>617572.902</v>
      </c>
      <c r="G9" s="36">
        <v>668774.28300000005</v>
      </c>
      <c r="H9" s="120">
        <f t="shared" ref="H9:H22" si="2">(G9-F9)/F9*100</f>
        <v>8.290742815007782</v>
      </c>
      <c r="I9" s="121">
        <f t="shared" ref="I9:I22" si="3">G9/G$22*100</f>
        <v>1.0518969378036895</v>
      </c>
      <c r="J9" s="35">
        <v>1375923.4740000002</v>
      </c>
      <c r="K9" s="36">
        <v>1585613.5480000002</v>
      </c>
      <c r="L9" s="120">
        <f t="shared" ref="L9:L22" si="4">(K9-J9)/J9*100</f>
        <v>15.239951782376524</v>
      </c>
      <c r="M9" s="121">
        <f t="shared" ref="M9:M22" si="5">K9/K$22*100</f>
        <v>1.060813449388994</v>
      </c>
    </row>
    <row r="10" spans="1:13" ht="22.5" customHeight="1" x14ac:dyDescent="0.25">
      <c r="A10" s="119" t="s">
        <v>48</v>
      </c>
      <c r="B10" s="35">
        <v>1065157.879</v>
      </c>
      <c r="C10" s="36">
        <v>1039467.4620000001</v>
      </c>
      <c r="D10" s="120">
        <f t="shared" si="0"/>
        <v>-2.411888181695542</v>
      </c>
      <c r="E10" s="121">
        <f t="shared" si="1"/>
        <v>7.7499141603970703</v>
      </c>
      <c r="F10" s="35">
        <v>5244862.3020000001</v>
      </c>
      <c r="G10" s="36">
        <v>5334083.4910000004</v>
      </c>
      <c r="H10" s="120">
        <f t="shared" si="2"/>
        <v>1.7011159466660912</v>
      </c>
      <c r="I10" s="121">
        <f t="shared" si="3"/>
        <v>8.3898353043759499</v>
      </c>
      <c r="J10" s="35">
        <v>12761863.431000002</v>
      </c>
      <c r="K10" s="36">
        <v>12591749.304</v>
      </c>
      <c r="L10" s="120">
        <f t="shared" si="4"/>
        <v>-1.3329881480064725</v>
      </c>
      <c r="M10" s="121">
        <f t="shared" si="5"/>
        <v>8.4241819388249208</v>
      </c>
    </row>
    <row r="11" spans="1:13" ht="22.5" customHeight="1" x14ac:dyDescent="0.25">
      <c r="A11" s="119" t="s">
        <v>49</v>
      </c>
      <c r="B11" s="35">
        <v>301395.625</v>
      </c>
      <c r="C11" s="36">
        <v>310099.29599999997</v>
      </c>
      <c r="D11" s="120">
        <f t="shared" si="0"/>
        <v>2.8877894295910806</v>
      </c>
      <c r="E11" s="121">
        <f t="shared" si="1"/>
        <v>2.3119943750577563</v>
      </c>
      <c r="F11" s="35">
        <v>1277369.371</v>
      </c>
      <c r="G11" s="36">
        <v>1331883.3050000002</v>
      </c>
      <c r="H11" s="120">
        <f t="shared" si="2"/>
        <v>4.2676719230650884</v>
      </c>
      <c r="I11" s="121">
        <f t="shared" si="3"/>
        <v>2.0948831401780401</v>
      </c>
      <c r="J11" s="35">
        <v>3155928.9040000001</v>
      </c>
      <c r="K11" s="36">
        <v>3151772.3000000003</v>
      </c>
      <c r="L11" s="120">
        <f t="shared" si="4"/>
        <v>-0.13170778323717958</v>
      </c>
      <c r="M11" s="121">
        <f t="shared" si="5"/>
        <v>2.1086111741848481</v>
      </c>
    </row>
    <row r="12" spans="1:13" ht="22.5" customHeight="1" x14ac:dyDescent="0.25">
      <c r="A12" s="119" t="s">
        <v>50</v>
      </c>
      <c r="B12" s="35">
        <v>171469.79300000001</v>
      </c>
      <c r="C12" s="36">
        <v>199000.48199999999</v>
      </c>
      <c r="D12" s="120">
        <f t="shared" si="0"/>
        <v>16.055707841205582</v>
      </c>
      <c r="E12" s="121">
        <f t="shared" si="1"/>
        <v>1.4836795857085154</v>
      </c>
      <c r="F12" s="35">
        <v>835333.21399999992</v>
      </c>
      <c r="G12" s="36">
        <v>975649.15099999995</v>
      </c>
      <c r="H12" s="120">
        <f t="shared" si="2"/>
        <v>16.797600603966892</v>
      </c>
      <c r="I12" s="121">
        <f t="shared" si="3"/>
        <v>1.5345720976350241</v>
      </c>
      <c r="J12" s="35">
        <v>1961241.6030000004</v>
      </c>
      <c r="K12" s="36">
        <v>2286693.0639999998</v>
      </c>
      <c r="L12" s="120">
        <f t="shared" si="4"/>
        <v>16.594154463283601</v>
      </c>
      <c r="M12" s="121">
        <f t="shared" si="5"/>
        <v>1.5298524410159284</v>
      </c>
    </row>
    <row r="13" spans="1:13" ht="22.5" customHeight="1" x14ac:dyDescent="0.25">
      <c r="A13" s="122" t="s">
        <v>51</v>
      </c>
      <c r="B13" s="35">
        <v>120898.807</v>
      </c>
      <c r="C13" s="36">
        <v>106578.251</v>
      </c>
      <c r="D13" s="120">
        <f t="shared" si="0"/>
        <v>-11.845076353813813</v>
      </c>
      <c r="E13" s="121">
        <f t="shared" si="1"/>
        <v>0.79461101651612176</v>
      </c>
      <c r="F13" s="35">
        <v>518361.53800000006</v>
      </c>
      <c r="G13" s="36">
        <v>441697.76399999997</v>
      </c>
      <c r="H13" s="120">
        <f t="shared" si="2"/>
        <v>-14.789633948497174</v>
      </c>
      <c r="I13" s="121">
        <f t="shared" si="3"/>
        <v>0.69473443760745901</v>
      </c>
      <c r="J13" s="35">
        <v>1198672.807</v>
      </c>
      <c r="K13" s="36">
        <v>1061194.8690000002</v>
      </c>
      <c r="L13" s="120">
        <f t="shared" si="4"/>
        <v>-11.469179679154918</v>
      </c>
      <c r="M13" s="121">
        <f t="shared" si="5"/>
        <v>0.70996478989330103</v>
      </c>
    </row>
    <row r="14" spans="1:13" ht="22.5" customHeight="1" x14ac:dyDescent="0.25">
      <c r="A14" s="119" t="s">
        <v>52</v>
      </c>
      <c r="B14" s="35">
        <v>1028955.791</v>
      </c>
      <c r="C14" s="36">
        <v>1098732.355</v>
      </c>
      <c r="D14" s="120">
        <f t="shared" si="0"/>
        <v>6.7812985368581309</v>
      </c>
      <c r="E14" s="121">
        <f t="shared" si="1"/>
        <v>8.1917729489265341</v>
      </c>
      <c r="F14" s="35">
        <v>4948652.9270000001</v>
      </c>
      <c r="G14" s="36">
        <v>5248950.436999999</v>
      </c>
      <c r="H14" s="120">
        <f t="shared" si="2"/>
        <v>6.0682677575056143</v>
      </c>
      <c r="I14" s="121">
        <f t="shared" si="3"/>
        <v>8.2559318318818136</v>
      </c>
      <c r="J14" s="35">
        <v>11521376.605999999</v>
      </c>
      <c r="K14" s="36">
        <v>12467818.305000002</v>
      </c>
      <c r="L14" s="120">
        <f t="shared" si="4"/>
        <v>8.2146581208631222</v>
      </c>
      <c r="M14" s="121">
        <f t="shared" si="5"/>
        <v>8.34126913153891</v>
      </c>
    </row>
    <row r="15" spans="1:13" ht="22.5" customHeight="1" x14ac:dyDescent="0.25">
      <c r="A15" s="119" t="s">
        <v>53</v>
      </c>
      <c r="B15" s="35">
        <v>811522.06799999997</v>
      </c>
      <c r="C15" s="36">
        <v>772872.99399999995</v>
      </c>
      <c r="D15" s="120">
        <f t="shared" si="0"/>
        <v>-4.7625413434844539</v>
      </c>
      <c r="E15" s="121">
        <f t="shared" si="1"/>
        <v>5.7622769152047582</v>
      </c>
      <c r="F15" s="35">
        <v>3763975.5120000001</v>
      </c>
      <c r="G15" s="36">
        <v>3858434.2909999997</v>
      </c>
      <c r="H15" s="120">
        <f t="shared" si="2"/>
        <v>2.5095481811412919</v>
      </c>
      <c r="I15" s="121">
        <f t="shared" si="3"/>
        <v>6.0688266857588617</v>
      </c>
      <c r="J15" s="35">
        <v>8800501.8660000004</v>
      </c>
      <c r="K15" s="36">
        <v>9453903.3029999994</v>
      </c>
      <c r="L15" s="120">
        <f t="shared" si="4"/>
        <v>7.4245929033247586</v>
      </c>
      <c r="M15" s="121">
        <f t="shared" si="5"/>
        <v>6.3248877922966837</v>
      </c>
    </row>
    <row r="16" spans="1:13" ht="22.5" customHeight="1" x14ac:dyDescent="0.25">
      <c r="A16" s="119" t="s">
        <v>54</v>
      </c>
      <c r="B16" s="35">
        <v>548523.71400000004</v>
      </c>
      <c r="C16" s="36">
        <v>624820.70400000003</v>
      </c>
      <c r="D16" s="120">
        <f t="shared" si="0"/>
        <v>13.90951531404529</v>
      </c>
      <c r="E16" s="121">
        <f t="shared" si="1"/>
        <v>4.658449637588431</v>
      </c>
      <c r="F16" s="35">
        <v>2598620.8820000002</v>
      </c>
      <c r="G16" s="36">
        <v>2914899.2760000001</v>
      </c>
      <c r="H16" s="120">
        <f t="shared" si="2"/>
        <v>12.171009483945177</v>
      </c>
      <c r="I16" s="121">
        <f t="shared" si="3"/>
        <v>4.5847660419540848</v>
      </c>
      <c r="J16" s="35">
        <v>6119010.0709999995</v>
      </c>
      <c r="K16" s="36">
        <v>6889615.8370000003</v>
      </c>
      <c r="L16" s="120">
        <f t="shared" si="4"/>
        <v>12.593634543145383</v>
      </c>
      <c r="M16" s="121">
        <f t="shared" si="5"/>
        <v>4.6093180461479069</v>
      </c>
    </row>
    <row r="17" spans="1:13" ht="22.5" customHeight="1" x14ac:dyDescent="0.25">
      <c r="A17" s="119" t="s">
        <v>55</v>
      </c>
      <c r="B17" s="35">
        <v>3682640.105</v>
      </c>
      <c r="C17" s="36">
        <v>3853845.1639999999</v>
      </c>
      <c r="D17" s="120">
        <f t="shared" si="0"/>
        <v>4.6489761181808422</v>
      </c>
      <c r="E17" s="121">
        <f t="shared" si="1"/>
        <v>28.732952497613979</v>
      </c>
      <c r="F17" s="35">
        <v>16854980.455000002</v>
      </c>
      <c r="G17" s="36">
        <v>18056792.673999999</v>
      </c>
      <c r="H17" s="120">
        <f t="shared" si="2"/>
        <v>7.130309181957438</v>
      </c>
      <c r="I17" s="121">
        <f t="shared" si="3"/>
        <v>28.40103963796809</v>
      </c>
      <c r="J17" s="35">
        <v>40472175.768999994</v>
      </c>
      <c r="K17" s="36">
        <v>41792470.861999996</v>
      </c>
      <c r="L17" s="120">
        <f t="shared" si="4"/>
        <v>3.2622290942195735</v>
      </c>
      <c r="M17" s="121">
        <f t="shared" si="5"/>
        <v>27.960164208692312</v>
      </c>
    </row>
    <row r="18" spans="1:13" ht="22.5" customHeight="1" x14ac:dyDescent="0.25">
      <c r="A18" s="119" t="s">
        <v>56</v>
      </c>
      <c r="B18" s="35">
        <v>1643246.1669999999</v>
      </c>
      <c r="C18" s="36">
        <v>1792750.5630000001</v>
      </c>
      <c r="D18" s="120">
        <f t="shared" si="0"/>
        <v>9.0981131739344683</v>
      </c>
      <c r="E18" s="121">
        <f t="shared" si="1"/>
        <v>13.366135528207154</v>
      </c>
      <c r="F18" s="35">
        <v>8093222.6440000013</v>
      </c>
      <c r="G18" s="36">
        <v>8640443.5840000007</v>
      </c>
      <c r="H18" s="120">
        <f t="shared" si="2"/>
        <v>6.761471469040675</v>
      </c>
      <c r="I18" s="121">
        <f t="shared" si="3"/>
        <v>13.590319452034215</v>
      </c>
      <c r="J18" s="35">
        <v>19169682.305</v>
      </c>
      <c r="K18" s="36">
        <v>20662660.642000001</v>
      </c>
      <c r="L18" s="120">
        <f t="shared" si="4"/>
        <v>7.7882268117223301</v>
      </c>
      <c r="M18" s="121">
        <f t="shared" si="5"/>
        <v>13.823814974866892</v>
      </c>
    </row>
    <row r="19" spans="1:13" ht="22.5" customHeight="1" x14ac:dyDescent="0.25">
      <c r="A19" s="119" t="s">
        <v>57</v>
      </c>
      <c r="B19" s="35">
        <v>93698.212</v>
      </c>
      <c r="C19" s="36">
        <v>107439.931</v>
      </c>
      <c r="D19" s="120">
        <f t="shared" si="0"/>
        <v>14.66593514079009</v>
      </c>
      <c r="E19" s="121">
        <f t="shared" si="1"/>
        <v>0.80103540811841589</v>
      </c>
      <c r="F19" s="35">
        <v>545292.973</v>
      </c>
      <c r="G19" s="36">
        <v>617703.29300000006</v>
      </c>
      <c r="H19" s="120">
        <f t="shared" si="2"/>
        <v>13.279158834859967</v>
      </c>
      <c r="I19" s="121">
        <f t="shared" si="3"/>
        <v>0.97156876227843103</v>
      </c>
      <c r="J19" s="35">
        <v>1435041.4930000002</v>
      </c>
      <c r="K19" s="36">
        <v>1464665.6040000001</v>
      </c>
      <c r="L19" s="120">
        <f t="shared" si="4"/>
        <v>2.0643382887884063</v>
      </c>
      <c r="M19" s="121">
        <f t="shared" si="5"/>
        <v>0.97989637736158786</v>
      </c>
    </row>
    <row r="20" spans="1:13" ht="22.5" customHeight="1" x14ac:dyDescent="0.25">
      <c r="A20" s="119" t="s">
        <v>58</v>
      </c>
      <c r="B20" s="35">
        <v>1057332.3589999999</v>
      </c>
      <c r="C20" s="36">
        <v>1160231.0090000001</v>
      </c>
      <c r="D20" s="120">
        <f t="shared" si="0"/>
        <v>9.731911553082444</v>
      </c>
      <c r="E20" s="121">
        <f t="shared" si="1"/>
        <v>8.6502858960878957</v>
      </c>
      <c r="F20" s="35">
        <v>4722630.9040000001</v>
      </c>
      <c r="G20" s="36">
        <v>5405077.5470000003</v>
      </c>
      <c r="H20" s="120">
        <f t="shared" si="2"/>
        <v>14.450560648768418</v>
      </c>
      <c r="I20" s="121">
        <f t="shared" si="3"/>
        <v>8.5014999302549086</v>
      </c>
      <c r="J20" s="35">
        <v>11046832.285000002</v>
      </c>
      <c r="K20" s="36">
        <v>12592262.717</v>
      </c>
      <c r="L20" s="120">
        <f t="shared" si="4"/>
        <v>13.989806237019357</v>
      </c>
      <c r="M20" s="121">
        <f t="shared" si="5"/>
        <v>8.4245254244215086</v>
      </c>
    </row>
    <row r="21" spans="1:13" ht="22.5" customHeight="1" x14ac:dyDescent="0.25">
      <c r="A21" s="119" t="s">
        <v>59</v>
      </c>
      <c r="B21" s="35">
        <v>2000336.331</v>
      </c>
      <c r="C21" s="36">
        <v>2197853.3480000002</v>
      </c>
      <c r="D21" s="120">
        <f t="shared" si="0"/>
        <v>9.8741903518423992</v>
      </c>
      <c r="E21" s="121">
        <f t="shared" si="1"/>
        <v>16.38644344996468</v>
      </c>
      <c r="F21" s="35">
        <v>9487197.6889999993</v>
      </c>
      <c r="G21" s="36">
        <v>10083539.403000001</v>
      </c>
      <c r="H21" s="120">
        <f t="shared" si="2"/>
        <v>6.2857519527756267</v>
      </c>
      <c r="I21" s="121">
        <f t="shared" si="3"/>
        <v>15.860125740269446</v>
      </c>
      <c r="J21" s="35">
        <v>20968963.092999998</v>
      </c>
      <c r="K21" s="36">
        <v>23471058.245999999</v>
      </c>
      <c r="L21" s="120">
        <f t="shared" si="4"/>
        <v>11.932374251902171</v>
      </c>
      <c r="M21" s="121">
        <f t="shared" si="5"/>
        <v>15.702700251366197</v>
      </c>
    </row>
    <row r="22" spans="1:13" ht="24" customHeight="1" x14ac:dyDescent="0.25">
      <c r="A22" s="123" t="s">
        <v>60</v>
      </c>
      <c r="B22" s="124">
        <v>12676436.285999998</v>
      </c>
      <c r="C22" s="98">
        <v>13412631.939999998</v>
      </c>
      <c r="D22" s="125">
        <f t="shared" si="0"/>
        <v>5.8075916400342109</v>
      </c>
      <c r="E22" s="126">
        <f t="shared" si="1"/>
        <v>100</v>
      </c>
      <c r="F22" s="124">
        <v>59508073.312999994</v>
      </c>
      <c r="G22" s="98">
        <v>63577928.498999991</v>
      </c>
      <c r="H22" s="125">
        <f t="shared" si="2"/>
        <v>6.839164771128468</v>
      </c>
      <c r="I22" s="126">
        <f t="shared" si="3"/>
        <v>100</v>
      </c>
      <c r="J22" s="124">
        <v>139987213.70700002</v>
      </c>
      <c r="K22" s="98">
        <v>149471478.60100001</v>
      </c>
      <c r="L22" s="125">
        <f t="shared" si="4"/>
        <v>6.7750936980937535</v>
      </c>
      <c r="M22" s="126">
        <f t="shared" si="5"/>
        <v>100</v>
      </c>
    </row>
  </sheetData>
  <mergeCells count="4">
    <mergeCell ref="B7:E7"/>
    <mergeCell ref="F7:I7"/>
    <mergeCell ref="J7:M7"/>
    <mergeCell ref="A6:M6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43" workbookViewId="0">
      <selection activeCell="C23" sqref="C23"/>
    </sheetView>
  </sheetViews>
  <sheetFormatPr defaultColWidth="9.140625" defaultRowHeight="12.75" x14ac:dyDescent="0.2"/>
  <cols>
    <col min="1" max="2" width="0" hidden="1" customWidth="1"/>
    <col min="10" max="10" width="11.5703125" bestFit="1" customWidth="1"/>
    <col min="11" max="11" width="12.140625" customWidth="1"/>
  </cols>
  <sheetData>
    <row r="7" spans="9:9" x14ac:dyDescent="0.2">
      <c r="I7" s="37"/>
    </row>
    <row r="8" spans="9:9" x14ac:dyDescent="0.2">
      <c r="I8" s="37"/>
    </row>
    <row r="9" spans="9:9" x14ac:dyDescent="0.2">
      <c r="I9" s="37"/>
    </row>
    <row r="10" spans="9:9" x14ac:dyDescent="0.2">
      <c r="I10" s="37"/>
    </row>
    <row r="17" spans="3:14" ht="12.75" customHeight="1" x14ac:dyDescent="0.2"/>
    <row r="21" spans="3:14" x14ac:dyDescent="0.2">
      <c r="C21" s="136" t="s">
        <v>198</v>
      </c>
    </row>
    <row r="22" spans="3:14" x14ac:dyDescent="0.2">
      <c r="C22" s="1" t="s">
        <v>233</v>
      </c>
    </row>
    <row r="24" spans="3:14" x14ac:dyDescent="0.2">
      <c r="H24" s="37"/>
      <c r="I24" s="37"/>
    </row>
    <row r="25" spans="3:14" x14ac:dyDescent="0.2">
      <c r="H25" s="37"/>
      <c r="I25" s="37"/>
    </row>
    <row r="26" spans="3:14" x14ac:dyDescent="0.2">
      <c r="H26" s="153"/>
      <c r="I26" s="153"/>
      <c r="N26" t="s">
        <v>61</v>
      </c>
    </row>
    <row r="27" spans="3:14" x14ac:dyDescent="0.2">
      <c r="H27" s="153"/>
      <c r="I27" s="153"/>
    </row>
    <row r="28" spans="3:14" ht="12.75" customHeight="1" x14ac:dyDescent="0.2"/>
    <row r="29" spans="3:14" ht="12.75" customHeight="1" x14ac:dyDescent="0.2"/>
    <row r="30" spans="3:14" ht="9.75" customHeight="1" x14ac:dyDescent="0.2"/>
    <row r="37" spans="8:9" x14ac:dyDescent="0.2">
      <c r="H37" s="37"/>
      <c r="I37" s="37"/>
    </row>
    <row r="38" spans="8:9" x14ac:dyDescent="0.2">
      <c r="H38" s="37"/>
      <c r="I38" s="37"/>
    </row>
    <row r="39" spans="8:9" x14ac:dyDescent="0.2">
      <c r="H39" s="153"/>
      <c r="I39" s="153"/>
    </row>
    <row r="40" spans="8:9" x14ac:dyDescent="0.2">
      <c r="H40" s="153"/>
      <c r="I40" s="153"/>
    </row>
    <row r="41" spans="8:9" ht="12.75" customHeight="1" x14ac:dyDescent="0.2"/>
    <row r="42" spans="8:9" ht="13.5" customHeight="1" x14ac:dyDescent="0.2"/>
    <row r="43" spans="8:9" ht="12.75" customHeight="1" x14ac:dyDescent="0.2"/>
    <row r="49" spans="3:9" x14ac:dyDescent="0.2">
      <c r="H49" s="37"/>
      <c r="I49" s="37"/>
    </row>
    <row r="50" spans="3:9" x14ac:dyDescent="0.2">
      <c r="H50" s="37"/>
      <c r="I50" s="37"/>
    </row>
    <row r="51" spans="3:9" x14ac:dyDescent="0.2">
      <c r="H51" s="153"/>
      <c r="I51" s="153"/>
    </row>
    <row r="52" spans="3:9" x14ac:dyDescent="0.2">
      <c r="H52" s="153"/>
      <c r="I52" s="153"/>
    </row>
    <row r="55" spans="3:9" ht="15.75" customHeight="1" x14ac:dyDescent="0.2"/>
    <row r="56" spans="3:9" ht="12.75" customHeight="1" x14ac:dyDescent="0.2"/>
    <row r="57" spans="3:9" ht="12.75" customHeight="1" x14ac:dyDescent="0.2"/>
    <row r="58" spans="3:9" ht="12.75" customHeight="1" x14ac:dyDescent="0.2"/>
    <row r="60" spans="3:9" x14ac:dyDescent="0.2">
      <c r="C60" s="38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O5" sqref="O5:O24"/>
    </sheetView>
  </sheetViews>
  <sheetFormatPr defaultColWidth="9.140625" defaultRowHeight="12.75" x14ac:dyDescent="0.2"/>
  <cols>
    <col min="1" max="1" width="3.140625" bestFit="1" customWidth="1"/>
    <col min="2" max="2" width="28" customWidth="1"/>
    <col min="3" max="3" width="11.7109375" customWidth="1"/>
    <col min="4" max="9" width="11.7109375" bestFit="1" customWidth="1"/>
    <col min="10" max="10" width="10.140625" bestFit="1" customWidth="1"/>
    <col min="11" max="14" width="11.7109375" bestFit="1" customWidth="1"/>
    <col min="15" max="15" width="12.7109375" bestFit="1" customWidth="1"/>
    <col min="16" max="16" width="6.7109375" bestFit="1" customWidth="1"/>
  </cols>
  <sheetData>
    <row r="1" spans="1:16" x14ac:dyDescent="0.2"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3" spans="1:16" x14ac:dyDescent="0.2">
      <c r="A3" s="87"/>
      <c r="B3" s="37" t="s">
        <v>183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</row>
    <row r="4" spans="1:16" s="89" customFormat="1" x14ac:dyDescent="0.2">
      <c r="A4" s="114"/>
      <c r="B4" s="130" t="s">
        <v>182</v>
      </c>
      <c r="C4" s="130" t="s">
        <v>62</v>
      </c>
      <c r="D4" s="130" t="s">
        <v>63</v>
      </c>
      <c r="E4" s="130" t="s">
        <v>64</v>
      </c>
      <c r="F4" s="130" t="s">
        <v>65</v>
      </c>
      <c r="G4" s="130" t="s">
        <v>66</v>
      </c>
      <c r="H4" s="130" t="s">
        <v>67</v>
      </c>
      <c r="I4" s="130" t="s">
        <v>1</v>
      </c>
      <c r="J4" s="130" t="s">
        <v>181</v>
      </c>
      <c r="K4" s="130" t="s">
        <v>68</v>
      </c>
      <c r="L4" s="130" t="s">
        <v>69</v>
      </c>
      <c r="M4" s="130" t="s">
        <v>70</v>
      </c>
      <c r="N4" s="130" t="s">
        <v>71</v>
      </c>
      <c r="O4" s="131" t="s">
        <v>180</v>
      </c>
      <c r="P4" s="131" t="s">
        <v>179</v>
      </c>
    </row>
    <row r="5" spans="1:16" x14ac:dyDescent="0.2">
      <c r="A5" s="132" t="s">
        <v>178</v>
      </c>
      <c r="B5" s="133" t="s">
        <v>72</v>
      </c>
      <c r="C5" s="134">
        <v>1245954.4180000001</v>
      </c>
      <c r="D5" s="134">
        <v>1151150.7279999999</v>
      </c>
      <c r="E5" s="134">
        <v>1309072.1259999999</v>
      </c>
      <c r="F5" s="134">
        <v>1247869.878</v>
      </c>
      <c r="G5" s="134">
        <v>1348805.4950000001</v>
      </c>
      <c r="H5" s="134"/>
      <c r="I5" s="134"/>
      <c r="J5" s="134"/>
      <c r="K5" s="134"/>
      <c r="L5" s="134"/>
      <c r="M5" s="134"/>
      <c r="N5" s="134"/>
      <c r="O5" s="134">
        <f t="shared" ref="O5:O24" si="0">SUM(C5:N5)</f>
        <v>6302852.6450000005</v>
      </c>
      <c r="P5" s="135">
        <f t="shared" ref="P5:P24" si="1">O5/O$26*100</f>
        <v>9.9135860401698643</v>
      </c>
    </row>
    <row r="6" spans="1:16" x14ac:dyDescent="0.2">
      <c r="A6" s="132" t="s">
        <v>177</v>
      </c>
      <c r="B6" s="133" t="s">
        <v>73</v>
      </c>
      <c r="C6" s="134">
        <v>1016133.089</v>
      </c>
      <c r="D6" s="134">
        <v>1002591.228</v>
      </c>
      <c r="E6" s="134">
        <v>989827.299</v>
      </c>
      <c r="F6" s="134">
        <v>1004920.017</v>
      </c>
      <c r="G6" s="134">
        <v>1027708.968</v>
      </c>
      <c r="H6" s="134"/>
      <c r="I6" s="134"/>
      <c r="J6" s="134"/>
      <c r="K6" s="134"/>
      <c r="L6" s="134"/>
      <c r="M6" s="134"/>
      <c r="N6" s="134"/>
      <c r="O6" s="134">
        <f t="shared" si="0"/>
        <v>5041180.6009999998</v>
      </c>
      <c r="P6" s="135">
        <f t="shared" si="1"/>
        <v>7.9291362890570509</v>
      </c>
    </row>
    <row r="7" spans="1:16" x14ac:dyDescent="0.2">
      <c r="A7" s="132" t="s">
        <v>176</v>
      </c>
      <c r="B7" s="133" t="s">
        <v>74</v>
      </c>
      <c r="C7" s="134">
        <v>764301.10499999998</v>
      </c>
      <c r="D7" s="134">
        <v>708336.72600000002</v>
      </c>
      <c r="E7" s="134">
        <v>788632.80099999998</v>
      </c>
      <c r="F7" s="134">
        <v>840835.223</v>
      </c>
      <c r="G7" s="134">
        <v>809815.027</v>
      </c>
      <c r="H7" s="134"/>
      <c r="I7" s="134"/>
      <c r="J7" s="134"/>
      <c r="K7" s="134"/>
      <c r="L7" s="134"/>
      <c r="M7" s="134"/>
      <c r="N7" s="134"/>
      <c r="O7" s="134">
        <f t="shared" si="0"/>
        <v>3911920.8820000002</v>
      </c>
      <c r="P7" s="135">
        <f t="shared" si="1"/>
        <v>6.1529542939273627</v>
      </c>
    </row>
    <row r="8" spans="1:16" x14ac:dyDescent="0.2">
      <c r="A8" s="132" t="s">
        <v>175</v>
      </c>
      <c r="B8" s="133" t="s">
        <v>76</v>
      </c>
      <c r="C8" s="134">
        <v>591671.321</v>
      </c>
      <c r="D8" s="134">
        <v>604911.98100000003</v>
      </c>
      <c r="E8" s="134">
        <v>616333.74</v>
      </c>
      <c r="F8" s="134">
        <v>628075.88199999998</v>
      </c>
      <c r="G8" s="134">
        <v>620769.70700000005</v>
      </c>
      <c r="H8" s="134"/>
      <c r="I8" s="134"/>
      <c r="J8" s="134"/>
      <c r="K8" s="134"/>
      <c r="L8" s="134"/>
      <c r="M8" s="134"/>
      <c r="N8" s="134"/>
      <c r="O8" s="134">
        <f t="shared" si="0"/>
        <v>3061762.6310000001</v>
      </c>
      <c r="P8" s="135">
        <f t="shared" si="1"/>
        <v>4.8157634307180208</v>
      </c>
    </row>
    <row r="9" spans="1:16" x14ac:dyDescent="0.2">
      <c r="A9" s="132" t="s">
        <v>174</v>
      </c>
      <c r="B9" s="133" t="s">
        <v>77</v>
      </c>
      <c r="C9" s="134">
        <v>504596.364</v>
      </c>
      <c r="D9" s="134">
        <v>526763.74699999997</v>
      </c>
      <c r="E9" s="134">
        <v>584212.57499999995</v>
      </c>
      <c r="F9" s="134">
        <v>561986.35600000003</v>
      </c>
      <c r="G9" s="134">
        <v>517573.68099999998</v>
      </c>
      <c r="H9" s="134"/>
      <c r="I9" s="134"/>
      <c r="J9" s="134"/>
      <c r="K9" s="134"/>
      <c r="L9" s="134"/>
      <c r="M9" s="134"/>
      <c r="N9" s="134"/>
      <c r="O9" s="134">
        <f t="shared" si="0"/>
        <v>2695132.7229999998</v>
      </c>
      <c r="P9" s="135">
        <f t="shared" si="1"/>
        <v>4.2391011886234242</v>
      </c>
    </row>
    <row r="10" spans="1:16" x14ac:dyDescent="0.2">
      <c r="A10" s="132" t="s">
        <v>173</v>
      </c>
      <c r="B10" s="133" t="s">
        <v>75</v>
      </c>
      <c r="C10" s="134">
        <v>465372.038</v>
      </c>
      <c r="D10" s="134">
        <v>487719.12199999997</v>
      </c>
      <c r="E10" s="134">
        <v>486624.64299999998</v>
      </c>
      <c r="F10" s="134">
        <v>540132.20400000003</v>
      </c>
      <c r="G10" s="134">
        <v>534287.08499999996</v>
      </c>
      <c r="H10" s="134"/>
      <c r="I10" s="134"/>
      <c r="J10" s="134"/>
      <c r="K10" s="134"/>
      <c r="L10" s="134"/>
      <c r="M10" s="134"/>
      <c r="N10" s="134"/>
      <c r="O10" s="134">
        <f t="shared" si="0"/>
        <v>2514135.0919999997</v>
      </c>
      <c r="P10" s="135">
        <f t="shared" si="1"/>
        <v>3.9544149220947511</v>
      </c>
    </row>
    <row r="11" spans="1:16" x14ac:dyDescent="0.2">
      <c r="A11" s="132" t="s">
        <v>172</v>
      </c>
      <c r="B11" s="133" t="s">
        <v>78</v>
      </c>
      <c r="C11" s="134">
        <v>467357.34299999999</v>
      </c>
      <c r="D11" s="134">
        <v>448430.92700000003</v>
      </c>
      <c r="E11" s="134">
        <v>440148.29300000001</v>
      </c>
      <c r="F11" s="134">
        <v>502628.08</v>
      </c>
      <c r="G11" s="134">
        <v>536131.902</v>
      </c>
      <c r="H11" s="134"/>
      <c r="I11" s="134"/>
      <c r="J11" s="134"/>
      <c r="K11" s="134"/>
      <c r="L11" s="134"/>
      <c r="M11" s="134"/>
      <c r="N11" s="134"/>
      <c r="O11" s="134">
        <f t="shared" si="0"/>
        <v>2394696.5449999999</v>
      </c>
      <c r="P11" s="135">
        <f t="shared" si="1"/>
        <v>3.7665532697782118</v>
      </c>
    </row>
    <row r="12" spans="1:16" x14ac:dyDescent="0.2">
      <c r="A12" s="132" t="s">
        <v>171</v>
      </c>
      <c r="B12" s="133" t="s">
        <v>79</v>
      </c>
      <c r="C12" s="134">
        <v>331911.70699999999</v>
      </c>
      <c r="D12" s="134">
        <v>347337.56</v>
      </c>
      <c r="E12" s="134">
        <v>422354.408</v>
      </c>
      <c r="F12" s="134">
        <v>455253.12400000001</v>
      </c>
      <c r="G12" s="134">
        <v>430257.36300000001</v>
      </c>
      <c r="H12" s="134"/>
      <c r="I12" s="134"/>
      <c r="J12" s="134"/>
      <c r="K12" s="134"/>
      <c r="L12" s="134"/>
      <c r="M12" s="134"/>
      <c r="N12" s="134"/>
      <c r="O12" s="134">
        <f t="shared" si="0"/>
        <v>1987114.162</v>
      </c>
      <c r="P12" s="135">
        <f t="shared" si="1"/>
        <v>3.1254779900739749</v>
      </c>
    </row>
    <row r="13" spans="1:16" x14ac:dyDescent="0.2">
      <c r="A13" s="132" t="s">
        <v>170</v>
      </c>
      <c r="B13" s="133" t="s">
        <v>169</v>
      </c>
      <c r="C13" s="134">
        <v>311924.54499999998</v>
      </c>
      <c r="D13" s="134">
        <v>279564.85200000001</v>
      </c>
      <c r="E13" s="134">
        <v>317087.16100000002</v>
      </c>
      <c r="F13" s="134">
        <v>270059.85100000002</v>
      </c>
      <c r="G13" s="134">
        <v>292686.32299999997</v>
      </c>
      <c r="H13" s="134"/>
      <c r="I13" s="134"/>
      <c r="J13" s="134"/>
      <c r="K13" s="134"/>
      <c r="L13" s="134"/>
      <c r="M13" s="134"/>
      <c r="N13" s="134"/>
      <c r="O13" s="134">
        <f t="shared" si="0"/>
        <v>1471322.7319999998</v>
      </c>
      <c r="P13" s="135">
        <f t="shared" si="1"/>
        <v>2.3142036341450565</v>
      </c>
    </row>
    <row r="14" spans="1:16" x14ac:dyDescent="0.2">
      <c r="A14" s="132" t="s">
        <v>168</v>
      </c>
      <c r="B14" s="133" t="s">
        <v>81</v>
      </c>
      <c r="C14" s="134">
        <v>233189.83100000001</v>
      </c>
      <c r="D14" s="134">
        <v>281041.31900000002</v>
      </c>
      <c r="E14" s="134">
        <v>283438.587</v>
      </c>
      <c r="F14" s="134">
        <v>323339.69699999999</v>
      </c>
      <c r="G14" s="134">
        <v>281353.27399999998</v>
      </c>
      <c r="H14" s="134"/>
      <c r="I14" s="134"/>
      <c r="J14" s="134"/>
      <c r="K14" s="134"/>
      <c r="L14" s="134"/>
      <c r="M14" s="134"/>
      <c r="N14" s="134"/>
      <c r="O14" s="134">
        <f t="shared" si="0"/>
        <v>1402362.7079999999</v>
      </c>
      <c r="P14" s="135">
        <f t="shared" si="1"/>
        <v>2.2057382820638045</v>
      </c>
    </row>
    <row r="15" spans="1:16" x14ac:dyDescent="0.2">
      <c r="A15" s="132" t="s">
        <v>166</v>
      </c>
      <c r="B15" s="133" t="s">
        <v>167</v>
      </c>
      <c r="C15" s="134">
        <v>260637.136</v>
      </c>
      <c r="D15" s="134">
        <v>243827.035</v>
      </c>
      <c r="E15" s="134">
        <v>282926.43400000001</v>
      </c>
      <c r="F15" s="134">
        <v>286331.78200000001</v>
      </c>
      <c r="G15" s="134">
        <v>263385.28600000002</v>
      </c>
      <c r="H15" s="134"/>
      <c r="I15" s="134"/>
      <c r="J15" s="134"/>
      <c r="K15" s="134"/>
      <c r="L15" s="134"/>
      <c r="M15" s="134"/>
      <c r="N15" s="134"/>
      <c r="O15" s="134">
        <f t="shared" si="0"/>
        <v>1337107.6730000002</v>
      </c>
      <c r="P15" s="135">
        <f t="shared" si="1"/>
        <v>2.1031004067296917</v>
      </c>
    </row>
    <row r="16" spans="1:16" x14ac:dyDescent="0.2">
      <c r="A16" s="132" t="s">
        <v>165</v>
      </c>
      <c r="B16" s="133" t="s">
        <v>151</v>
      </c>
      <c r="C16" s="134">
        <v>211219.299</v>
      </c>
      <c r="D16" s="134">
        <v>246654.799</v>
      </c>
      <c r="E16" s="134">
        <v>261770.85399999999</v>
      </c>
      <c r="F16" s="134">
        <v>312013.353</v>
      </c>
      <c r="G16" s="134">
        <v>287946.66200000001</v>
      </c>
      <c r="H16" s="134"/>
      <c r="I16" s="134"/>
      <c r="J16" s="134"/>
      <c r="K16" s="134"/>
      <c r="L16" s="134"/>
      <c r="M16" s="134"/>
      <c r="N16" s="134"/>
      <c r="O16" s="134">
        <f t="shared" si="0"/>
        <v>1319604.9670000002</v>
      </c>
      <c r="P16" s="135">
        <f t="shared" si="1"/>
        <v>2.0755708750017932</v>
      </c>
    </row>
    <row r="17" spans="1:16" x14ac:dyDescent="0.2">
      <c r="A17" s="132" t="s">
        <v>163</v>
      </c>
      <c r="B17" s="133" t="s">
        <v>157</v>
      </c>
      <c r="C17" s="134">
        <v>212474.965</v>
      </c>
      <c r="D17" s="134">
        <v>241223.15599999999</v>
      </c>
      <c r="E17" s="134">
        <v>285284.66499999998</v>
      </c>
      <c r="F17" s="134">
        <v>264991.08</v>
      </c>
      <c r="G17" s="134">
        <v>277269.65999999997</v>
      </c>
      <c r="H17" s="134"/>
      <c r="I17" s="134"/>
      <c r="J17" s="134"/>
      <c r="K17" s="134"/>
      <c r="L17" s="134"/>
      <c r="M17" s="134"/>
      <c r="N17" s="134"/>
      <c r="O17" s="134">
        <f t="shared" si="0"/>
        <v>1281243.5259999998</v>
      </c>
      <c r="P17" s="135">
        <f t="shared" si="1"/>
        <v>2.01523320452173</v>
      </c>
    </row>
    <row r="18" spans="1:16" x14ac:dyDescent="0.2">
      <c r="A18" s="132" t="s">
        <v>161</v>
      </c>
      <c r="B18" s="133" t="s">
        <v>160</v>
      </c>
      <c r="C18" s="134">
        <v>237395.83</v>
      </c>
      <c r="D18" s="134">
        <v>232056.46400000001</v>
      </c>
      <c r="E18" s="134">
        <v>272364.48100000003</v>
      </c>
      <c r="F18" s="134">
        <v>259725.45199999999</v>
      </c>
      <c r="G18" s="134">
        <v>272990.67499999999</v>
      </c>
      <c r="H18" s="134"/>
      <c r="I18" s="134"/>
      <c r="J18" s="134"/>
      <c r="K18" s="134"/>
      <c r="L18" s="134"/>
      <c r="M18" s="134"/>
      <c r="N18" s="134"/>
      <c r="O18" s="134">
        <f t="shared" si="0"/>
        <v>1274532.902</v>
      </c>
      <c r="P18" s="135">
        <f t="shared" si="1"/>
        <v>2.0046782459729209</v>
      </c>
    </row>
    <row r="19" spans="1:16" x14ac:dyDescent="0.2">
      <c r="A19" s="132" t="s">
        <v>159</v>
      </c>
      <c r="B19" s="133" t="s">
        <v>162</v>
      </c>
      <c r="C19" s="134">
        <v>242227.09700000001</v>
      </c>
      <c r="D19" s="134">
        <v>267759.08600000001</v>
      </c>
      <c r="E19" s="134">
        <v>256096.747</v>
      </c>
      <c r="F19" s="134">
        <v>242635.693</v>
      </c>
      <c r="G19" s="134">
        <v>238465.63500000001</v>
      </c>
      <c r="H19" s="134"/>
      <c r="I19" s="134"/>
      <c r="J19" s="134"/>
      <c r="K19" s="134"/>
      <c r="L19" s="134"/>
      <c r="M19" s="134"/>
      <c r="N19" s="134"/>
      <c r="O19" s="134">
        <f t="shared" si="0"/>
        <v>1247184.2579999999</v>
      </c>
      <c r="P19" s="135">
        <f t="shared" si="1"/>
        <v>1.9616623053113451</v>
      </c>
    </row>
    <row r="20" spans="1:16" x14ac:dyDescent="0.2">
      <c r="A20" s="132" t="s">
        <v>158</v>
      </c>
      <c r="B20" s="133" t="s">
        <v>80</v>
      </c>
      <c r="C20" s="134">
        <v>254234.17199999999</v>
      </c>
      <c r="D20" s="134">
        <v>204078.12</v>
      </c>
      <c r="E20" s="134">
        <v>227203.24400000001</v>
      </c>
      <c r="F20" s="134">
        <v>249643.37700000001</v>
      </c>
      <c r="G20" s="134">
        <v>287482.00699999998</v>
      </c>
      <c r="H20" s="134"/>
      <c r="I20" s="134"/>
      <c r="J20" s="134"/>
      <c r="K20" s="134"/>
      <c r="L20" s="134"/>
      <c r="M20" s="134"/>
      <c r="N20" s="134"/>
      <c r="O20" s="134">
        <f t="shared" si="0"/>
        <v>1222640.92</v>
      </c>
      <c r="P20" s="135">
        <f t="shared" si="1"/>
        <v>1.9230587543987296</v>
      </c>
    </row>
    <row r="21" spans="1:16" x14ac:dyDescent="0.2">
      <c r="A21" s="132" t="s">
        <v>156</v>
      </c>
      <c r="B21" s="133" t="s">
        <v>164</v>
      </c>
      <c r="C21" s="134">
        <v>244167.571</v>
      </c>
      <c r="D21" s="134">
        <v>230757.12599999999</v>
      </c>
      <c r="E21" s="134">
        <v>189192.85500000001</v>
      </c>
      <c r="F21" s="134">
        <v>226982.973</v>
      </c>
      <c r="G21" s="134">
        <v>298034.46100000001</v>
      </c>
      <c r="H21" s="134"/>
      <c r="I21" s="134"/>
      <c r="J21" s="134"/>
      <c r="K21" s="134"/>
      <c r="L21" s="134"/>
      <c r="M21" s="134"/>
      <c r="N21" s="134"/>
      <c r="O21" s="134">
        <f t="shared" si="0"/>
        <v>1189134.986</v>
      </c>
      <c r="P21" s="135">
        <f t="shared" si="1"/>
        <v>1.870358179234759</v>
      </c>
    </row>
    <row r="22" spans="1:16" x14ac:dyDescent="0.2">
      <c r="A22" s="132" t="s">
        <v>154</v>
      </c>
      <c r="B22" s="133" t="s">
        <v>155</v>
      </c>
      <c r="C22" s="134">
        <v>211658.796</v>
      </c>
      <c r="D22" s="134">
        <v>213666.576</v>
      </c>
      <c r="E22" s="134">
        <v>219990.277</v>
      </c>
      <c r="F22" s="134">
        <v>237238.97099999999</v>
      </c>
      <c r="G22" s="134">
        <v>220239.51500000001</v>
      </c>
      <c r="H22" s="134"/>
      <c r="I22" s="134"/>
      <c r="J22" s="134"/>
      <c r="K22" s="134"/>
      <c r="L22" s="134"/>
      <c r="M22" s="134"/>
      <c r="N22" s="134"/>
      <c r="O22" s="134">
        <f t="shared" si="0"/>
        <v>1102794.135</v>
      </c>
      <c r="P22" s="135">
        <f t="shared" si="1"/>
        <v>1.7345549956002817</v>
      </c>
    </row>
    <row r="23" spans="1:16" x14ac:dyDescent="0.2">
      <c r="A23" s="132" t="s">
        <v>152</v>
      </c>
      <c r="B23" s="133" t="s">
        <v>153</v>
      </c>
      <c r="C23" s="134">
        <v>211158.36300000001</v>
      </c>
      <c r="D23" s="134">
        <v>193531.63800000001</v>
      </c>
      <c r="E23" s="134">
        <v>205291.766</v>
      </c>
      <c r="F23" s="134">
        <v>240311.41899999999</v>
      </c>
      <c r="G23" s="134">
        <v>251170.52900000001</v>
      </c>
      <c r="H23" s="134"/>
      <c r="I23" s="134"/>
      <c r="J23" s="134"/>
      <c r="K23" s="134"/>
      <c r="L23" s="134"/>
      <c r="M23" s="134"/>
      <c r="N23" s="134"/>
      <c r="O23" s="134">
        <f t="shared" si="0"/>
        <v>1101463.7150000001</v>
      </c>
      <c r="P23" s="135">
        <f t="shared" si="1"/>
        <v>1.7324624140530955</v>
      </c>
    </row>
    <row r="24" spans="1:16" x14ac:dyDescent="0.2">
      <c r="A24" s="132" t="s">
        <v>150</v>
      </c>
      <c r="B24" s="133" t="s">
        <v>149</v>
      </c>
      <c r="C24" s="134">
        <v>180774.84</v>
      </c>
      <c r="D24" s="134">
        <v>195228.924</v>
      </c>
      <c r="E24" s="134">
        <v>232854.087</v>
      </c>
      <c r="F24" s="134">
        <v>212877.28599999999</v>
      </c>
      <c r="G24" s="134">
        <v>206772.74100000001</v>
      </c>
      <c r="H24" s="134"/>
      <c r="I24" s="134"/>
      <c r="J24" s="134"/>
      <c r="K24" s="134"/>
      <c r="L24" s="134"/>
      <c r="M24" s="134"/>
      <c r="N24" s="134"/>
      <c r="O24" s="134">
        <f t="shared" si="0"/>
        <v>1028507.878</v>
      </c>
      <c r="P24" s="135">
        <f t="shared" si="1"/>
        <v>1.6177121560400256</v>
      </c>
    </row>
    <row r="25" spans="1:16" x14ac:dyDescent="0.2">
      <c r="A25" s="115"/>
      <c r="B25" s="154" t="s">
        <v>148</v>
      </c>
      <c r="C25" s="154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128">
        <f>SUM(O5:O24)</f>
        <v>42886695.681000009</v>
      </c>
      <c r="P25" s="129">
        <f>SUM(P5:P24)</f>
        <v>67.455320877515888</v>
      </c>
    </row>
    <row r="26" spans="1:16" ht="13.5" customHeight="1" x14ac:dyDescent="0.2">
      <c r="A26" s="115"/>
      <c r="B26" s="155" t="s">
        <v>147</v>
      </c>
      <c r="C26" s="155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128">
        <v>63577928.506000079</v>
      </c>
      <c r="P26" s="127">
        <f>O26/O$26*100</f>
        <v>100</v>
      </c>
    </row>
    <row r="27" spans="1:16" x14ac:dyDescent="0.2">
      <c r="B27" s="88"/>
    </row>
    <row r="28" spans="1:16" x14ac:dyDescent="0.2">
      <c r="B28" s="37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A23"/>
  <sheetViews>
    <sheetView showGridLines="0" topLeftCell="A20" zoomScaleNormal="100" workbookViewId="0">
      <selection activeCell="A24" sqref="A24"/>
    </sheetView>
  </sheetViews>
  <sheetFormatPr defaultColWidth="9.140625" defaultRowHeight="12.75" x14ac:dyDescent="0.2"/>
  <sheetData>
    <row r="22" spans="1:1" x14ac:dyDescent="0.2">
      <c r="A22" t="s">
        <v>194</v>
      </c>
    </row>
    <row r="23" spans="1:1" x14ac:dyDescent="0.2">
      <c r="A23" t="s">
        <v>215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topLeftCell="A44" workbookViewId="0">
      <selection activeCell="I62" sqref="I62"/>
    </sheetView>
  </sheetViews>
  <sheetFormatPr defaultColWidth="9.140625" defaultRowHeight="12.75" x14ac:dyDescent="0.2"/>
  <cols>
    <col min="5" max="5" width="10.5703125" customWidth="1"/>
  </cols>
  <sheetData>
    <row r="1" spans="2:2" ht="15" x14ac:dyDescent="0.25">
      <c r="B1" s="39" t="s">
        <v>3</v>
      </c>
    </row>
    <row r="2" spans="2:2" ht="15" x14ac:dyDescent="0.25">
      <c r="B2" s="39" t="s">
        <v>82</v>
      </c>
    </row>
    <row r="13" spans="2:2" ht="12.75" customHeight="1" x14ac:dyDescent="0.2"/>
    <row r="30" ht="12.75" customHeight="1" x14ac:dyDescent="0.2"/>
    <row r="46" ht="12.75" customHeight="1" x14ac:dyDescent="0.2"/>
    <row r="60" ht="12.75" customHeight="1" x14ac:dyDescent="0.2"/>
    <row r="80" ht="12.75" customHeight="1" x14ac:dyDescent="0.2"/>
    <row r="84" ht="3.75" customHeight="1" x14ac:dyDescent="0.2"/>
    <row r="95" ht="12.75" customHeight="1" x14ac:dyDescent="0.2"/>
    <row r="105" spans="1:1" ht="3.75" customHeight="1" x14ac:dyDescent="0.2"/>
    <row r="112" spans="1:1" x14ac:dyDescent="0.2">
      <c r="A112" s="38"/>
    </row>
    <row r="113" ht="12.75" customHeight="1" x14ac:dyDescent="0.2"/>
    <row r="127" ht="12.75" customHeight="1" x14ac:dyDescent="0.2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SEKTÖR (U S D)</vt:lpstr>
      <vt:lpstr>Seçilmiş İstatistikler</vt:lpstr>
      <vt:lpstr>SEKTÖR (TL)</vt:lpstr>
      <vt:lpstr>USDvsTL</vt:lpstr>
      <vt:lpstr>GEN.SEK.</vt:lpstr>
      <vt:lpstr>Toplam İhracat  bar gra</vt:lpstr>
      <vt:lpstr>ÜLKE</vt:lpstr>
      <vt:lpstr>KARŞL.</vt:lpstr>
      <vt:lpstr>SEKT1</vt:lpstr>
      <vt:lpstr>SEKT2 </vt:lpstr>
      <vt:lpstr>SEKT3 </vt:lpstr>
      <vt:lpstr>SEKT4 </vt:lpstr>
      <vt:lpstr>SEKT5 </vt:lpstr>
      <vt:lpstr>2002-2014 AYLIK İHR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Metin TABALU</cp:lastModifiedBy>
  <cp:lastPrinted>2014-06-01T05:50:52Z</cp:lastPrinted>
  <dcterms:created xsi:type="dcterms:W3CDTF">2013-08-01T04:41:02Z</dcterms:created>
  <dcterms:modified xsi:type="dcterms:W3CDTF">2014-06-01T05:50:56Z</dcterms:modified>
</cp:coreProperties>
</file>