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05-MAYIS-İZMİT SEKA\"/>
    </mc:Choice>
  </mc:AlternateContent>
  <bookViews>
    <workbookView xWindow="240" yWindow="480" windowWidth="15576" windowHeight="759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G51" i="1" l="1"/>
  <c r="F51" i="1"/>
  <c r="K22" i="4" l="1"/>
  <c r="J22" i="4"/>
  <c r="G22" i="4"/>
  <c r="F22" i="4"/>
  <c r="H22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22" i="4"/>
  <c r="B22" i="4"/>
  <c r="D22" i="4" s="1"/>
  <c r="K4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H51" i="1" l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J45" i="2" s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K45" i="2" s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<sst xmlns="http://schemas.openxmlformats.org/spreadsheetml/2006/main" count="447" uniqueCount="234">
  <si>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</si>
  <si>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</si>
  <si>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</si>
  <si>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</si>
  <si>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</si>
  <si>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</si>
  <si>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</si>
  <si>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</si>
  <si>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</si>
  <si>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</si>
  <si>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</si>
  <si>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</si>
  <si>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</si>
  <si>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</si>
  <si>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</si>
  <si>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</si>
  <si>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</si>
  <si>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</si>
  <si>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</si>
  <si>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</si>
  <si>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</si>
  <si>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</si>
  <si>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</si>
  <si>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</si>
  <si>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</si>
  <si>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</si>
  <si>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</si>
  <si>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</si>
  <si>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</si>
  <si>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</si>
  <si>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</si>
  <si>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</si>
  <si>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</si>
  <si>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</si>
  <si>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</si>
  <si>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</si>
  <si>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</si>
  <si>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</si>
  <si>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</si>
  <si>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</si>
  <si>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</si>
  <si>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</si>
  <si>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</si>
  <si>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</si>
  <si>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</si>
  <si>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</si>
  <si>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</si>
  <si>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</si>
  <si>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</si>
  <si>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</si>
  <si>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</si>
  <si>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</si>
  <si>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</si>
  <si>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</si>
  <si>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</si>
  <si>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</si>
  <si>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</si>
  <si>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</si>
  <si>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</si>
  <si>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</si>
  <si>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</si>
  <si>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</si>
  <si>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</si>
  <si>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</si>
  <si>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</si>
  <si>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</si>
  <si>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</si>
  <si>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</si>
  <si>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</si>
  <si>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</si>
  <si>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</si>
  <si>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</si>
  <si>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</si>
  <si>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</si>
  <si>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</si>
  <si>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</si>
  <si>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</si>
  <si>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</si>
  <si>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</si>
  <si>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</si>
  <si>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</si>
  <si>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</si>
  <si>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</si>
  <si>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</si>
  <si>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</si>
  <si>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</si>
  <si>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</si>
  <si>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</si>
  <si>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</si>
  <si>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</si>
  <si>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</si>
  <si>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</si>
  <si>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</si>
  <si>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</si>
  <si>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</si>
  <si>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</si>
  <si>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</si>
  <si>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</si>
  <si>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</si>
  <si>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</si>
  <si>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</si>
  <si>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</si>
  <si>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</si>
  <si>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</si>
  <si>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</si>
  <si>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</si>
  <si>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</si>
  <si>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</si>
  <si>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</si>
  <si>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</si>
  <si>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</si>
  <si>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</si>
  <si>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</si>
  <si>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</si>
  <si>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</si>
  <si>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</si>
  <si>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</si>
  <si>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</si>
  <si>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</si>
  <si>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</si>
  <si>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</si>
  <si>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</si>
  <si>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</si>
  <si>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</si>
  <si>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</si>
  <si>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</si>
  <si>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</si>
  <si>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</si>
  <si>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</si>
  <si>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</si>
  <si>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</si>
  <si>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</si>
  <si>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</si>
  <si>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</si>
  <si>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</si>
  <si>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</si>
  <si>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</si>
  <si>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</si>
  <si>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</si>
  <si>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</si>
  <si>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</si>
  <si>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</si>
  <si>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</si>
  <si>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</si>
  <si>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</si>
  <si>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</si>
  <si>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</si>
  <si>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</si>
  <si>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</si>
  <si>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</si>
  <si>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</si>
  <si>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</si>
  <si>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</si>
  <si>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</si>
  <si>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</si>
  <si>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</si>
  <si>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</si>
  <si>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</si>
  <si>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</si>
  <si>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</si>
  <si>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</si>
  <si>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</si>
  <si>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</si>
  <si>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</si>
  <si>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</si>
  <si>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</si>
  <si>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</si>
  <si>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</si>
  <si>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</si>
  <si>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</si>
  <si>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</si>
  <si>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</si>
  <si>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</si>
  <si>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</si>
  <si>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</si>
  <si>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</si>
  <si>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</si>
  <si>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</si>
  <si>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</si>
  <si>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</si>
  <si>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</si>
  <si>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SAKARYA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</si>
  <si>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</si>
  <si>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</si>
  <si>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</si>
  <si>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</si>
  <si>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</si>
  <si>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</si>
  <si>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</si>
  <si>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</si>
  <si>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</si>
  <si>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</si>
  <si>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SINGAPUR</t>
  </si>
  <si>
    <t>Elektrik Elektronik ve Hizmet</t>
  </si>
  <si>
    <t>KILIS</t>
  </si>
  <si>
    <t>HATAY</t>
  </si>
  <si>
    <t>ERZINCAN</t>
  </si>
  <si>
    <t>ADIYAMAN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</si>
  <si>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</si>
  <si>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</si>
  <si>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</si>
  <si>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</si>
  <si>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</si>
  <si>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GANA</t>
  </si>
  <si>
    <t>ARDAHAN</t>
  </si>
  <si>
    <t>IĞDIR</t>
  </si>
  <si>
    <t>MAYIS 2015 İHRACAT RAKAMLARI</t>
  </si>
  <si>
    <t>OCAK-MAYIS</t>
  </si>
  <si>
    <t>*Ocak-Mayıs dönemi için ilk 4 ay TUİK, son ay TİM rakamı kullanılmıştır.</t>
  </si>
  <si>
    <t>2014 - MAYIS</t>
  </si>
  <si>
    <t>2015 - MAYIS</t>
  </si>
  <si>
    <t>MAYIS 2015 İHRACAT RAKAMLARI - TL</t>
  </si>
  <si>
    <t>MAYIS (2015/2014)</t>
  </si>
  <si>
    <t>OCAK-MAYIS
(2015/2014)</t>
  </si>
  <si>
    <t>OCAK- MAYIS</t>
  </si>
  <si>
    <t>İZLANDA</t>
  </si>
  <si>
    <t>TAYVAN</t>
  </si>
  <si>
    <t>GÜNEY KORE CUMHURİYE</t>
  </si>
  <si>
    <t xml:space="preserve">SUDAN </t>
  </si>
  <si>
    <t xml:space="preserve">MORİTANYA </t>
  </si>
  <si>
    <t xml:space="preserve">MALEZYA </t>
  </si>
  <si>
    <t>BANGLADEŞ</t>
  </si>
  <si>
    <t xml:space="preserve">Meyve Sebze Mamulleri </t>
  </si>
  <si>
    <t xml:space="preserve">Halı </t>
  </si>
  <si>
    <t xml:space="preserve">Zeytin ve Zeytinyağı </t>
  </si>
  <si>
    <t xml:space="preserve">Yaş Meyve ve Sebze  </t>
  </si>
  <si>
    <t>BAYBURT</t>
  </si>
  <si>
    <t>OSMANIYE</t>
  </si>
  <si>
    <t>BILECIK</t>
  </si>
  <si>
    <t>GIRESUN</t>
  </si>
  <si>
    <t>EDIRNE</t>
  </si>
  <si>
    <t>TÜRKMENİSTAN</t>
  </si>
  <si>
    <t xml:space="preserve">* Mayıs ayı için TİM rakamı kullanılmıştır. </t>
  </si>
  <si>
    <t>2015 YILI İHRACATIMIZDA İLK 20 ÜLKE (1.000 $)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</si>
</sst>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4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60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3" fontId="45" fillId="26" borderId="18" xfId="0" applyNumberFormat="1" applyFont="1" applyFill="1" applyBorder="1"/>
    <xf numFmtId="3" fontId="45" fillId="26" borderId="19" xfId="0" applyNumberFormat="1" applyFont="1" applyFill="1" applyBorder="1"/>
    <xf numFmtId="0" fontId="46" fillId="0" borderId="0" xfId="0" applyFont="1"/>
    <xf numFmtId="0" fontId="47" fillId="26" borderId="17" xfId="0" applyFont="1" applyFill="1" applyBorder="1"/>
    <xf numFmtId="3" fontId="47" fillId="26" borderId="0" xfId="0" applyNumberFormat="1" applyFont="1" applyFill="1" applyBorder="1"/>
    <xf numFmtId="3" fontId="45" fillId="26" borderId="20" xfId="0" applyNumberFormat="1" applyFont="1" applyFill="1" applyBorder="1"/>
    <xf numFmtId="3" fontId="48" fillId="26" borderId="0" xfId="0" applyNumberFormat="1" applyFont="1" applyFill="1" applyBorder="1"/>
    <xf numFmtId="3" fontId="45" fillId="26" borderId="0" xfId="0" applyNumberFormat="1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3" fontId="50" fillId="26" borderId="22" xfId="0" applyNumberFormat="1" applyFont="1" applyFill="1" applyBorder="1"/>
    <xf numFmtId="3" fontId="50" fillId="26" borderId="23" xfId="0" applyNumberFormat="1" applyFont="1" applyFill="1" applyBorder="1"/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167" fontId="41" fillId="0" borderId="9" xfId="171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167" fontId="41" fillId="0" borderId="9" xfId="2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3" fontId="73" fillId="0" borderId="9" xfId="0" applyNumberFormat="1" applyFont="1" applyFill="1" applyBorder="1"/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5" fontId="74" fillId="24" borderId="9" xfId="3" applyNumberFormat="1" applyFont="1" applyFill="1" applyBorder="1" applyAlignment="1">
      <alignment horizontal="center"/>
    </xf>
    <xf numFmtId="168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8" fontId="26" fillId="0" borderId="9" xfId="0" applyNumberFormat="1" applyFont="1" applyFill="1" applyBorder="1" applyAlignment="1">
      <alignment horizontal="center" vertical="center"/>
    </xf>
    <xf numFmtId="168" fontId="26" fillId="0" borderId="9" xfId="1" applyNumberFormat="1" applyFont="1" applyFill="1" applyBorder="1" applyAlignment="1">
      <alignment horizontal="left" vertical="center" indent="1"/>
    </xf>
    <xf numFmtId="166" fontId="20" fillId="0" borderId="9" xfId="0" applyNumberFormat="1" applyFont="1" applyFill="1" applyBorder="1" applyAlignment="1">
      <alignment horizontal="left" vertical="center" indent="1"/>
    </xf>
    <xf numFmtId="3" fontId="24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7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69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5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1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8670659.6068600006</c:v>
                </c:pt>
                <c:pt idx="1">
                  <c:v>8529719.9270599987</c:v>
                </c:pt>
                <c:pt idx="2">
                  <c:v>9138367.4759900011</c:v>
                </c:pt>
                <c:pt idx="3">
                  <c:v>9730456.4325399995</c:v>
                </c:pt>
                <c:pt idx="4">
                  <c:v>8838432.0897199996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7216"/>
        <c:axId val="109338896"/>
      </c:lineChart>
      <c:catAx>
        <c:axId val="1093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933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3388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9337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94335.883759999997</c:v>
                </c:pt>
                <c:pt idx="2">
                  <c:v>98643.922600000005</c:v>
                </c:pt>
                <c:pt idx="3">
                  <c:v>111342.53589</c:v>
                </c:pt>
                <c:pt idx="4">
                  <c:v>85612.280129999999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18928"/>
        <c:axId val="314719488"/>
      </c:lineChart>
      <c:catAx>
        <c:axId val="3147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471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71948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471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246732.38329999999</c:v>
                </c:pt>
                <c:pt idx="1">
                  <c:v>232626.49494</c:v>
                </c:pt>
                <c:pt idx="2">
                  <c:v>208593.62702000001</c:v>
                </c:pt>
                <c:pt idx="3">
                  <c:v>244538.62932000001</c:v>
                </c:pt>
                <c:pt idx="4">
                  <c:v>216963.81508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22848"/>
        <c:axId val="314723408"/>
      </c:lineChart>
      <c:catAx>
        <c:axId val="3147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472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7234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472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19168.37443</c:v>
                </c:pt>
                <c:pt idx="2">
                  <c:v>19115.16706</c:v>
                </c:pt>
                <c:pt idx="3">
                  <c:v>18245.087780000002</c:v>
                </c:pt>
                <c:pt idx="4">
                  <c:v>17065.852869999999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70736"/>
        <c:axId val="304371296"/>
      </c:lineChart>
      <c:catAx>
        <c:axId val="30437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37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71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370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74656"/>
        <c:axId val="304375216"/>
      </c:lineChart>
      <c:catAx>
        <c:axId val="304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37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7521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374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  <c:pt idx="1">
                  <c:v>8839.9764099999993</c:v>
                </c:pt>
                <c:pt idx="2">
                  <c:v>11241.36759</c:v>
                </c:pt>
                <c:pt idx="3">
                  <c:v>10660.750340000001</c:v>
                </c:pt>
                <c:pt idx="4">
                  <c:v>6167.9853800000001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97456"/>
        <c:axId val="273998016"/>
      </c:lineChart>
      <c:catAx>
        <c:axId val="27399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39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99801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399745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172591.35269999999</c:v>
                </c:pt>
                <c:pt idx="1">
                  <c:v>167191.62669999999</c:v>
                </c:pt>
                <c:pt idx="2">
                  <c:v>171068.19013999999</c:v>
                </c:pt>
                <c:pt idx="3">
                  <c:v>172593.22179000001</c:v>
                </c:pt>
                <c:pt idx="4">
                  <c:v>125124.29757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01376"/>
        <c:axId val="274001936"/>
      </c:lineChart>
      <c:catAx>
        <c:axId val="2740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400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400193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40013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316531.5993</c:v>
                </c:pt>
                <c:pt idx="1">
                  <c:v>302211.95371999999</c:v>
                </c:pt>
                <c:pt idx="2">
                  <c:v>347908.01882</c:v>
                </c:pt>
                <c:pt idx="3">
                  <c:v>363484.60331999999</c:v>
                </c:pt>
                <c:pt idx="4">
                  <c:v>330137.54674999998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70896"/>
        <c:axId val="308871456"/>
      </c:lineChart>
      <c:catAx>
        <c:axId val="30887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887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87145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88708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648601.54700000002</c:v>
                </c:pt>
                <c:pt idx="1">
                  <c:v>609669.50777000003</c:v>
                </c:pt>
                <c:pt idx="2">
                  <c:v>680220.76032</c:v>
                </c:pt>
                <c:pt idx="3">
                  <c:v>724578.87792</c:v>
                </c:pt>
                <c:pt idx="4">
                  <c:v>653932.53084999998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74816"/>
        <c:axId val="308875376"/>
      </c:lineChart>
      <c:catAx>
        <c:axId val="308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887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875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88748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112834.35741</c:v>
                </c:pt>
                <c:pt idx="1">
                  <c:v>115696.69379999999</c:v>
                </c:pt>
                <c:pt idx="2">
                  <c:v>144255.50740999999</c:v>
                </c:pt>
                <c:pt idx="3">
                  <c:v>146249.14305000001</c:v>
                </c:pt>
                <c:pt idx="4">
                  <c:v>118181.41995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8720"/>
        <c:axId val="400389280"/>
      </c:lineChart>
      <c:catAx>
        <c:axId val="40038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038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0389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0388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143788.23250000001</c:v>
                </c:pt>
                <c:pt idx="1">
                  <c:v>147034.17332999999</c:v>
                </c:pt>
                <c:pt idx="2">
                  <c:v>167779.54079999999</c:v>
                </c:pt>
                <c:pt idx="3">
                  <c:v>177995.06862000001</c:v>
                </c:pt>
                <c:pt idx="4">
                  <c:v>169934.40505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95328"/>
        <c:axId val="304395888"/>
      </c:lineChart>
      <c:catAx>
        <c:axId val="3043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39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95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395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277541.18219000002</c:v>
                </c:pt>
                <c:pt idx="1">
                  <c:v>281390.65178000001</c:v>
                </c:pt>
                <c:pt idx="2">
                  <c:v>275683.30398999999</c:v>
                </c:pt>
                <c:pt idx="3">
                  <c:v>350473.62608000002</c:v>
                </c:pt>
                <c:pt idx="4">
                  <c:v>406289.27455999999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87936"/>
        <c:axId val="403420656"/>
      </c:lineChart>
      <c:catAx>
        <c:axId val="3155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342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420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5587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1198240.7173899999</c:v>
                </c:pt>
                <c:pt idx="1">
                  <c:v>1177245.2042400001</c:v>
                </c:pt>
                <c:pt idx="2">
                  <c:v>1345093.5475699999</c:v>
                </c:pt>
                <c:pt idx="3">
                  <c:v>1440321.5832499999</c:v>
                </c:pt>
                <c:pt idx="4">
                  <c:v>1379461.6234599999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4624"/>
        <c:axId val="400385184"/>
      </c:lineChart>
      <c:catAx>
        <c:axId val="40038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03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038518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0384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465911.21379000001</c:v>
                </c:pt>
                <c:pt idx="1">
                  <c:v>433711.16391</c:v>
                </c:pt>
                <c:pt idx="2">
                  <c:v>450624.57062000001</c:v>
                </c:pt>
                <c:pt idx="3">
                  <c:v>495084.91957000003</c:v>
                </c:pt>
                <c:pt idx="4">
                  <c:v>411135.85515999998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22976"/>
        <c:axId val="261723536"/>
      </c:lineChart>
      <c:catAx>
        <c:axId val="2617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172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72353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17229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1728198.38063</c:v>
                </c:pt>
                <c:pt idx="1">
                  <c:v>1703617.0815300001</c:v>
                </c:pt>
                <c:pt idx="2">
                  <c:v>1771032.9461999999</c:v>
                </c:pt>
                <c:pt idx="3">
                  <c:v>1836446.6008599999</c:v>
                </c:pt>
                <c:pt idx="4">
                  <c:v>1481932.057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53568"/>
        <c:axId val="310354128"/>
      </c:lineChart>
      <c:catAx>
        <c:axId val="3103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035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035412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035356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732097.15356999997</c:v>
                </c:pt>
                <c:pt idx="1">
                  <c:v>831129.50731000002</c:v>
                </c:pt>
                <c:pt idx="2">
                  <c:v>838955.91446999996</c:v>
                </c:pt>
                <c:pt idx="3">
                  <c:v>884349.35207999998</c:v>
                </c:pt>
                <c:pt idx="4">
                  <c:v>828472.09027000004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12096"/>
        <c:axId val="274312656"/>
      </c:lineChart>
      <c:catAx>
        <c:axId val="2743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431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431265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43120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1384371.4623400001</c:v>
                </c:pt>
                <c:pt idx="1">
                  <c:v>1265006.38928</c:v>
                </c:pt>
                <c:pt idx="2">
                  <c:v>1326903.9713099999</c:v>
                </c:pt>
                <c:pt idx="3">
                  <c:v>1387723.57926</c:v>
                </c:pt>
                <c:pt idx="4">
                  <c:v>1348222.34011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9792"/>
        <c:axId val="315590352"/>
      </c:lineChart>
      <c:catAx>
        <c:axId val="3155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559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559035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5589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487808.54155000002</c:v>
                </c:pt>
                <c:pt idx="1">
                  <c:v>473470.64370999997</c:v>
                </c:pt>
                <c:pt idx="2">
                  <c:v>531898.59591999999</c:v>
                </c:pt>
                <c:pt idx="3">
                  <c:v>566571.78530999995</c:v>
                </c:pt>
                <c:pt idx="4">
                  <c:v>520654.74505999999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89760"/>
        <c:axId val="319590320"/>
      </c:lineChart>
      <c:catAx>
        <c:axId val="3195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959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590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95897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201118.11098</c:v>
                </c:pt>
                <c:pt idx="1">
                  <c:v>214653.99252</c:v>
                </c:pt>
                <c:pt idx="2">
                  <c:v>255528.29282</c:v>
                </c:pt>
                <c:pt idx="3">
                  <c:v>264435.76954000001</c:v>
                </c:pt>
                <c:pt idx="4">
                  <c:v>243866.51302000001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83488"/>
        <c:axId val="258784048"/>
      </c:lineChart>
      <c:catAx>
        <c:axId val="2587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8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784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8348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287153.27849</c:v>
                </c:pt>
                <c:pt idx="1">
                  <c:v>143833.61949000001</c:v>
                </c:pt>
                <c:pt idx="2">
                  <c:v>159931.93192</c:v>
                </c:pt>
                <c:pt idx="3">
                  <c:v>250187.32801</c:v>
                </c:pt>
                <c:pt idx="4">
                  <c:v>346275.25508999999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87408"/>
        <c:axId val="258787968"/>
      </c:lineChart>
      <c:catAx>
        <c:axId val="2587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8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787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87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856621.07105999999</c:v>
                </c:pt>
                <c:pt idx="1">
                  <c:v>938578.88931</c:v>
                </c:pt>
                <c:pt idx="2">
                  <c:v>956943.72271</c:v>
                </c:pt>
                <c:pt idx="3">
                  <c:v>977721.76197999995</c:v>
                </c:pt>
                <c:pt idx="4">
                  <c:v>801019.30116999999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91328"/>
        <c:axId val="258791888"/>
      </c:lineChart>
      <c:catAx>
        <c:axId val="2587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9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79188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9132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277541.18219000002</c:v>
                </c:pt>
                <c:pt idx="1">
                  <c:v>281390.65178000001</c:v>
                </c:pt>
                <c:pt idx="2">
                  <c:v>275683.30398999999</c:v>
                </c:pt>
                <c:pt idx="3">
                  <c:v>350473.62608000002</c:v>
                </c:pt>
                <c:pt idx="4">
                  <c:v>406289.27455999999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95248"/>
        <c:axId val="258795808"/>
      </c:lineChart>
      <c:catAx>
        <c:axId val="25879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9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79580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7952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12306790.482999999</c:v>
                </c:pt>
                <c:pt idx="1">
                  <c:v>12241190.766000001</c:v>
                </c:pt>
                <c:pt idx="2">
                  <c:v>12536475.259</c:v>
                </c:pt>
                <c:pt idx="3">
                  <c:v>13392298.595000001</c:v>
                </c:pt>
                <c:pt idx="4">
                  <c:v>10819450.222989999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03536"/>
        <c:axId val="314804096"/>
      </c:lineChart>
      <c:catAx>
        <c:axId val="3148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480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804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4803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46983.135240000003</c:v>
                </c:pt>
                <c:pt idx="3">
                  <c:v>103764.36032000001</c:v>
                </c:pt>
                <c:pt idx="4">
                  <c:v>117093.83422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06064"/>
        <c:axId val="258406624"/>
      </c:lineChart>
      <c:catAx>
        <c:axId val="2584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40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40662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4060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99415.228080000001</c:v>
                </c:pt>
                <c:pt idx="1">
                  <c:v>97080.694059999994</c:v>
                </c:pt>
                <c:pt idx="2">
                  <c:v>136126.69362000001</c:v>
                </c:pt>
                <c:pt idx="3">
                  <c:v>128042.47478</c:v>
                </c:pt>
                <c:pt idx="4">
                  <c:v>110325.70848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09984"/>
        <c:axId val="258410544"/>
      </c:lineChart>
      <c:catAx>
        <c:axId val="2584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41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410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409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274750.64954999997</c:v>
                </c:pt>
                <c:pt idx="1">
                  <c:v>295637.11453999998</c:v>
                </c:pt>
                <c:pt idx="2">
                  <c:v>315458.27873999998</c:v>
                </c:pt>
                <c:pt idx="3">
                  <c:v>335368.79583999998</c:v>
                </c:pt>
                <c:pt idx="4">
                  <c:v>298032.53746000002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13904"/>
        <c:axId val="258414464"/>
      </c:lineChart>
      <c:catAx>
        <c:axId val="25841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41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4144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84139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1819176.0677199997</c:v>
                </c:pt>
                <c:pt idx="1">
                  <c:v>1658572.8728</c:v>
                </c:pt>
                <c:pt idx="2">
                  <c:v>1774035.4183100001</c:v>
                </c:pt>
                <c:pt idx="3">
                  <c:v>1712897.5632800001</c:v>
                </c:pt>
                <c:pt idx="4">
                  <c:v>1574728.8587100001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62768"/>
        <c:axId val="273763328"/>
      </c:lineChart>
      <c:catAx>
        <c:axId val="27376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376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763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3762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12306790.482999999</c:v>
                </c:pt>
                <c:pt idx="1">
                  <c:v>12241190.766000001</c:v>
                </c:pt>
                <c:pt idx="2">
                  <c:v>12536475.259</c:v>
                </c:pt>
                <c:pt idx="3">
                  <c:v>13392298.595000001</c:v>
                </c:pt>
                <c:pt idx="4">
                  <c:v>10819450.222989999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39184"/>
        <c:axId val="306139744"/>
      </c:lineChart>
      <c:catAx>
        <c:axId val="30613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613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13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61391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157642154.10200003</c:v>
                </c:pt>
                <c:pt idx="13">
                  <c:v>61296205.325989999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404848"/>
        <c:axId val="319405408"/>
      </c:barChart>
      <c:catAx>
        <c:axId val="31940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940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40540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1940484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566256.27283999999</c:v>
                </c:pt>
                <c:pt idx="1">
                  <c:v>492096.56462000002</c:v>
                </c:pt>
                <c:pt idx="2">
                  <c:v>554974.79662000004</c:v>
                </c:pt>
                <c:pt idx="3">
                  <c:v>488245.37166</c:v>
                </c:pt>
                <c:pt idx="4">
                  <c:v>482189.86816000001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44432"/>
        <c:axId val="403544992"/>
      </c:lineChart>
      <c:catAx>
        <c:axId val="40354443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354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5449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35444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155910.01417000001</c:v>
                </c:pt>
                <c:pt idx="2">
                  <c:v>152646.22302</c:v>
                </c:pt>
                <c:pt idx="3">
                  <c:v>124907.6977</c:v>
                </c:pt>
                <c:pt idx="4">
                  <c:v>161793.54375000001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535344"/>
        <c:axId val="260535904"/>
      </c:lineChart>
      <c:catAx>
        <c:axId val="26053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5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535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535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98772.232870000007</c:v>
                </c:pt>
                <c:pt idx="2">
                  <c:v>104174.78711999999</c:v>
                </c:pt>
                <c:pt idx="3">
                  <c:v>106241.08615</c:v>
                </c:pt>
                <c:pt idx="4">
                  <c:v>96313.811530000006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07552"/>
        <c:axId val="304908112"/>
      </c:lineChart>
      <c:catAx>
        <c:axId val="3049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90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908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04907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29" activePane="bottomRight" state="frozen"/>
      <selection activeCell="B16" sqref="B16"/>
      <selection pane="topRight" activeCell="B16" sqref="B16"/>
      <selection pane="bottomLeft" activeCell="B16" sqref="B16"/>
      <selection pane="bottomRight" activeCell="G51" sqref="G5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7" t="s">
        <v>206</v>
      </c>
      <c r="C1" s="147"/>
      <c r="D1" s="147"/>
      <c r="E1" s="147"/>
      <c r="F1" s="147"/>
      <c r="G1" s="147"/>
      <c r="H1" s="147"/>
      <c r="I1" s="147"/>
      <c r="J1" s="147"/>
      <c r="K1" s="132"/>
      <c r="L1" s="132"/>
      <c r="M1" s="132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4" t="s">
        <v>198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 ht="17.399999999999999" x14ac:dyDescent="0.25">
      <c r="A6" s="3"/>
      <c r="B6" s="143" t="s">
        <v>60</v>
      </c>
      <c r="C6" s="143"/>
      <c r="D6" s="143"/>
      <c r="E6" s="143"/>
      <c r="F6" s="143" t="s">
        <v>207</v>
      </c>
      <c r="G6" s="143"/>
      <c r="H6" s="143"/>
      <c r="I6" s="143"/>
      <c r="J6" s="143" t="s">
        <v>173</v>
      </c>
      <c r="K6" s="143"/>
      <c r="L6" s="143"/>
      <c r="M6" s="143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5" t="s">
        <v>185</v>
      </c>
      <c r="L7" s="7" t="s">
        <v>182</v>
      </c>
      <c r="M7" s="7" t="s">
        <v>183</v>
      </c>
    </row>
    <row r="8" spans="1:13" ht="16.8" x14ac:dyDescent="0.3">
      <c r="A8" s="57" t="s">
        <v>2</v>
      </c>
      <c r="B8" s="58">
        <v>1808453.76923</v>
      </c>
      <c r="C8" s="58">
        <v>1574728.8587100001</v>
      </c>
      <c r="D8" s="56">
        <f t="shared" ref="D8:D44" si="0">(C8-B8)/B8*100</f>
        <v>-12.924019098343601</v>
      </c>
      <c r="E8" s="56">
        <f>C8/C$44*100</f>
        <v>14.554610689588413</v>
      </c>
      <c r="F8" s="58">
        <v>9267687.2214399986</v>
      </c>
      <c r="G8" s="58">
        <v>8539410.7808199991</v>
      </c>
      <c r="H8" s="56">
        <f t="shared" ref="H8:H45" si="1">(G8-F8)/F8*100</f>
        <v>-7.8582328386654492</v>
      </c>
      <c r="I8" s="56">
        <f>G8/G$46*100</f>
        <v>13.931385695745888</v>
      </c>
      <c r="J8" s="58">
        <v>22117283.105659999</v>
      </c>
      <c r="K8" s="58">
        <v>21751693.175320003</v>
      </c>
      <c r="L8" s="56">
        <f t="shared" ref="L8:L45" si="2">(K8-J8)/J8*100</f>
        <v>-1.6529603956936205</v>
      </c>
      <c r="M8" s="56">
        <f>K8/K$46*100</f>
        <v>14.336254682745706</v>
      </c>
    </row>
    <row r="9" spans="1:13" ht="15.6" x14ac:dyDescent="0.3">
      <c r="A9" s="9" t="s">
        <v>3</v>
      </c>
      <c r="B9" s="58">
        <v>1205380.2248800001</v>
      </c>
      <c r="C9" s="58">
        <v>1119467.0143900001</v>
      </c>
      <c r="D9" s="56">
        <f t="shared" si="0"/>
        <v>-7.1274780120565637</v>
      </c>
      <c r="E9" s="56">
        <f t="shared" ref="E9:E46" si="3">C9/C$44*100</f>
        <v>10.346801282113859</v>
      </c>
      <c r="F9" s="58">
        <v>6401907.8925599996</v>
      </c>
      <c r="G9" s="58">
        <v>6070568.3700099997</v>
      </c>
      <c r="H9" s="56">
        <f t="shared" si="1"/>
        <v>-5.1756371399074217</v>
      </c>
      <c r="I9" s="56">
        <f t="shared" ref="I9:I46" si="4">G9/G$46*100</f>
        <v>9.9036609814996783</v>
      </c>
      <c r="J9" s="58">
        <v>15317463.38326</v>
      </c>
      <c r="K9" s="58">
        <v>15355371.858520001</v>
      </c>
      <c r="L9" s="56">
        <f t="shared" si="2"/>
        <v>0.24748533299207828</v>
      </c>
      <c r="M9" s="56">
        <f t="shared" ref="M9:M46" si="5">K9/K$46*100</f>
        <v>10.120523489260297</v>
      </c>
    </row>
    <row r="10" spans="1:13" ht="13.8" x14ac:dyDescent="0.25">
      <c r="A10" s="11" t="s">
        <v>4</v>
      </c>
      <c r="B10" s="12">
        <v>542968.32842999999</v>
      </c>
      <c r="C10" s="12">
        <v>482189.86816000001</v>
      </c>
      <c r="D10" s="13">
        <f t="shared" si="0"/>
        <v>-11.193739503322725</v>
      </c>
      <c r="E10" s="13">
        <f t="shared" si="3"/>
        <v>4.4566947323756416</v>
      </c>
      <c r="F10" s="12">
        <v>2922278.5620900001</v>
      </c>
      <c r="G10" s="12">
        <v>2583762.8739</v>
      </c>
      <c r="H10" s="13">
        <f t="shared" si="1"/>
        <v>-11.583963711792599</v>
      </c>
      <c r="I10" s="13">
        <f t="shared" si="4"/>
        <v>4.2152085274428357</v>
      </c>
      <c r="J10" s="12">
        <v>6897433.5780700007</v>
      </c>
      <c r="K10" s="12">
        <v>6377157.8780500004</v>
      </c>
      <c r="L10" s="13">
        <f t="shared" si="2"/>
        <v>-7.5430331315431216</v>
      </c>
      <c r="M10" s="13">
        <f t="shared" si="5"/>
        <v>4.2031008232285796</v>
      </c>
    </row>
    <row r="11" spans="1:13" ht="13.8" x14ac:dyDescent="0.25">
      <c r="A11" s="11" t="s">
        <v>5</v>
      </c>
      <c r="B11" s="12">
        <v>188104.70172000001</v>
      </c>
      <c r="C11" s="12">
        <v>161793.54375000001</v>
      </c>
      <c r="D11" s="13">
        <f t="shared" si="0"/>
        <v>-13.987506813713257</v>
      </c>
      <c r="E11" s="13">
        <f t="shared" si="3"/>
        <v>1.4953952411205573</v>
      </c>
      <c r="F11" s="12">
        <v>977589.61971999996</v>
      </c>
      <c r="G11" s="12">
        <v>813759.39274000004</v>
      </c>
      <c r="H11" s="13">
        <f t="shared" si="1"/>
        <v>-16.758589051602652</v>
      </c>
      <c r="I11" s="13">
        <f t="shared" si="4"/>
        <v>1.3275852696136814</v>
      </c>
      <c r="J11" s="12">
        <v>2409943.9562400002</v>
      </c>
      <c r="K11" s="12">
        <v>2230498.8993500001</v>
      </c>
      <c r="L11" s="13">
        <f t="shared" si="2"/>
        <v>-7.4460261378845791</v>
      </c>
      <c r="M11" s="13">
        <f t="shared" si="5"/>
        <v>1.4700924674198448</v>
      </c>
    </row>
    <row r="12" spans="1:13" ht="13.8" x14ac:dyDescent="0.25">
      <c r="A12" s="11" t="s">
        <v>6</v>
      </c>
      <c r="B12" s="12">
        <v>109161.33497</v>
      </c>
      <c r="C12" s="12">
        <v>96313.811530000006</v>
      </c>
      <c r="D12" s="13">
        <f t="shared" si="0"/>
        <v>-11.769298574015039</v>
      </c>
      <c r="E12" s="13">
        <f t="shared" si="3"/>
        <v>0.89019136411705102</v>
      </c>
      <c r="F12" s="12">
        <v>573803.59282999998</v>
      </c>
      <c r="G12" s="12">
        <v>498542.06916000001</v>
      </c>
      <c r="H12" s="13">
        <f t="shared" si="1"/>
        <v>-13.116251729761755</v>
      </c>
      <c r="I12" s="13">
        <f t="shared" si="4"/>
        <v>0.81333267941892451</v>
      </c>
      <c r="J12" s="12">
        <v>1405608.4800999998</v>
      </c>
      <c r="K12" s="12">
        <v>1340468.0734900001</v>
      </c>
      <c r="L12" s="13">
        <f t="shared" si="2"/>
        <v>-4.6343208320260985</v>
      </c>
      <c r="M12" s="13">
        <f t="shared" si="5"/>
        <v>0.88348486440800544</v>
      </c>
    </row>
    <row r="13" spans="1:13" ht="13.8" x14ac:dyDescent="0.25">
      <c r="A13" s="11" t="s">
        <v>7</v>
      </c>
      <c r="B13" s="12">
        <v>108918.62856</v>
      </c>
      <c r="C13" s="12">
        <v>85612.280129999999</v>
      </c>
      <c r="D13" s="13">
        <f t="shared" si="0"/>
        <v>-21.39794517992965</v>
      </c>
      <c r="E13" s="13">
        <f t="shared" si="3"/>
        <v>0.79128124225835827</v>
      </c>
      <c r="F13" s="12">
        <v>552523.51645</v>
      </c>
      <c r="G13" s="12">
        <v>487747.52078000002</v>
      </c>
      <c r="H13" s="13">
        <f t="shared" si="1"/>
        <v>-11.72366310961568</v>
      </c>
      <c r="I13" s="13">
        <f t="shared" si="4"/>
        <v>0.79572221181723279</v>
      </c>
      <c r="J13" s="12">
        <v>1445854.5510800001</v>
      </c>
      <c r="K13" s="12">
        <v>1394062.7067299997</v>
      </c>
      <c r="L13" s="13">
        <f t="shared" si="2"/>
        <v>-3.582092286621346</v>
      </c>
      <c r="M13" s="13">
        <f t="shared" si="5"/>
        <v>0.91880838178038016</v>
      </c>
    </row>
    <row r="14" spans="1:13" ht="13.8" x14ac:dyDescent="0.25">
      <c r="A14" s="11" t="s">
        <v>8</v>
      </c>
      <c r="B14" s="12">
        <v>141867.42569</v>
      </c>
      <c r="C14" s="12">
        <v>216963.81508</v>
      </c>
      <c r="D14" s="13">
        <f t="shared" si="0"/>
        <v>52.934201790688739</v>
      </c>
      <c r="E14" s="13">
        <f t="shared" si="3"/>
        <v>2.0053127525738654</v>
      </c>
      <c r="F14" s="12">
        <v>781435.45359000005</v>
      </c>
      <c r="G14" s="12">
        <v>1149454.9496599999</v>
      </c>
      <c r="H14" s="13">
        <f t="shared" si="1"/>
        <v>47.095315982820843</v>
      </c>
      <c r="I14" s="13">
        <f t="shared" si="4"/>
        <v>1.8752465075886571</v>
      </c>
      <c r="J14" s="12">
        <v>1864600.32473</v>
      </c>
      <c r="K14" s="12">
        <v>2683425.6393900001</v>
      </c>
      <c r="L14" s="13">
        <f t="shared" si="2"/>
        <v>43.914253569518642</v>
      </c>
      <c r="M14" s="13">
        <f t="shared" si="5"/>
        <v>1.7686105204975069</v>
      </c>
    </row>
    <row r="15" spans="1:13" ht="13.8" x14ac:dyDescent="0.25">
      <c r="A15" s="11" t="s">
        <v>9</v>
      </c>
      <c r="B15" s="12">
        <v>19755.836240000001</v>
      </c>
      <c r="C15" s="12">
        <v>17065.852869999999</v>
      </c>
      <c r="D15" s="13">
        <f t="shared" si="0"/>
        <v>-13.616145311801803</v>
      </c>
      <c r="E15" s="13">
        <f t="shared" si="3"/>
        <v>0.15773308734058558</v>
      </c>
      <c r="F15" s="12">
        <v>110287.43111</v>
      </c>
      <c r="G15" s="12">
        <v>90386.288920000006</v>
      </c>
      <c r="H15" s="13">
        <f t="shared" si="1"/>
        <v>-18.044796210867151</v>
      </c>
      <c r="I15" s="13">
        <f t="shared" si="4"/>
        <v>0.14745821285233071</v>
      </c>
      <c r="J15" s="12">
        <v>314182.52155999996</v>
      </c>
      <c r="K15" s="12">
        <v>208136.28328</v>
      </c>
      <c r="L15" s="13">
        <f t="shared" si="2"/>
        <v>-33.753067405994493</v>
      </c>
      <c r="M15" s="13">
        <f t="shared" si="5"/>
        <v>0.13717988488398622</v>
      </c>
    </row>
    <row r="16" spans="1:13" ht="13.8" x14ac:dyDescent="0.25">
      <c r="A16" s="11" t="s">
        <v>10</v>
      </c>
      <c r="B16" s="12">
        <v>86381.492960000003</v>
      </c>
      <c r="C16" s="12">
        <v>53359.857490000002</v>
      </c>
      <c r="D16" s="13">
        <f t="shared" si="0"/>
        <v>-38.227673936234311</v>
      </c>
      <c r="E16" s="13">
        <f t="shared" si="3"/>
        <v>0.49318455550187634</v>
      </c>
      <c r="F16" s="12">
        <v>435803.00475999998</v>
      </c>
      <c r="G16" s="12">
        <v>403674.88841999997</v>
      </c>
      <c r="H16" s="13">
        <f t="shared" si="1"/>
        <v>-7.372164943583444</v>
      </c>
      <c r="I16" s="13">
        <f t="shared" si="4"/>
        <v>0.65856423945519371</v>
      </c>
      <c r="J16" s="12">
        <v>895778.8545400002</v>
      </c>
      <c r="K16" s="12">
        <v>1043530.2016700001</v>
      </c>
      <c r="L16" s="13">
        <f t="shared" si="2"/>
        <v>16.494176702337214</v>
      </c>
      <c r="M16" s="13">
        <f t="shared" si="5"/>
        <v>0.68777702129655094</v>
      </c>
    </row>
    <row r="17" spans="1:13" ht="13.8" x14ac:dyDescent="0.25">
      <c r="A17" s="11" t="s">
        <v>11</v>
      </c>
      <c r="B17" s="12">
        <v>8222.47631</v>
      </c>
      <c r="C17" s="12">
        <v>6167.9853800000001</v>
      </c>
      <c r="D17" s="13">
        <f t="shared" si="0"/>
        <v>-24.986279711154314</v>
      </c>
      <c r="E17" s="13">
        <f t="shared" si="3"/>
        <v>5.7008306825921617E-2</v>
      </c>
      <c r="F17" s="12">
        <v>48186.712010000003</v>
      </c>
      <c r="G17" s="12">
        <v>43240.386429999999</v>
      </c>
      <c r="H17" s="13">
        <f t="shared" si="1"/>
        <v>-10.264916143217061</v>
      </c>
      <c r="I17" s="13">
        <f t="shared" si="4"/>
        <v>7.05433333108237E-2</v>
      </c>
      <c r="J17" s="12">
        <v>84061.116939999993</v>
      </c>
      <c r="K17" s="12">
        <v>78092.176560000007</v>
      </c>
      <c r="L17" s="13">
        <f t="shared" si="2"/>
        <v>-7.100715047910219</v>
      </c>
      <c r="M17" s="13">
        <f t="shared" si="5"/>
        <v>5.1469525745442758E-2</v>
      </c>
    </row>
    <row r="18" spans="1:13" ht="15.6" x14ac:dyDescent="0.3">
      <c r="A18" s="9" t="s">
        <v>12</v>
      </c>
      <c r="B18" s="58">
        <v>186505.35902999999</v>
      </c>
      <c r="C18" s="58">
        <v>125124.29757</v>
      </c>
      <c r="D18" s="56">
        <f t="shared" si="0"/>
        <v>-32.911151604027985</v>
      </c>
      <c r="E18" s="56">
        <f t="shared" si="3"/>
        <v>1.1564755601363761</v>
      </c>
      <c r="F18" s="58">
        <v>979197.62509999995</v>
      </c>
      <c r="G18" s="58">
        <v>808568.68889999995</v>
      </c>
      <c r="H18" s="56">
        <f t="shared" si="1"/>
        <v>-17.425382969303527</v>
      </c>
      <c r="I18" s="56">
        <f t="shared" si="4"/>
        <v>1.3191170393009002</v>
      </c>
      <c r="J18" s="58">
        <v>2182029.30608</v>
      </c>
      <c r="K18" s="58">
        <v>2104204.4258700004</v>
      </c>
      <c r="L18" s="56">
        <f t="shared" si="2"/>
        <v>-3.5666285504575312</v>
      </c>
      <c r="M18" s="56">
        <f t="shared" si="5"/>
        <v>1.3868534421982639</v>
      </c>
    </row>
    <row r="19" spans="1:13" ht="13.8" x14ac:dyDescent="0.25">
      <c r="A19" s="11" t="s">
        <v>13</v>
      </c>
      <c r="B19" s="12">
        <v>186505.35902999999</v>
      </c>
      <c r="C19" s="12">
        <v>125124.29757</v>
      </c>
      <c r="D19" s="13">
        <f t="shared" si="0"/>
        <v>-32.911151604027985</v>
      </c>
      <c r="E19" s="13">
        <f t="shared" si="3"/>
        <v>1.1564755601363761</v>
      </c>
      <c r="F19" s="12">
        <v>979197.62509999995</v>
      </c>
      <c r="G19" s="12">
        <v>808568.68889999995</v>
      </c>
      <c r="H19" s="13">
        <f t="shared" si="1"/>
        <v>-17.425382969303527</v>
      </c>
      <c r="I19" s="13">
        <f t="shared" si="4"/>
        <v>1.3191170393009002</v>
      </c>
      <c r="J19" s="12">
        <v>2182029.30608</v>
      </c>
      <c r="K19" s="12">
        <v>2104204.4258700004</v>
      </c>
      <c r="L19" s="13">
        <f t="shared" si="2"/>
        <v>-3.5666285504575312</v>
      </c>
      <c r="M19" s="13">
        <f t="shared" si="5"/>
        <v>1.3868534421982639</v>
      </c>
    </row>
    <row r="20" spans="1:13" ht="15.6" x14ac:dyDescent="0.3">
      <c r="A20" s="9" t="s">
        <v>189</v>
      </c>
      <c r="B20" s="8">
        <v>416568.18531999999</v>
      </c>
      <c r="C20" s="8">
        <v>330137.54674999998</v>
      </c>
      <c r="D20" s="10">
        <f t="shared" si="0"/>
        <v>-20.748257215947874</v>
      </c>
      <c r="E20" s="10">
        <f t="shared" si="3"/>
        <v>3.0513338473381788</v>
      </c>
      <c r="F20" s="8">
        <v>1886581.7037800001</v>
      </c>
      <c r="G20" s="8">
        <v>1660273.7219100001</v>
      </c>
      <c r="H20" s="10">
        <f t="shared" si="1"/>
        <v>-11.995662918630238</v>
      </c>
      <c r="I20" s="10">
        <f t="shared" si="4"/>
        <v>2.7086076749453083</v>
      </c>
      <c r="J20" s="8">
        <v>4617790.4163199998</v>
      </c>
      <c r="K20" s="8">
        <v>4292116.8909299998</v>
      </c>
      <c r="L20" s="10">
        <f t="shared" si="2"/>
        <v>-7.0525835091826261</v>
      </c>
      <c r="M20" s="10">
        <f t="shared" si="5"/>
        <v>2.828877751287143</v>
      </c>
    </row>
    <row r="21" spans="1:13" ht="13.8" x14ac:dyDescent="0.25">
      <c r="A21" s="11" t="s">
        <v>187</v>
      </c>
      <c r="B21" s="12">
        <v>416568.18531999999</v>
      </c>
      <c r="C21" s="12">
        <v>330137.54674999998</v>
      </c>
      <c r="D21" s="13">
        <f t="shared" si="0"/>
        <v>-20.748257215947874</v>
      </c>
      <c r="E21" s="13">
        <f t="shared" si="3"/>
        <v>3.0513338473381788</v>
      </c>
      <c r="F21" s="12">
        <v>1886581.7037800001</v>
      </c>
      <c r="G21" s="12">
        <v>1660273.7219100001</v>
      </c>
      <c r="H21" s="13">
        <f t="shared" si="1"/>
        <v>-11.995662918630238</v>
      </c>
      <c r="I21" s="13">
        <f t="shared" si="4"/>
        <v>2.7086076749453083</v>
      </c>
      <c r="J21" s="12">
        <v>4617790.4163199998</v>
      </c>
      <c r="K21" s="12">
        <v>4292116.8909299998</v>
      </c>
      <c r="L21" s="13">
        <f t="shared" si="2"/>
        <v>-7.0525835091826261</v>
      </c>
      <c r="M21" s="13">
        <f t="shared" si="5"/>
        <v>2.828877751287143</v>
      </c>
    </row>
    <row r="22" spans="1:13" ht="16.8" x14ac:dyDescent="0.3">
      <c r="A22" s="57" t="s">
        <v>14</v>
      </c>
      <c r="B22" s="58">
        <v>11089776.15136</v>
      </c>
      <c r="C22" s="58">
        <v>8838432.0897199996</v>
      </c>
      <c r="D22" s="56">
        <f t="shared" si="0"/>
        <v>-20.301077595366117</v>
      </c>
      <c r="E22" s="56">
        <f t="shared" si="3"/>
        <v>81.690214452296459</v>
      </c>
      <c r="F22" s="58">
        <v>52243889.690030001</v>
      </c>
      <c r="G22" s="58">
        <v>44907635.532169998</v>
      </c>
      <c r="H22" s="56">
        <f t="shared" si="1"/>
        <v>-14.042319975382734</v>
      </c>
      <c r="I22" s="56">
        <f t="shared" si="4"/>
        <v>73.263320777100148</v>
      </c>
      <c r="J22" s="58">
        <v>122316121.60253</v>
      </c>
      <c r="K22" s="58">
        <v>116714270.85599998</v>
      </c>
      <c r="L22" s="56">
        <f t="shared" si="2"/>
        <v>-4.5798139060797007</v>
      </c>
      <c r="M22" s="56">
        <f t="shared" si="5"/>
        <v>76.92483976378837</v>
      </c>
    </row>
    <row r="23" spans="1:13" ht="15.6" x14ac:dyDescent="0.3">
      <c r="A23" s="9" t="s">
        <v>15</v>
      </c>
      <c r="B23" s="58">
        <v>1129508.6988300001</v>
      </c>
      <c r="C23" s="58">
        <v>942048.35584999993</v>
      </c>
      <c r="D23" s="56">
        <f t="shared" si="0"/>
        <v>-16.596626761191011</v>
      </c>
      <c r="E23" s="56">
        <f t="shared" si="3"/>
        <v>8.7069891393211734</v>
      </c>
      <c r="F23" s="58">
        <v>5491040.4864999996</v>
      </c>
      <c r="G23" s="58">
        <v>4760751.76578</v>
      </c>
      <c r="H23" s="56">
        <f t="shared" si="1"/>
        <v>-13.299641889646441</v>
      </c>
      <c r="I23" s="56">
        <f t="shared" si="4"/>
        <v>7.7667968848332771</v>
      </c>
      <c r="J23" s="58">
        <v>12921800.528660003</v>
      </c>
      <c r="K23" s="58">
        <v>12362608.57542</v>
      </c>
      <c r="L23" s="56">
        <f t="shared" si="2"/>
        <v>-4.327508012523019</v>
      </c>
      <c r="M23" s="56">
        <f t="shared" si="5"/>
        <v>8.1480325992006275</v>
      </c>
    </row>
    <row r="24" spans="1:13" ht="13.8" x14ac:dyDescent="0.25">
      <c r="A24" s="11" t="s">
        <v>16</v>
      </c>
      <c r="B24" s="12">
        <v>768633.11112999998</v>
      </c>
      <c r="C24" s="12">
        <v>653932.53084999998</v>
      </c>
      <c r="D24" s="13">
        <f t="shared" si="0"/>
        <v>-14.922669687150716</v>
      </c>
      <c r="E24" s="13">
        <f t="shared" si="3"/>
        <v>6.0440458375645907</v>
      </c>
      <c r="F24" s="12">
        <v>3812791.0720099998</v>
      </c>
      <c r="G24" s="12">
        <v>3317003.2238599998</v>
      </c>
      <c r="H24" s="13">
        <f t="shared" si="1"/>
        <v>-13.003278668732147</v>
      </c>
      <c r="I24" s="13">
        <f t="shared" si="4"/>
        <v>5.4114332301963373</v>
      </c>
      <c r="J24" s="12">
        <v>8685637.9595899992</v>
      </c>
      <c r="K24" s="12">
        <v>8389304.7820900008</v>
      </c>
      <c r="L24" s="13">
        <f t="shared" si="2"/>
        <v>-3.4117606430142597</v>
      </c>
      <c r="M24" s="13">
        <f t="shared" si="5"/>
        <v>5.5292803644215311</v>
      </c>
    </row>
    <row r="25" spans="1:13" ht="13.8" x14ac:dyDescent="0.25">
      <c r="A25" s="11" t="s">
        <v>17</v>
      </c>
      <c r="B25" s="12">
        <v>166261.82307000001</v>
      </c>
      <c r="C25" s="12">
        <v>118181.41995</v>
      </c>
      <c r="D25" s="13">
        <f t="shared" si="0"/>
        <v>-28.918486656890003</v>
      </c>
      <c r="E25" s="13">
        <f t="shared" si="3"/>
        <v>1.0923052235951789</v>
      </c>
      <c r="F25" s="12">
        <v>733424.10728999996</v>
      </c>
      <c r="G25" s="12">
        <v>637217.12161999999</v>
      </c>
      <c r="H25" s="13">
        <f t="shared" si="1"/>
        <v>-13.117510689072454</v>
      </c>
      <c r="I25" s="13">
        <f t="shared" si="4"/>
        <v>1.0395702608850008</v>
      </c>
      <c r="J25" s="12">
        <v>1976339.1026999997</v>
      </c>
      <c r="K25" s="12">
        <v>1756974.2859699999</v>
      </c>
      <c r="L25" s="13">
        <f t="shared" si="2"/>
        <v>-11.099553534629353</v>
      </c>
      <c r="M25" s="13">
        <f t="shared" si="5"/>
        <v>1.1579986271266738</v>
      </c>
    </row>
    <row r="26" spans="1:13" ht="13.8" x14ac:dyDescent="0.25">
      <c r="A26" s="11" t="s">
        <v>18</v>
      </c>
      <c r="B26" s="12">
        <v>194613.76462999999</v>
      </c>
      <c r="C26" s="12">
        <v>169934.40505</v>
      </c>
      <c r="D26" s="13">
        <f t="shared" si="0"/>
        <v>-12.681199414090996</v>
      </c>
      <c r="E26" s="13">
        <f t="shared" si="3"/>
        <v>1.5706380781614051</v>
      </c>
      <c r="F26" s="12">
        <v>944825.30720000004</v>
      </c>
      <c r="G26" s="12">
        <v>806531.4203</v>
      </c>
      <c r="H26" s="13">
        <f t="shared" si="1"/>
        <v>-14.636979539618331</v>
      </c>
      <c r="I26" s="13">
        <f t="shared" si="4"/>
        <v>1.3157933937519379</v>
      </c>
      <c r="J26" s="12">
        <v>2259823.46637</v>
      </c>
      <c r="K26" s="12">
        <v>2216329.5073600002</v>
      </c>
      <c r="L26" s="13">
        <f t="shared" si="2"/>
        <v>-1.9246618002363296</v>
      </c>
      <c r="M26" s="13">
        <f t="shared" si="5"/>
        <v>1.460753607652423</v>
      </c>
    </row>
    <row r="27" spans="1:13" ht="15.6" x14ac:dyDescent="0.3">
      <c r="A27" s="9" t="s">
        <v>19</v>
      </c>
      <c r="B27" s="58">
        <v>1586058.04687</v>
      </c>
      <c r="C27" s="58">
        <v>1379461.6234599999</v>
      </c>
      <c r="D27" s="56">
        <f t="shared" si="0"/>
        <v>-13.025779467385002</v>
      </c>
      <c r="E27" s="56">
        <f t="shared" si="3"/>
        <v>12.749831045285589</v>
      </c>
      <c r="F27" s="58">
        <v>7365984.7995600002</v>
      </c>
      <c r="G27" s="58">
        <v>6540362.6759099998</v>
      </c>
      <c r="H27" s="56">
        <f t="shared" si="1"/>
        <v>-11.208577618831336</v>
      </c>
      <c r="I27" s="56">
        <f t="shared" si="4"/>
        <v>10.670093917113729</v>
      </c>
      <c r="J27" s="58">
        <v>17609555.989580002</v>
      </c>
      <c r="K27" s="58">
        <v>16956083.089079998</v>
      </c>
      <c r="L27" s="56">
        <f t="shared" si="2"/>
        <v>-3.7108993599082165</v>
      </c>
      <c r="M27" s="56">
        <f t="shared" si="5"/>
        <v>11.175531193252599</v>
      </c>
    </row>
    <row r="28" spans="1:13" ht="13.8" x14ac:dyDescent="0.25">
      <c r="A28" s="11" t="s">
        <v>20</v>
      </c>
      <c r="B28" s="12">
        <v>1586058.04687</v>
      </c>
      <c r="C28" s="12">
        <v>1379461.6234599999</v>
      </c>
      <c r="D28" s="13">
        <f t="shared" si="0"/>
        <v>-13.025779467385002</v>
      </c>
      <c r="E28" s="13">
        <f t="shared" si="3"/>
        <v>12.749831045285589</v>
      </c>
      <c r="F28" s="12">
        <v>7365984.7995600002</v>
      </c>
      <c r="G28" s="12">
        <v>6540362.6759099998</v>
      </c>
      <c r="H28" s="13">
        <f t="shared" si="1"/>
        <v>-11.208577618831336</v>
      </c>
      <c r="I28" s="13">
        <f t="shared" si="4"/>
        <v>10.670093917113729</v>
      </c>
      <c r="J28" s="12">
        <v>17609555.989580002</v>
      </c>
      <c r="K28" s="12">
        <v>16956083.089079998</v>
      </c>
      <c r="L28" s="13">
        <f t="shared" si="2"/>
        <v>-3.7108993599082165</v>
      </c>
      <c r="M28" s="13">
        <f t="shared" si="5"/>
        <v>11.175531193252599</v>
      </c>
    </row>
    <row r="29" spans="1:13" ht="15.6" x14ac:dyDescent="0.3">
      <c r="A29" s="9" t="s">
        <v>21</v>
      </c>
      <c r="B29" s="58">
        <v>8374209.4056599997</v>
      </c>
      <c r="C29" s="58">
        <v>6516922.1104100002</v>
      </c>
      <c r="D29" s="56">
        <f t="shared" si="0"/>
        <v>-22.178658369764285</v>
      </c>
      <c r="E29" s="56">
        <f t="shared" si="3"/>
        <v>60.233394267689711</v>
      </c>
      <c r="F29" s="58">
        <v>39386864.403970003</v>
      </c>
      <c r="G29" s="58">
        <v>33606521.09048</v>
      </c>
      <c r="H29" s="56">
        <f t="shared" si="1"/>
        <v>-14.675814896570879</v>
      </c>
      <c r="I29" s="56">
        <f t="shared" si="4"/>
        <v>54.826429975153147</v>
      </c>
      <c r="J29" s="58">
        <v>91784765.084290013</v>
      </c>
      <c r="K29" s="58">
        <v>87395579.191500008</v>
      </c>
      <c r="L29" s="56">
        <f t="shared" si="2"/>
        <v>-4.7820418658360362</v>
      </c>
      <c r="M29" s="56">
        <f t="shared" si="5"/>
        <v>57.601275971335163</v>
      </c>
    </row>
    <row r="30" spans="1:13" ht="13.8" x14ac:dyDescent="0.25">
      <c r="A30" s="11" t="s">
        <v>22</v>
      </c>
      <c r="B30" s="12">
        <v>1612655.01731</v>
      </c>
      <c r="C30" s="12">
        <v>1348222.34011</v>
      </c>
      <c r="D30" s="13">
        <f t="shared" si="0"/>
        <v>-16.397349362487258</v>
      </c>
      <c r="E30" s="13">
        <f t="shared" si="3"/>
        <v>12.461098413717856</v>
      </c>
      <c r="F30" s="12">
        <v>7827745.8594300002</v>
      </c>
      <c r="G30" s="12">
        <v>6712227.7423</v>
      </c>
      <c r="H30" s="13">
        <f t="shared" si="1"/>
        <v>-14.250821847852247</v>
      </c>
      <c r="I30" s="13">
        <f t="shared" si="4"/>
        <v>10.950478429459924</v>
      </c>
      <c r="J30" s="12">
        <v>18215093.979230002</v>
      </c>
      <c r="K30" s="12">
        <v>17613877.180720001</v>
      </c>
      <c r="L30" s="13">
        <f t="shared" si="2"/>
        <v>-3.3006516419599343</v>
      </c>
      <c r="M30" s="13">
        <f t="shared" si="5"/>
        <v>11.609074621368638</v>
      </c>
    </row>
    <row r="31" spans="1:13" ht="13.8" x14ac:dyDescent="0.25">
      <c r="A31" s="11" t="s">
        <v>23</v>
      </c>
      <c r="B31" s="12">
        <v>2040798.1582899999</v>
      </c>
      <c r="C31" s="12">
        <v>1481932.057</v>
      </c>
      <c r="D31" s="13">
        <f t="shared" si="0"/>
        <v>-27.384682753647621</v>
      </c>
      <c r="E31" s="13">
        <f t="shared" si="3"/>
        <v>13.69692568898812</v>
      </c>
      <c r="F31" s="12">
        <v>9671811.6583999991</v>
      </c>
      <c r="G31" s="12">
        <v>8521227.0662200004</v>
      </c>
      <c r="H31" s="13">
        <f t="shared" si="1"/>
        <v>-11.89626755377016</v>
      </c>
      <c r="I31" s="13">
        <f t="shared" si="4"/>
        <v>13.901720377145343</v>
      </c>
      <c r="J31" s="12">
        <v>22232752.422789998</v>
      </c>
      <c r="K31" s="12">
        <v>21119369.161199998</v>
      </c>
      <c r="L31" s="13">
        <f t="shared" si="2"/>
        <v>-5.0078516614466091</v>
      </c>
      <c r="M31" s="13">
        <f t="shared" si="5"/>
        <v>13.919498247493758</v>
      </c>
    </row>
    <row r="32" spans="1:13" ht="13.8" x14ac:dyDescent="0.25">
      <c r="A32" s="11" t="s">
        <v>24</v>
      </c>
      <c r="B32" s="12">
        <v>131933.46765999999</v>
      </c>
      <c r="C32" s="12">
        <v>117093.83422</v>
      </c>
      <c r="D32" s="13">
        <f t="shared" si="0"/>
        <v>-11.247815814439567</v>
      </c>
      <c r="E32" s="13">
        <f t="shared" si="3"/>
        <v>1.0822530887123083</v>
      </c>
      <c r="F32" s="12">
        <v>449131.15055000002</v>
      </c>
      <c r="G32" s="12">
        <v>389687.83413999999</v>
      </c>
      <c r="H32" s="13">
        <f t="shared" si="1"/>
        <v>-13.235180044226844</v>
      </c>
      <c r="I32" s="13">
        <f t="shared" si="4"/>
        <v>0.63574544634130836</v>
      </c>
      <c r="J32" s="12">
        <v>1189434.07021</v>
      </c>
      <c r="K32" s="12">
        <v>1212434.1259400002</v>
      </c>
      <c r="L32" s="13">
        <f t="shared" si="2"/>
        <v>1.9336974033322734</v>
      </c>
      <c r="M32" s="13">
        <f t="shared" si="5"/>
        <v>0.7990993747213111</v>
      </c>
    </row>
    <row r="33" spans="1:13" ht="13.8" x14ac:dyDescent="0.25">
      <c r="A33" s="11" t="s">
        <v>175</v>
      </c>
      <c r="B33" s="12">
        <v>1064518.9659500001</v>
      </c>
      <c r="C33" s="12">
        <v>828472.09027000004</v>
      </c>
      <c r="D33" s="13">
        <f t="shared" si="0"/>
        <v>-22.174041349216044</v>
      </c>
      <c r="E33" s="13">
        <f t="shared" si="3"/>
        <v>7.6572475790830739</v>
      </c>
      <c r="F33" s="12">
        <v>5023931.3054200001</v>
      </c>
      <c r="G33" s="12">
        <v>4115004.0177000002</v>
      </c>
      <c r="H33" s="13">
        <f t="shared" si="1"/>
        <v>-18.091952944090139</v>
      </c>
      <c r="I33" s="13">
        <f t="shared" si="4"/>
        <v>6.7133095691899403</v>
      </c>
      <c r="J33" s="12">
        <v>12196827.531860001</v>
      </c>
      <c r="K33" s="12">
        <v>11201129.9526</v>
      </c>
      <c r="L33" s="13">
        <f t="shared" si="2"/>
        <v>-8.1635784113457763</v>
      </c>
      <c r="M33" s="13">
        <f t="shared" si="5"/>
        <v>7.3825173259250203</v>
      </c>
    </row>
    <row r="34" spans="1:13" ht="13.8" x14ac:dyDescent="0.25">
      <c r="A34" s="11" t="s">
        <v>25</v>
      </c>
      <c r="B34" s="12">
        <v>544227.77720999997</v>
      </c>
      <c r="C34" s="12">
        <v>411135.85515999998</v>
      </c>
      <c r="D34" s="13">
        <f t="shared" si="0"/>
        <v>-24.455187262270904</v>
      </c>
      <c r="E34" s="13">
        <f t="shared" si="3"/>
        <v>3.7999699308786217</v>
      </c>
      <c r="F34" s="12">
        <v>2521783.1743999999</v>
      </c>
      <c r="G34" s="12">
        <v>2256467.7230500001</v>
      </c>
      <c r="H34" s="13">
        <f t="shared" si="1"/>
        <v>-10.520946211528493</v>
      </c>
      <c r="I34" s="13">
        <f t="shared" si="4"/>
        <v>3.6812518997701194</v>
      </c>
      <c r="J34" s="12">
        <v>5919210.4488500003</v>
      </c>
      <c r="K34" s="12">
        <v>5779075.6528000003</v>
      </c>
      <c r="L34" s="13">
        <f t="shared" si="2"/>
        <v>-2.3674575732853991</v>
      </c>
      <c r="M34" s="13">
        <f t="shared" si="5"/>
        <v>3.8089127003409398</v>
      </c>
    </row>
    <row r="35" spans="1:13" ht="13.8" x14ac:dyDescent="0.25">
      <c r="A35" s="11" t="s">
        <v>26</v>
      </c>
      <c r="B35" s="12">
        <v>650683.92787999997</v>
      </c>
      <c r="C35" s="12">
        <v>520654.74505999999</v>
      </c>
      <c r="D35" s="13">
        <f t="shared" si="0"/>
        <v>-19.98346312988695</v>
      </c>
      <c r="E35" s="13">
        <f t="shared" si="3"/>
        <v>4.8122107346422531</v>
      </c>
      <c r="F35" s="12">
        <v>3058303.0621699998</v>
      </c>
      <c r="G35" s="12">
        <v>2580404.3115500002</v>
      </c>
      <c r="H35" s="13">
        <f t="shared" si="1"/>
        <v>-15.626271854199745</v>
      </c>
      <c r="I35" s="13">
        <f t="shared" si="4"/>
        <v>4.2097292937249602</v>
      </c>
      <c r="J35" s="12">
        <v>7054283.9347800007</v>
      </c>
      <c r="K35" s="12">
        <v>6625635.4451300008</v>
      </c>
      <c r="L35" s="13">
        <f t="shared" si="2"/>
        <v>-6.0764280770811929</v>
      </c>
      <c r="M35" s="13">
        <f t="shared" si="5"/>
        <v>4.366869117305554</v>
      </c>
    </row>
    <row r="36" spans="1:13" ht="13.8" x14ac:dyDescent="0.25">
      <c r="A36" s="11" t="s">
        <v>27</v>
      </c>
      <c r="B36" s="12">
        <v>1272871.9844800001</v>
      </c>
      <c r="C36" s="12">
        <v>801019.30116999999</v>
      </c>
      <c r="D36" s="13">
        <f t="shared" si="0"/>
        <v>-37.069924474986671</v>
      </c>
      <c r="E36" s="13">
        <f t="shared" si="3"/>
        <v>7.4035120515452117</v>
      </c>
      <c r="F36" s="12">
        <v>5941079.8133100001</v>
      </c>
      <c r="G36" s="12">
        <v>4530884.7462299997</v>
      </c>
      <c r="H36" s="13">
        <f t="shared" si="1"/>
        <v>-23.736342742285554</v>
      </c>
      <c r="I36" s="13">
        <f t="shared" si="4"/>
        <v>7.3917866891327355</v>
      </c>
      <c r="J36" s="12">
        <v>13453175.382650003</v>
      </c>
      <c r="K36" s="12">
        <v>11793796.738150002</v>
      </c>
      <c r="L36" s="13">
        <f t="shared" si="2"/>
        <v>-12.334475670628896</v>
      </c>
      <c r="M36" s="13">
        <f t="shared" si="5"/>
        <v>7.7731362037827463</v>
      </c>
    </row>
    <row r="37" spans="1:13" ht="13.8" x14ac:dyDescent="0.25">
      <c r="A37" s="14" t="s">
        <v>176</v>
      </c>
      <c r="B37" s="12">
        <v>289417.06945000001</v>
      </c>
      <c r="C37" s="12">
        <v>243866.51302000001</v>
      </c>
      <c r="D37" s="13">
        <f t="shared" si="0"/>
        <v>-15.738724919218821</v>
      </c>
      <c r="E37" s="13">
        <f t="shared" si="3"/>
        <v>2.2539639999619729</v>
      </c>
      <c r="F37" s="12">
        <v>1358778.38846</v>
      </c>
      <c r="G37" s="12">
        <v>1179602.67888</v>
      </c>
      <c r="H37" s="13">
        <f t="shared" si="1"/>
        <v>-13.186529245808257</v>
      </c>
      <c r="I37" s="13">
        <f t="shared" si="4"/>
        <v>1.9244301871650129</v>
      </c>
      <c r="J37" s="12">
        <v>3167198.1421300001</v>
      </c>
      <c r="K37" s="12">
        <v>2977074.9038900002</v>
      </c>
      <c r="L37" s="13">
        <f t="shared" si="2"/>
        <v>-6.0028842436784968</v>
      </c>
      <c r="M37" s="13">
        <f t="shared" si="5"/>
        <v>1.962150885807989</v>
      </c>
    </row>
    <row r="38" spans="1:13" ht="13.8" x14ac:dyDescent="0.25">
      <c r="A38" s="11" t="s">
        <v>28</v>
      </c>
      <c r="B38" s="12">
        <v>202615.78289999999</v>
      </c>
      <c r="C38" s="12">
        <v>346275.25508999999</v>
      </c>
      <c r="D38" s="13">
        <f t="shared" si="0"/>
        <v>70.90240954274644</v>
      </c>
      <c r="E38" s="13">
        <f t="shared" si="3"/>
        <v>3.2004884532321953</v>
      </c>
      <c r="F38" s="12">
        <v>997801.12098000001</v>
      </c>
      <c r="G38" s="12">
        <v>1187381.4129999999</v>
      </c>
      <c r="H38" s="13">
        <f t="shared" si="1"/>
        <v>18.999807480051921</v>
      </c>
      <c r="I38" s="13">
        <f t="shared" si="4"/>
        <v>1.9371205879469708</v>
      </c>
      <c r="J38" s="12">
        <v>2353554.7057700003</v>
      </c>
      <c r="K38" s="12">
        <v>3294516.8894399996</v>
      </c>
      <c r="L38" s="13">
        <f t="shared" si="2"/>
        <v>39.980467900878871</v>
      </c>
      <c r="M38" s="13">
        <f t="shared" si="5"/>
        <v>2.1713727204100359</v>
      </c>
    </row>
    <row r="39" spans="1:13" ht="13.8" x14ac:dyDescent="0.25">
      <c r="A39" s="11" t="s">
        <v>177</v>
      </c>
      <c r="B39" s="12">
        <v>142827.79947</v>
      </c>
      <c r="C39" s="12">
        <v>110325.70848</v>
      </c>
      <c r="D39" s="13">
        <f>(C39-B39)/B39*100</f>
        <v>-22.756137888147496</v>
      </c>
      <c r="E39" s="13">
        <f t="shared" si="3"/>
        <v>1.0196979163097535</v>
      </c>
      <c r="F39" s="12">
        <v>597499.99251000001</v>
      </c>
      <c r="G39" s="12">
        <v>570990.79902000003</v>
      </c>
      <c r="H39" s="13">
        <f t="shared" si="1"/>
        <v>-4.4366851585452203</v>
      </c>
      <c r="I39" s="13">
        <f t="shared" si="4"/>
        <v>0.9315271573228957</v>
      </c>
      <c r="J39" s="12">
        <v>1475975.5831099998</v>
      </c>
      <c r="K39" s="12">
        <v>1621331.68772</v>
      </c>
      <c r="L39" s="13">
        <f t="shared" si="2"/>
        <v>9.8481374809550193</v>
      </c>
      <c r="M39" s="13">
        <f t="shared" si="5"/>
        <v>1.0685983759063342</v>
      </c>
    </row>
    <row r="40" spans="1:13" ht="13.8" x14ac:dyDescent="0.25">
      <c r="A40" s="11" t="s">
        <v>29</v>
      </c>
      <c r="B40" s="12">
        <v>411021.45890999999</v>
      </c>
      <c r="C40" s="12">
        <v>298032.53746000002</v>
      </c>
      <c r="D40" s="13">
        <f>(C40-B40)/B40*100</f>
        <v>-27.489786482106954</v>
      </c>
      <c r="E40" s="13">
        <f t="shared" si="3"/>
        <v>2.7545996452455372</v>
      </c>
      <c r="F40" s="12">
        <v>1889399.0534000001</v>
      </c>
      <c r="G40" s="12">
        <v>1519247.37613</v>
      </c>
      <c r="H40" s="13">
        <f t="shared" si="1"/>
        <v>-19.590973997997246</v>
      </c>
      <c r="I40" s="13">
        <f t="shared" si="4"/>
        <v>2.4785341409802233</v>
      </c>
      <c r="J40" s="12">
        <v>4423872.05375</v>
      </c>
      <c r="K40" s="12">
        <v>4053622.1398899993</v>
      </c>
      <c r="L40" s="13">
        <f t="shared" si="2"/>
        <v>-8.3693630684040592</v>
      </c>
      <c r="M40" s="13">
        <f t="shared" si="5"/>
        <v>2.6716889998713729</v>
      </c>
    </row>
    <row r="41" spans="1:13" ht="13.8" x14ac:dyDescent="0.25">
      <c r="A41" s="11" t="s">
        <v>30</v>
      </c>
      <c r="B41" s="12">
        <v>10637.996150000001</v>
      </c>
      <c r="C41" s="12">
        <v>9891.8733699999993</v>
      </c>
      <c r="D41" s="13">
        <f t="shared" si="0"/>
        <v>-7.0137530553627938</v>
      </c>
      <c r="E41" s="13">
        <f t="shared" si="3"/>
        <v>9.1426765372800423E-2</v>
      </c>
      <c r="F41" s="12">
        <v>49599.824939999999</v>
      </c>
      <c r="G41" s="12">
        <v>43395.382259999998</v>
      </c>
      <c r="H41" s="13">
        <f t="shared" si="1"/>
        <v>-12.509001165841616</v>
      </c>
      <c r="I41" s="13">
        <f t="shared" si="4"/>
        <v>7.0796196973713907E-2</v>
      </c>
      <c r="J41" s="12">
        <v>103386.82916000001</v>
      </c>
      <c r="K41" s="12">
        <v>103715.31401999999</v>
      </c>
      <c r="L41" s="13">
        <f t="shared" si="2"/>
        <v>0.31772408794124418</v>
      </c>
      <c r="M41" s="13">
        <f t="shared" si="5"/>
        <v>6.8357398401459921E-2</v>
      </c>
    </row>
    <row r="42" spans="1:13" ht="15.6" x14ac:dyDescent="0.3">
      <c r="A42" s="59" t="s">
        <v>31</v>
      </c>
      <c r="B42" s="58">
        <v>465271.46278</v>
      </c>
      <c r="C42" s="58">
        <v>406289.27455999999</v>
      </c>
      <c r="D42" s="56">
        <f t="shared" si="0"/>
        <v>-12.676940869655114</v>
      </c>
      <c r="E42" s="56">
        <f t="shared" si="3"/>
        <v>3.7551748581151125</v>
      </c>
      <c r="F42" s="58">
        <v>1968579.38925</v>
      </c>
      <c r="G42" s="58">
        <v>1591378.0386000001</v>
      </c>
      <c r="H42" s="56">
        <f t="shared" si="1"/>
        <v>-19.161094173281377</v>
      </c>
      <c r="I42" s="56">
        <f t="shared" si="4"/>
        <v>2.596209716631912</v>
      </c>
      <c r="J42" s="58">
        <v>4931559.0090199998</v>
      </c>
      <c r="K42" s="58">
        <v>4268440.3144399999</v>
      </c>
      <c r="L42" s="56">
        <f t="shared" si="2"/>
        <v>-13.446431308377976</v>
      </c>
      <c r="M42" s="56">
        <f t="shared" si="5"/>
        <v>2.8132728313464148</v>
      </c>
    </row>
    <row r="43" spans="1:13" ht="13.8" x14ac:dyDescent="0.25">
      <c r="A43" s="11" t="s">
        <v>32</v>
      </c>
      <c r="B43" s="12">
        <v>465271.46278</v>
      </c>
      <c r="C43" s="12">
        <v>406289.27455999999</v>
      </c>
      <c r="D43" s="13">
        <f t="shared" si="0"/>
        <v>-12.676940869655114</v>
      </c>
      <c r="E43" s="13">
        <f t="shared" si="3"/>
        <v>3.7551748581151125</v>
      </c>
      <c r="F43" s="12">
        <v>1968579.38925</v>
      </c>
      <c r="G43" s="12">
        <v>1591378.0386000001</v>
      </c>
      <c r="H43" s="13">
        <f t="shared" si="1"/>
        <v>-19.161094173281377</v>
      </c>
      <c r="I43" s="13">
        <f t="shared" si="4"/>
        <v>2.596209716631912</v>
      </c>
      <c r="J43" s="12">
        <v>4931559.0090199998</v>
      </c>
      <c r="K43" s="12">
        <v>4268440.3144399999</v>
      </c>
      <c r="L43" s="13">
        <f t="shared" si="2"/>
        <v>-13.446431308377976</v>
      </c>
      <c r="M43" s="13">
        <f t="shared" si="5"/>
        <v>2.8132728313464148</v>
      </c>
    </row>
    <row r="44" spans="1:13" ht="15.6" x14ac:dyDescent="0.3">
      <c r="A44" s="9" t="s">
        <v>33</v>
      </c>
      <c r="B44" s="8">
        <v>13363501.383370001</v>
      </c>
      <c r="C44" s="8">
        <v>10819450.222990001</v>
      </c>
      <c r="D44" s="10">
        <f t="shared" si="0"/>
        <v>-19.037309814222077</v>
      </c>
      <c r="E44" s="10">
        <f t="shared" si="3"/>
        <v>100</v>
      </c>
      <c r="F44" s="15">
        <v>63480156.300719999</v>
      </c>
      <c r="G44" s="15">
        <v>55038424.351589993</v>
      </c>
      <c r="H44" s="16">
        <f t="shared" si="1"/>
        <v>-13.298221745295638</v>
      </c>
      <c r="I44" s="16">
        <f t="shared" si="4"/>
        <v>89.79091618947794</v>
      </c>
      <c r="J44" s="15">
        <v>149364963.71720999</v>
      </c>
      <c r="K44" s="15">
        <v>142734404.34575999</v>
      </c>
      <c r="L44" s="16">
        <f t="shared" si="2"/>
        <v>-4.4391664594138192</v>
      </c>
      <c r="M44" s="16">
        <f t="shared" si="5"/>
        <v>94.074367277880498</v>
      </c>
    </row>
    <row r="45" spans="1:13" ht="15" x14ac:dyDescent="0.25">
      <c r="A45" s="60" t="s">
        <v>34</v>
      </c>
      <c r="B45" s="61"/>
      <c r="C45" s="61"/>
      <c r="D45" s="62"/>
      <c r="E45" s="62"/>
      <c r="F45" s="63">
        <f>(F46-F44)</f>
        <v>3389042.523649998</v>
      </c>
      <c r="G45" s="63">
        <f>(G46-G44)</f>
        <v>6257780.9744000062</v>
      </c>
      <c r="H45" s="64">
        <f t="shared" si="1"/>
        <v>84.647461066979403</v>
      </c>
      <c r="I45" s="64">
        <f t="shared" si="4"/>
        <v>10.209083810522062</v>
      </c>
      <c r="J45" s="63">
        <f>(J46-J44)</f>
        <v>6572190.1451600194</v>
      </c>
      <c r="K45" s="63">
        <f>(K46-K44)</f>
        <v>8990670.69423002</v>
      </c>
      <c r="L45" s="64">
        <f t="shared" si="2"/>
        <v>36.798700214890324</v>
      </c>
      <c r="M45" s="64">
        <f t="shared" si="5"/>
        <v>5.925632722119504</v>
      </c>
    </row>
    <row r="46" spans="1:13" s="18" customFormat="1" ht="22.5" customHeight="1" x14ac:dyDescent="0.4">
      <c r="A46" s="17" t="s">
        <v>35</v>
      </c>
      <c r="B46" s="65">
        <v>13363501.383370001</v>
      </c>
      <c r="C46" s="65">
        <v>10819450.222990001</v>
      </c>
      <c r="D46" s="66">
        <f>(C46-B46)/B46*100</f>
        <v>-19.037309814222077</v>
      </c>
      <c r="E46" s="66">
        <f t="shared" si="3"/>
        <v>100</v>
      </c>
      <c r="F46" s="121">
        <v>66869198.824369997</v>
      </c>
      <c r="G46" s="121">
        <v>61296205.325989999</v>
      </c>
      <c r="H46" s="122">
        <f>(G46-F46)/F46*100</f>
        <v>-8.3341711824861289</v>
      </c>
      <c r="I46" s="122">
        <f t="shared" si="4"/>
        <v>100</v>
      </c>
      <c r="J46" s="121">
        <v>155937153.86237001</v>
      </c>
      <c r="K46" s="121">
        <v>151725075.03999001</v>
      </c>
      <c r="L46" s="122">
        <f>(K46-J46)/J46*100</f>
        <v>-2.7011387075190454</v>
      </c>
      <c r="M46" s="122">
        <f t="shared" si="5"/>
        <v>100</v>
      </c>
    </row>
    <row r="47" spans="1:13" ht="20.25" hidden="1" customHeight="1" x14ac:dyDescent="0.25"/>
    <row r="48" spans="1:13" ht="14.4" x14ac:dyDescent="0.25">
      <c r="C48" s="136"/>
    </row>
    <row r="49" spans="1:8" ht="14.4" x14ac:dyDescent="0.25">
      <c r="A49" s="1" t="s">
        <v>208</v>
      </c>
      <c r="C49" s="137"/>
    </row>
    <row r="50" spans="1:8" x14ac:dyDescent="0.25">
      <c r="A50" s="1" t="s">
        <v>191</v>
      </c>
    </row>
    <row r="51" spans="1:8" ht="21" x14ac:dyDescent="0.4">
      <c r="E51" s="134" t="s">
        <v>201</v>
      </c>
      <c r="F51" s="134">
        <f>+F46/1.3731</f>
        <v>48699438.368924327</v>
      </c>
      <c r="G51" s="134">
        <f>+G46/1.1161</f>
        <v>54919994.020240113</v>
      </c>
      <c r="H51" s="135">
        <f>(G51-F51)/F51*100</f>
        <v>12.77336219812587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77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4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80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49" zoomScale="90" zoomScaleNormal="90" workbookViewId="0">
      <selection activeCell="C60" sqref="C60:G60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53" bestFit="1" customWidth="1"/>
    <col min="5" max="5" width="12.33203125" style="54" bestFit="1" customWidth="1"/>
    <col min="6" max="6" width="11" style="54" bestFit="1" customWidth="1"/>
    <col min="7" max="7" width="12.33203125" style="54" bestFit="1" customWidth="1"/>
    <col min="8" max="8" width="11.44140625" style="54" bestFit="1" customWidth="1"/>
    <col min="9" max="9" width="12.33203125" style="54" bestFit="1" customWidth="1"/>
    <col min="10" max="10" width="12.6640625" style="54" bestFit="1" customWidth="1"/>
    <col min="11" max="11" width="12.33203125" style="54" bestFit="1" customWidth="1"/>
    <col min="12" max="12" width="11" style="54" customWidth="1"/>
    <col min="13" max="13" width="12.33203125" style="54" bestFit="1" customWidth="1"/>
    <col min="14" max="14" width="11" style="54" bestFit="1" customWidth="1"/>
    <col min="15" max="15" width="13.5546875" style="53" bestFit="1" customWidth="1"/>
  </cols>
  <sheetData>
    <row r="1" spans="1:15" ht="16.2" thickBot="1" x14ac:dyDescent="0.35">
      <c r="B1" s="34" t="s">
        <v>81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0</v>
      </c>
      <c r="J1" s="35" t="s">
        <v>82</v>
      </c>
      <c r="K1" s="35" t="s">
        <v>62</v>
      </c>
      <c r="L1" s="35" t="s">
        <v>63</v>
      </c>
      <c r="M1" s="35" t="s">
        <v>64</v>
      </c>
      <c r="N1" s="35" t="s">
        <v>65</v>
      </c>
      <c r="O1" s="36" t="s">
        <v>54</v>
      </c>
    </row>
    <row r="2" spans="1:15" s="77" customFormat="1" ht="15" thickTop="1" thickBot="1" x14ac:dyDescent="0.3">
      <c r="A2" s="37">
        <v>2015</v>
      </c>
      <c r="B2" s="38" t="s">
        <v>2</v>
      </c>
      <c r="C2" s="39">
        <v>1819176.0677199997</v>
      </c>
      <c r="D2" s="39">
        <v>1658572.8728</v>
      </c>
      <c r="E2" s="39">
        <v>1774035.4183100001</v>
      </c>
      <c r="F2" s="39">
        <v>1712897.5632800001</v>
      </c>
      <c r="G2" s="39">
        <v>1574728.8587100001</v>
      </c>
      <c r="H2" s="39"/>
      <c r="I2" s="39"/>
      <c r="J2" s="39"/>
      <c r="K2" s="39"/>
      <c r="L2" s="39"/>
      <c r="M2" s="39"/>
      <c r="N2" s="39"/>
      <c r="O2" s="40">
        <f t="shared" ref="O2:O33" si="0">SUM(C2:N2)</f>
        <v>8539410.7808199991</v>
      </c>
    </row>
    <row r="3" spans="1:15" ht="14.4" thickTop="1" x14ac:dyDescent="0.25">
      <c r="A3" s="41">
        <v>2014</v>
      </c>
      <c r="B3" s="38" t="s">
        <v>2</v>
      </c>
      <c r="C3" s="39">
        <v>1927049.30174</v>
      </c>
      <c r="D3" s="39">
        <v>1795433.6926500001</v>
      </c>
      <c r="E3" s="39">
        <v>1887616.1530599999</v>
      </c>
      <c r="F3" s="39">
        <v>1849448.0303700001</v>
      </c>
      <c r="G3" s="39">
        <v>1808453.76923</v>
      </c>
      <c r="H3" s="39">
        <v>1669541.4984600001</v>
      </c>
      <c r="I3" s="39">
        <v>1529491.9659299999</v>
      </c>
      <c r="J3" s="39">
        <v>1606238.6817599998</v>
      </c>
      <c r="K3" s="39">
        <v>1902126.0463999999</v>
      </c>
      <c r="L3" s="39">
        <v>2007526.50126</v>
      </c>
      <c r="M3" s="39">
        <v>2194256.8385899998</v>
      </c>
      <c r="N3" s="39">
        <v>2307954.4551599999</v>
      </c>
      <c r="O3" s="40">
        <f t="shared" si="0"/>
        <v>22485136.934609998</v>
      </c>
    </row>
    <row r="4" spans="1:15" s="77" customFormat="1" ht="13.8" x14ac:dyDescent="0.25">
      <c r="A4" s="37">
        <v>2015</v>
      </c>
      <c r="B4" s="42" t="s">
        <v>83</v>
      </c>
      <c r="C4" s="43">
        <v>566256.27283999999</v>
      </c>
      <c r="D4" s="43">
        <v>492096.56462000002</v>
      </c>
      <c r="E4" s="43">
        <v>554974.79662000004</v>
      </c>
      <c r="F4" s="43">
        <v>488245.37166</v>
      </c>
      <c r="G4" s="43">
        <v>482189.86816000001</v>
      </c>
      <c r="H4" s="43"/>
      <c r="I4" s="43"/>
      <c r="J4" s="43"/>
      <c r="K4" s="43"/>
      <c r="L4" s="43"/>
      <c r="M4" s="43"/>
      <c r="N4" s="43"/>
      <c r="O4" s="44">
        <f t="shared" si="0"/>
        <v>2583762.8739000005</v>
      </c>
    </row>
    <row r="5" spans="1:15" ht="13.8" x14ac:dyDescent="0.25">
      <c r="A5" s="41">
        <v>2014</v>
      </c>
      <c r="B5" s="42" t="s">
        <v>83</v>
      </c>
      <c r="C5" s="43">
        <v>614049.99011000001</v>
      </c>
      <c r="D5" s="43">
        <v>556283.59741000005</v>
      </c>
      <c r="E5" s="43">
        <v>598289.29353000002</v>
      </c>
      <c r="F5" s="43">
        <v>610687.35260999994</v>
      </c>
      <c r="G5" s="43">
        <v>542968.32842999999</v>
      </c>
      <c r="H5" s="43">
        <v>495849.45386000001</v>
      </c>
      <c r="I5" s="43">
        <v>444851.1041</v>
      </c>
      <c r="J5" s="43">
        <v>483695.93664000003</v>
      </c>
      <c r="K5" s="43">
        <v>552501.56553999998</v>
      </c>
      <c r="L5" s="43">
        <v>564232.83424999996</v>
      </c>
      <c r="M5" s="43">
        <v>601804.46646000003</v>
      </c>
      <c r="N5" s="43">
        <v>651456.22444000002</v>
      </c>
      <c r="O5" s="44">
        <f t="shared" si="0"/>
        <v>6716670.14738</v>
      </c>
    </row>
    <row r="6" spans="1:15" s="77" customFormat="1" ht="13.8" x14ac:dyDescent="0.25">
      <c r="A6" s="37">
        <v>2015</v>
      </c>
      <c r="B6" s="42" t="s">
        <v>133</v>
      </c>
      <c r="C6" s="43">
        <v>218501.91409999999</v>
      </c>
      <c r="D6" s="43">
        <v>155910.01417000001</v>
      </c>
      <c r="E6" s="43">
        <v>152646.22302</v>
      </c>
      <c r="F6" s="43">
        <v>124907.6977</v>
      </c>
      <c r="G6" s="43">
        <v>161793.54375000001</v>
      </c>
      <c r="H6" s="43"/>
      <c r="I6" s="43"/>
      <c r="J6" s="43"/>
      <c r="K6" s="43"/>
      <c r="L6" s="43"/>
      <c r="M6" s="43"/>
      <c r="N6" s="43"/>
      <c r="O6" s="44">
        <f t="shared" si="0"/>
        <v>813759.39274000004</v>
      </c>
    </row>
    <row r="7" spans="1:15" ht="13.8" x14ac:dyDescent="0.25">
      <c r="A7" s="41">
        <v>2014</v>
      </c>
      <c r="B7" s="42" t="s">
        <v>133</v>
      </c>
      <c r="C7" s="43">
        <v>219372.68607</v>
      </c>
      <c r="D7" s="43">
        <v>200366.00167999999</v>
      </c>
      <c r="E7" s="43">
        <v>192353.52622999999</v>
      </c>
      <c r="F7" s="43">
        <v>177392.70402</v>
      </c>
      <c r="G7" s="43">
        <v>188104.70172000001</v>
      </c>
      <c r="H7" s="43">
        <v>167816.56338000001</v>
      </c>
      <c r="I7" s="43">
        <v>94589.399080000003</v>
      </c>
      <c r="J7" s="43">
        <v>104381.06547</v>
      </c>
      <c r="K7" s="43">
        <v>162033.47639</v>
      </c>
      <c r="L7" s="43">
        <v>212448.55926000001</v>
      </c>
      <c r="M7" s="43">
        <v>338058.44446999999</v>
      </c>
      <c r="N7" s="43">
        <v>338041.30245999998</v>
      </c>
      <c r="O7" s="44">
        <f t="shared" si="0"/>
        <v>2394958.4302300001</v>
      </c>
    </row>
    <row r="8" spans="1:15" s="77" customFormat="1" ht="13.8" x14ac:dyDescent="0.25">
      <c r="A8" s="37">
        <v>2015</v>
      </c>
      <c r="B8" s="42" t="s">
        <v>84</v>
      </c>
      <c r="C8" s="43">
        <v>93040.151490000004</v>
      </c>
      <c r="D8" s="43">
        <v>98772.232870000007</v>
      </c>
      <c r="E8" s="43">
        <v>104174.78711999999</v>
      </c>
      <c r="F8" s="43">
        <v>106241.08615</v>
      </c>
      <c r="G8" s="43">
        <v>96313.811530000006</v>
      </c>
      <c r="H8" s="43"/>
      <c r="I8" s="43"/>
      <c r="J8" s="43"/>
      <c r="K8" s="43"/>
      <c r="L8" s="43"/>
      <c r="M8" s="43"/>
      <c r="N8" s="43"/>
      <c r="O8" s="44">
        <f t="shared" si="0"/>
        <v>498542.06916000001</v>
      </c>
    </row>
    <row r="9" spans="1:15" ht="13.8" x14ac:dyDescent="0.25">
      <c r="A9" s="41">
        <v>2014</v>
      </c>
      <c r="B9" s="42" t="s">
        <v>84</v>
      </c>
      <c r="C9" s="43">
        <v>111498.51522</v>
      </c>
      <c r="D9" s="43">
        <v>112348.27525000001</v>
      </c>
      <c r="E9" s="43">
        <v>119768.88486999999</v>
      </c>
      <c r="F9" s="43">
        <v>121026.58252</v>
      </c>
      <c r="G9" s="43">
        <v>109161.33497</v>
      </c>
      <c r="H9" s="43">
        <v>108378.79994</v>
      </c>
      <c r="I9" s="43">
        <v>106723.63373</v>
      </c>
      <c r="J9" s="43">
        <v>119251.82182</v>
      </c>
      <c r="K9" s="43">
        <v>134477.10582</v>
      </c>
      <c r="L9" s="43">
        <v>125772.73337</v>
      </c>
      <c r="M9" s="43">
        <v>129613.56435</v>
      </c>
      <c r="N9" s="43">
        <v>118555.26717000001</v>
      </c>
      <c r="O9" s="44">
        <f t="shared" si="0"/>
        <v>1416576.5190300001</v>
      </c>
    </row>
    <row r="10" spans="1:15" s="77" customFormat="1" ht="13.8" x14ac:dyDescent="0.25">
      <c r="A10" s="37">
        <v>2015</v>
      </c>
      <c r="B10" s="42" t="s">
        <v>85</v>
      </c>
      <c r="C10" s="43">
        <v>97812.898400000005</v>
      </c>
      <c r="D10" s="43">
        <v>94335.883759999997</v>
      </c>
      <c r="E10" s="43">
        <v>98643.922600000005</v>
      </c>
      <c r="F10" s="43">
        <v>111342.53589</v>
      </c>
      <c r="G10" s="43">
        <v>85612.280129999999</v>
      </c>
      <c r="H10" s="43"/>
      <c r="I10" s="43"/>
      <c r="J10" s="43"/>
      <c r="K10" s="43"/>
      <c r="L10" s="43"/>
      <c r="M10" s="43"/>
      <c r="N10" s="43"/>
      <c r="O10" s="44">
        <f t="shared" si="0"/>
        <v>487747.52078000002</v>
      </c>
    </row>
    <row r="11" spans="1:15" ht="13.8" x14ac:dyDescent="0.25">
      <c r="A11" s="41">
        <v>2014</v>
      </c>
      <c r="B11" s="42" t="s">
        <v>85</v>
      </c>
      <c r="C11" s="43">
        <v>116017.89702999999</v>
      </c>
      <c r="D11" s="43">
        <v>111650.12044</v>
      </c>
      <c r="E11" s="43">
        <v>105105.68309999999</v>
      </c>
      <c r="F11" s="43">
        <v>110911.07492</v>
      </c>
      <c r="G11" s="43">
        <v>108918.62856</v>
      </c>
      <c r="H11" s="43">
        <v>102183.27776</v>
      </c>
      <c r="I11" s="43">
        <v>88391.264150000003</v>
      </c>
      <c r="J11" s="43">
        <v>94078.269539999994</v>
      </c>
      <c r="K11" s="43">
        <v>132209.39449999999</v>
      </c>
      <c r="L11" s="43">
        <v>194336.86111</v>
      </c>
      <c r="M11" s="43">
        <v>160589.28497000001</v>
      </c>
      <c r="N11" s="43">
        <v>135195.34609000001</v>
      </c>
      <c r="O11" s="44">
        <f t="shared" si="0"/>
        <v>1459587.1021699999</v>
      </c>
    </row>
    <row r="12" spans="1:15" s="77" customFormat="1" ht="13.8" x14ac:dyDescent="0.25">
      <c r="A12" s="37">
        <v>2015</v>
      </c>
      <c r="B12" s="42" t="s">
        <v>86</v>
      </c>
      <c r="C12" s="43">
        <v>246732.38329999999</v>
      </c>
      <c r="D12" s="43">
        <v>232626.49494</v>
      </c>
      <c r="E12" s="43">
        <v>208593.62702000001</v>
      </c>
      <c r="F12" s="43">
        <v>244538.62932000001</v>
      </c>
      <c r="G12" s="43">
        <v>216963.81508</v>
      </c>
      <c r="H12" s="43"/>
      <c r="I12" s="43"/>
      <c r="J12" s="43"/>
      <c r="K12" s="43"/>
      <c r="L12" s="43"/>
      <c r="M12" s="43"/>
      <c r="N12" s="43"/>
      <c r="O12" s="44">
        <f t="shared" si="0"/>
        <v>1149454.9496600002</v>
      </c>
    </row>
    <row r="13" spans="1:15" ht="13.8" x14ac:dyDescent="0.25">
      <c r="A13" s="41">
        <v>2014</v>
      </c>
      <c r="B13" s="42" t="s">
        <v>86</v>
      </c>
      <c r="C13" s="43">
        <v>153795.59529999999</v>
      </c>
      <c r="D13" s="43">
        <v>182753.25046000001</v>
      </c>
      <c r="E13" s="43">
        <v>154123.44412</v>
      </c>
      <c r="F13" s="43">
        <v>149029.52598999999</v>
      </c>
      <c r="G13" s="43">
        <v>141867.42569</v>
      </c>
      <c r="H13" s="43">
        <v>138269.47837</v>
      </c>
      <c r="I13" s="43">
        <v>157467.05283999999</v>
      </c>
      <c r="J13" s="43">
        <v>143440.3285</v>
      </c>
      <c r="K13" s="43">
        <v>216814.42443000001</v>
      </c>
      <c r="L13" s="43">
        <v>265869.76663999999</v>
      </c>
      <c r="M13" s="43">
        <v>292675.99297999998</v>
      </c>
      <c r="N13" s="43">
        <v>320599.72947000002</v>
      </c>
      <c r="O13" s="44">
        <f t="shared" si="0"/>
        <v>2316706.0147900004</v>
      </c>
    </row>
    <row r="14" spans="1:15" s="77" customFormat="1" ht="13.8" x14ac:dyDescent="0.25">
      <c r="A14" s="37">
        <v>2015</v>
      </c>
      <c r="B14" s="42" t="s">
        <v>87</v>
      </c>
      <c r="C14" s="43">
        <v>16791.806779999999</v>
      </c>
      <c r="D14" s="43">
        <v>19168.37443</v>
      </c>
      <c r="E14" s="43">
        <v>19115.16706</v>
      </c>
      <c r="F14" s="43">
        <v>18245.087780000002</v>
      </c>
      <c r="G14" s="43">
        <v>17065.852869999999</v>
      </c>
      <c r="H14" s="43"/>
      <c r="I14" s="43"/>
      <c r="J14" s="43"/>
      <c r="K14" s="43"/>
      <c r="L14" s="43"/>
      <c r="M14" s="43"/>
      <c r="N14" s="43"/>
      <c r="O14" s="44">
        <f t="shared" si="0"/>
        <v>90386.288919999992</v>
      </c>
    </row>
    <row r="15" spans="1:15" ht="13.8" x14ac:dyDescent="0.25">
      <c r="A15" s="41">
        <v>2014</v>
      </c>
      <c r="B15" s="42" t="s">
        <v>87</v>
      </c>
      <c r="C15" s="43">
        <v>24433.78167</v>
      </c>
      <c r="D15" s="43">
        <v>23262.337889999999</v>
      </c>
      <c r="E15" s="43">
        <v>22845.745370000001</v>
      </c>
      <c r="F15" s="43">
        <v>19989.729940000001</v>
      </c>
      <c r="G15" s="43">
        <v>19755.836240000001</v>
      </c>
      <c r="H15" s="43">
        <v>19273.121060000001</v>
      </c>
      <c r="I15" s="43">
        <v>14721.921179999999</v>
      </c>
      <c r="J15" s="43">
        <v>13367.26571</v>
      </c>
      <c r="K15" s="43">
        <v>15407.80867</v>
      </c>
      <c r="L15" s="43">
        <v>14895.794110000001</v>
      </c>
      <c r="M15" s="43">
        <v>15889.761500000001</v>
      </c>
      <c r="N15" s="43">
        <v>24194.32213</v>
      </c>
      <c r="O15" s="44">
        <f t="shared" si="0"/>
        <v>228037.42547000002</v>
      </c>
    </row>
    <row r="16" spans="1:15" ht="13.8" x14ac:dyDescent="0.25">
      <c r="A16" s="37">
        <v>2015</v>
      </c>
      <c r="B16" s="42" t="s">
        <v>88</v>
      </c>
      <c r="C16" s="43">
        <v>84587.382100000003</v>
      </c>
      <c r="D16" s="43">
        <v>87419.751180000007</v>
      </c>
      <c r="E16" s="43">
        <v>105669.31832000001</v>
      </c>
      <c r="F16" s="43">
        <v>72638.579329999993</v>
      </c>
      <c r="G16" s="43">
        <v>53359.857490000002</v>
      </c>
      <c r="H16" s="43"/>
      <c r="I16" s="43"/>
      <c r="J16" s="43"/>
      <c r="K16" s="43"/>
      <c r="L16" s="43"/>
      <c r="M16" s="43"/>
      <c r="N16" s="43"/>
      <c r="O16" s="44">
        <f t="shared" si="0"/>
        <v>403674.88842000003</v>
      </c>
    </row>
    <row r="17" spans="1:15" ht="13.8" x14ac:dyDescent="0.25">
      <c r="A17" s="41">
        <v>2014</v>
      </c>
      <c r="B17" s="42" t="s">
        <v>88</v>
      </c>
      <c r="C17" s="43">
        <v>109576.34378</v>
      </c>
      <c r="D17" s="43">
        <v>69920.359270000001</v>
      </c>
      <c r="E17" s="43">
        <v>121384.38855</v>
      </c>
      <c r="F17" s="43">
        <v>48540.4202</v>
      </c>
      <c r="G17" s="43">
        <v>86381.492960000003</v>
      </c>
      <c r="H17" s="43">
        <v>91684.593309999997</v>
      </c>
      <c r="I17" s="43">
        <v>68872.547839999999</v>
      </c>
      <c r="J17" s="43">
        <v>111508.17037000001</v>
      </c>
      <c r="K17" s="43">
        <v>101496.20688</v>
      </c>
      <c r="L17" s="43">
        <v>95956.638160000002</v>
      </c>
      <c r="M17" s="43">
        <v>75721.907399999996</v>
      </c>
      <c r="N17" s="43">
        <v>94615.249290000007</v>
      </c>
      <c r="O17" s="44">
        <f t="shared" si="0"/>
        <v>1075658.31801</v>
      </c>
    </row>
    <row r="18" spans="1:15" ht="13.8" x14ac:dyDescent="0.25">
      <c r="A18" s="37">
        <v>2015</v>
      </c>
      <c r="B18" s="42" t="s">
        <v>137</v>
      </c>
      <c r="C18" s="43">
        <v>6330.3067099999998</v>
      </c>
      <c r="D18" s="43">
        <v>8839.9764099999993</v>
      </c>
      <c r="E18" s="43">
        <v>11241.36759</v>
      </c>
      <c r="F18" s="43">
        <v>10660.750340000001</v>
      </c>
      <c r="G18" s="43">
        <v>6167.9853800000001</v>
      </c>
      <c r="H18" s="43"/>
      <c r="I18" s="43"/>
      <c r="J18" s="43"/>
      <c r="K18" s="43"/>
      <c r="L18" s="43"/>
      <c r="M18" s="43"/>
      <c r="N18" s="43"/>
      <c r="O18" s="44">
        <f t="shared" si="0"/>
        <v>43240.386429999999</v>
      </c>
    </row>
    <row r="19" spans="1:15" ht="13.8" x14ac:dyDescent="0.25">
      <c r="A19" s="41">
        <v>2014</v>
      </c>
      <c r="B19" s="42" t="s">
        <v>137</v>
      </c>
      <c r="C19" s="43">
        <v>7358.7261900000003</v>
      </c>
      <c r="D19" s="43">
        <v>9166.9882199999993</v>
      </c>
      <c r="E19" s="43">
        <v>10157.391799999999</v>
      </c>
      <c r="F19" s="43">
        <v>13281.129489999999</v>
      </c>
      <c r="G19" s="43">
        <v>8222.47631</v>
      </c>
      <c r="H19" s="43">
        <v>3831.8581199999999</v>
      </c>
      <c r="I19" s="43">
        <v>3651.3755299999998</v>
      </c>
      <c r="J19" s="43">
        <v>5275.7177700000002</v>
      </c>
      <c r="K19" s="43">
        <v>5832.93804</v>
      </c>
      <c r="L19" s="43">
        <v>4353.9617500000004</v>
      </c>
      <c r="M19" s="43">
        <v>4965.0751799999998</v>
      </c>
      <c r="N19" s="43">
        <v>6948.33565</v>
      </c>
      <c r="O19" s="44">
        <f t="shared" si="0"/>
        <v>83045.97404999999</v>
      </c>
    </row>
    <row r="20" spans="1:15" ht="13.8" x14ac:dyDescent="0.25">
      <c r="A20" s="37">
        <v>2015</v>
      </c>
      <c r="B20" s="42" t="s">
        <v>89</v>
      </c>
      <c r="C20" s="45">
        <v>172591.35269999999</v>
      </c>
      <c r="D20" s="45">
        <v>167191.62669999999</v>
      </c>
      <c r="E20" s="45">
        <v>171068.19013999999</v>
      </c>
      <c r="F20" s="45">
        <v>172593.22179000001</v>
      </c>
      <c r="G20" s="45">
        <v>125124.29757</v>
      </c>
      <c r="H20" s="43"/>
      <c r="I20" s="43"/>
      <c r="J20" s="43"/>
      <c r="K20" s="43"/>
      <c r="L20" s="43"/>
      <c r="M20" s="43"/>
      <c r="N20" s="43"/>
      <c r="O20" s="44">
        <f t="shared" si="0"/>
        <v>808568.68889999995</v>
      </c>
    </row>
    <row r="21" spans="1:15" ht="13.8" x14ac:dyDescent="0.25">
      <c r="A21" s="41">
        <v>2014</v>
      </c>
      <c r="B21" s="42" t="s">
        <v>89</v>
      </c>
      <c r="C21" s="43">
        <v>209570.804</v>
      </c>
      <c r="D21" s="43">
        <v>185581.57032999999</v>
      </c>
      <c r="E21" s="43">
        <v>193720.27377999999</v>
      </c>
      <c r="F21" s="43">
        <v>203888.59948</v>
      </c>
      <c r="G21" s="43">
        <v>186505.35902999999</v>
      </c>
      <c r="H21" s="43">
        <v>158084.99557</v>
      </c>
      <c r="I21" s="43">
        <v>175807.64163</v>
      </c>
      <c r="J21" s="43">
        <v>185391.33327999999</v>
      </c>
      <c r="K21" s="43">
        <v>192468.72279999999</v>
      </c>
      <c r="L21" s="43">
        <v>180961.55247</v>
      </c>
      <c r="M21" s="43">
        <v>195677.55825</v>
      </c>
      <c r="N21" s="43">
        <v>207575.67099000001</v>
      </c>
      <c r="O21" s="44">
        <f t="shared" si="0"/>
        <v>2275234.0816099998</v>
      </c>
    </row>
    <row r="22" spans="1:15" ht="13.8" x14ac:dyDescent="0.25">
      <c r="A22" s="37">
        <v>2015</v>
      </c>
      <c r="B22" s="42" t="s">
        <v>188</v>
      </c>
      <c r="C22" s="45">
        <v>316531.5993</v>
      </c>
      <c r="D22" s="45">
        <v>302211.95371999999</v>
      </c>
      <c r="E22" s="45">
        <v>347908.01882</v>
      </c>
      <c r="F22" s="45">
        <v>363484.60331999999</v>
      </c>
      <c r="G22" s="45">
        <v>330137.54674999998</v>
      </c>
      <c r="H22" s="43"/>
      <c r="I22" s="43"/>
      <c r="J22" s="43"/>
      <c r="K22" s="43"/>
      <c r="L22" s="43"/>
      <c r="M22" s="43"/>
      <c r="N22" s="43"/>
      <c r="O22" s="44">
        <f t="shared" si="0"/>
        <v>1660273.7219100001</v>
      </c>
    </row>
    <row r="23" spans="1:15" ht="13.8" x14ac:dyDescent="0.25">
      <c r="A23" s="41">
        <v>2014</v>
      </c>
      <c r="B23" s="42" t="s">
        <v>188</v>
      </c>
      <c r="C23" s="43">
        <v>361374.96237000002</v>
      </c>
      <c r="D23" s="45">
        <v>344101.19170000002</v>
      </c>
      <c r="E23" s="43">
        <v>369867.52171</v>
      </c>
      <c r="F23" s="43">
        <v>394700.91119999997</v>
      </c>
      <c r="G23" s="43">
        <v>416568.18531999999</v>
      </c>
      <c r="H23" s="43">
        <v>384169.35709</v>
      </c>
      <c r="I23" s="43">
        <v>374416.02584999998</v>
      </c>
      <c r="J23" s="43">
        <v>345848.77266000002</v>
      </c>
      <c r="K23" s="43">
        <v>388884.40333</v>
      </c>
      <c r="L23" s="43">
        <v>348697.80014000001</v>
      </c>
      <c r="M23" s="43">
        <v>379260.78302999999</v>
      </c>
      <c r="N23" s="43">
        <v>410773.00747000001</v>
      </c>
      <c r="O23" s="44">
        <f t="shared" si="0"/>
        <v>4518662.9218699997</v>
      </c>
    </row>
    <row r="24" spans="1:15" ht="13.8" x14ac:dyDescent="0.25">
      <c r="A24" s="37">
        <v>2015</v>
      </c>
      <c r="B24" s="38" t="s">
        <v>14</v>
      </c>
      <c r="C24" s="46">
        <v>8670659.6068600006</v>
      </c>
      <c r="D24" s="46">
        <v>8529719.9270599987</v>
      </c>
      <c r="E24" s="46">
        <v>9138367.4759900011</v>
      </c>
      <c r="F24" s="46">
        <v>9730456.4325399995</v>
      </c>
      <c r="G24" s="46">
        <v>8838432.0897199996</v>
      </c>
      <c r="H24" s="46"/>
      <c r="I24" s="46"/>
      <c r="J24" s="46"/>
      <c r="K24" s="46"/>
      <c r="L24" s="46"/>
      <c r="M24" s="46"/>
      <c r="N24" s="46"/>
      <c r="O24" s="44">
        <f t="shared" si="0"/>
        <v>44907635.532169998</v>
      </c>
    </row>
    <row r="25" spans="1:15" ht="13.8" x14ac:dyDescent="0.25">
      <c r="A25" s="41">
        <v>2014</v>
      </c>
      <c r="B25" s="38" t="s">
        <v>14</v>
      </c>
      <c r="C25" s="46">
        <v>9649212.5786700007</v>
      </c>
      <c r="D25" s="46">
        <v>9937765.4625299983</v>
      </c>
      <c r="E25" s="46">
        <v>10722516.276490003</v>
      </c>
      <c r="F25" s="46">
        <v>10845272.22858</v>
      </c>
      <c r="G25" s="46">
        <v>11089833.534680001</v>
      </c>
      <c r="H25" s="46">
        <v>10434223.72326</v>
      </c>
      <c r="I25" s="46">
        <v>10539264.669950001</v>
      </c>
      <c r="J25" s="46">
        <v>9040464.5396699999</v>
      </c>
      <c r="K25" s="46">
        <v>10953767.508960001</v>
      </c>
      <c r="L25" s="46">
        <v>10190669.99983</v>
      </c>
      <c r="M25" s="46">
        <v>10201363.973710001</v>
      </c>
      <c r="N25" s="46">
        <v>10465708.493579999</v>
      </c>
      <c r="O25" s="44">
        <f t="shared" si="0"/>
        <v>124070062.98991002</v>
      </c>
    </row>
    <row r="26" spans="1:15" ht="13.8" x14ac:dyDescent="0.25">
      <c r="A26" s="37">
        <v>2015</v>
      </c>
      <c r="B26" s="42" t="s">
        <v>90</v>
      </c>
      <c r="C26" s="43">
        <v>648601.54700000002</v>
      </c>
      <c r="D26" s="43">
        <v>609669.50777000003</v>
      </c>
      <c r="E26" s="43">
        <v>680220.76032</v>
      </c>
      <c r="F26" s="43">
        <v>724578.87792</v>
      </c>
      <c r="G26" s="43">
        <v>653932.53084999998</v>
      </c>
      <c r="H26" s="43"/>
      <c r="I26" s="43"/>
      <c r="J26" s="43"/>
      <c r="K26" s="43"/>
      <c r="L26" s="43"/>
      <c r="M26" s="43"/>
      <c r="N26" s="43"/>
      <c r="O26" s="44">
        <f t="shared" si="0"/>
        <v>3317003.2238600003</v>
      </c>
    </row>
    <row r="27" spans="1:15" ht="13.8" x14ac:dyDescent="0.25">
      <c r="A27" s="41">
        <v>2014</v>
      </c>
      <c r="B27" s="42" t="s">
        <v>90</v>
      </c>
      <c r="C27" s="43">
        <v>767901.96198000002</v>
      </c>
      <c r="D27" s="43">
        <v>715678.47450999997</v>
      </c>
      <c r="E27" s="43">
        <v>770352.71528999996</v>
      </c>
      <c r="F27" s="43">
        <v>790451.51827</v>
      </c>
      <c r="G27" s="43">
        <v>768660.15758</v>
      </c>
      <c r="H27" s="43">
        <v>706518.67402000003</v>
      </c>
      <c r="I27" s="43">
        <v>702464.95681999996</v>
      </c>
      <c r="J27" s="43">
        <v>681686.56249000004</v>
      </c>
      <c r="K27" s="43">
        <v>819784.20947999996</v>
      </c>
      <c r="L27" s="43">
        <v>756876.24066000001</v>
      </c>
      <c r="M27" s="43">
        <v>731931.00960999995</v>
      </c>
      <c r="N27" s="43">
        <v>673660.94935999997</v>
      </c>
      <c r="O27" s="44">
        <f t="shared" si="0"/>
        <v>8885967.4300699998</v>
      </c>
    </row>
    <row r="28" spans="1:15" ht="13.8" x14ac:dyDescent="0.25">
      <c r="A28" s="37">
        <v>2015</v>
      </c>
      <c r="B28" s="42" t="s">
        <v>91</v>
      </c>
      <c r="C28" s="43">
        <v>112834.35741</v>
      </c>
      <c r="D28" s="43">
        <v>115696.69379999999</v>
      </c>
      <c r="E28" s="43">
        <v>144255.50740999999</v>
      </c>
      <c r="F28" s="43">
        <v>146249.14305000001</v>
      </c>
      <c r="G28" s="43">
        <v>118181.41995</v>
      </c>
      <c r="H28" s="43"/>
      <c r="I28" s="43"/>
      <c r="J28" s="43"/>
      <c r="K28" s="43"/>
      <c r="L28" s="43"/>
      <c r="M28" s="43"/>
      <c r="N28" s="43"/>
      <c r="O28" s="44">
        <f t="shared" si="0"/>
        <v>637217.12161999999</v>
      </c>
    </row>
    <row r="29" spans="1:15" ht="13.8" x14ac:dyDescent="0.25">
      <c r="A29" s="41">
        <v>2014</v>
      </c>
      <c r="B29" s="42" t="s">
        <v>91</v>
      </c>
      <c r="C29" s="43">
        <v>123768.50865</v>
      </c>
      <c r="D29" s="43">
        <v>144819.42416</v>
      </c>
      <c r="E29" s="43">
        <v>143824.89517999999</v>
      </c>
      <c r="F29" s="43">
        <v>154749.45623000001</v>
      </c>
      <c r="G29" s="43">
        <v>166273.72425</v>
      </c>
      <c r="H29" s="43">
        <v>149427.36395999999</v>
      </c>
      <c r="I29" s="43">
        <v>168833.38764999999</v>
      </c>
      <c r="J29" s="43">
        <v>160336.91033000001</v>
      </c>
      <c r="K29" s="43">
        <v>183114.79130000001</v>
      </c>
      <c r="L29" s="43">
        <v>144301.07029</v>
      </c>
      <c r="M29" s="43">
        <v>135290.08074999999</v>
      </c>
      <c r="N29" s="43">
        <v>178764.54415999999</v>
      </c>
      <c r="O29" s="44">
        <f t="shared" si="0"/>
        <v>1853504.1569099999</v>
      </c>
    </row>
    <row r="30" spans="1:15" s="77" customFormat="1" ht="13.8" x14ac:dyDescent="0.25">
      <c r="A30" s="37">
        <v>2015</v>
      </c>
      <c r="B30" s="42" t="s">
        <v>92</v>
      </c>
      <c r="C30" s="43">
        <v>143788.23250000001</v>
      </c>
      <c r="D30" s="43">
        <v>147034.17332999999</v>
      </c>
      <c r="E30" s="43">
        <v>167779.54079999999</v>
      </c>
      <c r="F30" s="43">
        <v>177995.06862000001</v>
      </c>
      <c r="G30" s="43">
        <v>169934.40505</v>
      </c>
      <c r="H30" s="43"/>
      <c r="I30" s="43"/>
      <c r="J30" s="43"/>
      <c r="K30" s="43"/>
      <c r="L30" s="43"/>
      <c r="M30" s="43"/>
      <c r="N30" s="43"/>
      <c r="O30" s="44">
        <f t="shared" si="0"/>
        <v>806531.42030000011</v>
      </c>
    </row>
    <row r="31" spans="1:15" ht="13.8" x14ac:dyDescent="0.25">
      <c r="A31" s="41">
        <v>2014</v>
      </c>
      <c r="B31" s="42" t="s">
        <v>92</v>
      </c>
      <c r="C31" s="43">
        <v>178356.87951</v>
      </c>
      <c r="D31" s="43">
        <v>177087.6667</v>
      </c>
      <c r="E31" s="43">
        <v>190935.24841999999</v>
      </c>
      <c r="F31" s="43">
        <v>203831.74794</v>
      </c>
      <c r="G31" s="43">
        <v>194613.76462999999</v>
      </c>
      <c r="H31" s="43">
        <v>200165.09778000001</v>
      </c>
      <c r="I31" s="43">
        <v>181218.24234</v>
      </c>
      <c r="J31" s="43">
        <v>159444.41623999999</v>
      </c>
      <c r="K31" s="43">
        <v>221742.83643</v>
      </c>
      <c r="L31" s="43">
        <v>207601.55914</v>
      </c>
      <c r="M31" s="43">
        <v>224181.71590000001</v>
      </c>
      <c r="N31" s="43">
        <v>215432.26869999999</v>
      </c>
      <c r="O31" s="44">
        <f t="shared" si="0"/>
        <v>2354611.4437299999</v>
      </c>
    </row>
    <row r="32" spans="1:15" ht="13.8" x14ac:dyDescent="0.25">
      <c r="A32" s="37">
        <v>2015</v>
      </c>
      <c r="B32" s="42" t="s">
        <v>136</v>
      </c>
      <c r="C32" s="45">
        <v>1198240.7173899999</v>
      </c>
      <c r="D32" s="45">
        <v>1177245.2042400001</v>
      </c>
      <c r="E32" s="45">
        <v>1345093.5475699999</v>
      </c>
      <c r="F32" s="45">
        <v>1440321.5832499999</v>
      </c>
      <c r="G32" s="45">
        <v>1379461.6234599999</v>
      </c>
      <c r="H32" s="45"/>
      <c r="I32" s="45"/>
      <c r="J32" s="45"/>
      <c r="K32" s="45"/>
      <c r="L32" s="45"/>
      <c r="M32" s="45"/>
      <c r="N32" s="45"/>
      <c r="O32" s="44">
        <f t="shared" si="0"/>
        <v>6540362.6759099998</v>
      </c>
    </row>
    <row r="33" spans="1:15" ht="13.8" x14ac:dyDescent="0.25">
      <c r="A33" s="41">
        <v>2014</v>
      </c>
      <c r="B33" s="42" t="s">
        <v>136</v>
      </c>
      <c r="C33" s="43">
        <v>1394170.43386</v>
      </c>
      <c r="D33" s="43">
        <v>1444414.4739900001</v>
      </c>
      <c r="E33" s="43">
        <v>1460149.29752</v>
      </c>
      <c r="F33" s="45">
        <v>1481200.8717799999</v>
      </c>
      <c r="G33" s="45">
        <v>1586058.04687</v>
      </c>
      <c r="H33" s="45">
        <v>1519002.1371299999</v>
      </c>
      <c r="I33" s="45">
        <v>1570477.1852200001</v>
      </c>
      <c r="J33" s="45">
        <v>1427899.1423800001</v>
      </c>
      <c r="K33" s="45">
        <v>1504219.5519600001</v>
      </c>
      <c r="L33" s="45">
        <v>1493813.3428700001</v>
      </c>
      <c r="M33" s="45">
        <v>1492215.11708</v>
      </c>
      <c r="N33" s="45">
        <v>1409458.0280899999</v>
      </c>
      <c r="O33" s="44">
        <f t="shared" si="0"/>
        <v>17783077.628749996</v>
      </c>
    </row>
    <row r="34" spans="1:15" ht="13.8" x14ac:dyDescent="0.25">
      <c r="A34" s="37">
        <v>2015</v>
      </c>
      <c r="B34" s="42" t="s">
        <v>93</v>
      </c>
      <c r="C34" s="43">
        <v>1384371.4623400001</v>
      </c>
      <c r="D34" s="43">
        <v>1265006.38928</v>
      </c>
      <c r="E34" s="43">
        <v>1326903.9713099999</v>
      </c>
      <c r="F34" s="43">
        <v>1387723.57926</v>
      </c>
      <c r="G34" s="43">
        <v>1348222.34011</v>
      </c>
      <c r="H34" s="43"/>
      <c r="I34" s="43"/>
      <c r="J34" s="43"/>
      <c r="K34" s="43"/>
      <c r="L34" s="43"/>
      <c r="M34" s="43"/>
      <c r="N34" s="43"/>
      <c r="O34" s="44">
        <f t="shared" ref="O34:O65" si="1">SUM(C34:N34)</f>
        <v>6712227.7423</v>
      </c>
    </row>
    <row r="35" spans="1:15" ht="13.8" x14ac:dyDescent="0.25">
      <c r="A35" s="41">
        <v>2014</v>
      </c>
      <c r="B35" s="42" t="s">
        <v>93</v>
      </c>
      <c r="C35" s="43">
        <v>1586676.90065</v>
      </c>
      <c r="D35" s="43">
        <v>1485368.2324099999</v>
      </c>
      <c r="E35" s="43">
        <v>1599277.86237</v>
      </c>
      <c r="F35" s="43">
        <v>1543764.97386</v>
      </c>
      <c r="G35" s="43">
        <v>1612659.3118</v>
      </c>
      <c r="H35" s="43">
        <v>1595085.0032800001</v>
      </c>
      <c r="I35" s="43">
        <v>1719903.31642</v>
      </c>
      <c r="J35" s="43">
        <v>1552535.55479</v>
      </c>
      <c r="K35" s="43">
        <v>1664645.7252</v>
      </c>
      <c r="L35" s="43">
        <v>1499606.82596</v>
      </c>
      <c r="M35" s="43">
        <v>1504798.5305900001</v>
      </c>
      <c r="N35" s="43">
        <v>1368074.83852</v>
      </c>
      <c r="O35" s="44">
        <f t="shared" si="1"/>
        <v>18732397.075850002</v>
      </c>
    </row>
    <row r="36" spans="1:15" ht="13.8" x14ac:dyDescent="0.25">
      <c r="A36" s="37">
        <v>2015</v>
      </c>
      <c r="B36" s="42" t="s">
        <v>94</v>
      </c>
      <c r="C36" s="43">
        <v>1728198.38063</v>
      </c>
      <c r="D36" s="43">
        <v>1703617.0815300001</v>
      </c>
      <c r="E36" s="43">
        <v>1771032.9461999999</v>
      </c>
      <c r="F36" s="43">
        <v>1836446.6008599999</v>
      </c>
      <c r="G36" s="43">
        <v>1481932.057</v>
      </c>
      <c r="H36" s="43"/>
      <c r="I36" s="43"/>
      <c r="J36" s="43"/>
      <c r="K36" s="43"/>
      <c r="L36" s="43"/>
      <c r="M36" s="43"/>
      <c r="N36" s="43"/>
      <c r="O36" s="44">
        <f t="shared" si="1"/>
        <v>8521227.0662200004</v>
      </c>
    </row>
    <row r="37" spans="1:15" ht="13.8" x14ac:dyDescent="0.25">
      <c r="A37" s="41">
        <v>2014</v>
      </c>
      <c r="B37" s="42" t="s">
        <v>94</v>
      </c>
      <c r="C37" s="43">
        <v>1585958.4298</v>
      </c>
      <c r="D37" s="43">
        <v>1832639.83987</v>
      </c>
      <c r="E37" s="43">
        <v>2126496.68334</v>
      </c>
      <c r="F37" s="43">
        <v>2085969.69022</v>
      </c>
      <c r="G37" s="43">
        <v>2040798.1582899999</v>
      </c>
      <c r="H37" s="43">
        <v>2029799.52143</v>
      </c>
      <c r="I37" s="43">
        <v>1988612.2893000001</v>
      </c>
      <c r="J37" s="43">
        <v>1266790.6583400001</v>
      </c>
      <c r="K37" s="43">
        <v>1958581.5900099999</v>
      </c>
      <c r="L37" s="43">
        <v>1712962.1933899999</v>
      </c>
      <c r="M37" s="43">
        <v>1839274.63827</v>
      </c>
      <c r="N37" s="43">
        <v>1802373.6949199999</v>
      </c>
      <c r="O37" s="44">
        <f t="shared" si="1"/>
        <v>22270257.387180004</v>
      </c>
    </row>
    <row r="38" spans="1:15" ht="13.8" x14ac:dyDescent="0.25">
      <c r="A38" s="37">
        <v>2015</v>
      </c>
      <c r="B38" s="42" t="s">
        <v>95</v>
      </c>
      <c r="C38" s="43">
        <v>43975.630740000001</v>
      </c>
      <c r="D38" s="43">
        <v>77870.873619999998</v>
      </c>
      <c r="E38" s="43">
        <v>46983.135240000003</v>
      </c>
      <c r="F38" s="43">
        <v>103764.36032000001</v>
      </c>
      <c r="G38" s="43">
        <v>117093.83422</v>
      </c>
      <c r="H38" s="43"/>
      <c r="I38" s="43"/>
      <c r="J38" s="43"/>
      <c r="K38" s="43"/>
      <c r="L38" s="43"/>
      <c r="M38" s="43"/>
      <c r="N38" s="43"/>
      <c r="O38" s="44">
        <f t="shared" si="1"/>
        <v>389687.83413999999</v>
      </c>
    </row>
    <row r="39" spans="1:15" ht="13.8" x14ac:dyDescent="0.25">
      <c r="A39" s="41">
        <v>2014</v>
      </c>
      <c r="B39" s="42" t="s">
        <v>95</v>
      </c>
      <c r="C39" s="43">
        <v>54471.323920000003</v>
      </c>
      <c r="D39" s="43">
        <v>89236.716050000003</v>
      </c>
      <c r="E39" s="43">
        <v>97135.555219999995</v>
      </c>
      <c r="F39" s="43">
        <v>76354.087700000004</v>
      </c>
      <c r="G39" s="43">
        <v>131933.46765999999</v>
      </c>
      <c r="H39" s="43">
        <v>113595.98203</v>
      </c>
      <c r="I39" s="43">
        <v>122443.44491999999</v>
      </c>
      <c r="J39" s="43">
        <v>109595.07594</v>
      </c>
      <c r="K39" s="43">
        <v>82221.244529999996</v>
      </c>
      <c r="L39" s="43">
        <v>175946.58945</v>
      </c>
      <c r="M39" s="43">
        <v>63880.740189999997</v>
      </c>
      <c r="N39" s="43">
        <v>164063.21474</v>
      </c>
      <c r="O39" s="44">
        <f t="shared" si="1"/>
        <v>1280877.4423500001</v>
      </c>
    </row>
    <row r="40" spans="1:15" ht="13.8" x14ac:dyDescent="0.25">
      <c r="A40" s="37">
        <v>2015</v>
      </c>
      <c r="B40" s="42" t="s">
        <v>135</v>
      </c>
      <c r="C40" s="43">
        <v>732097.15356999997</v>
      </c>
      <c r="D40" s="43">
        <v>831129.50731000002</v>
      </c>
      <c r="E40" s="43">
        <v>838955.91446999996</v>
      </c>
      <c r="F40" s="43">
        <v>884349.35207999998</v>
      </c>
      <c r="G40" s="43">
        <v>828472.09027000004</v>
      </c>
      <c r="H40" s="43"/>
      <c r="I40" s="43"/>
      <c r="J40" s="43"/>
      <c r="K40" s="43"/>
      <c r="L40" s="43"/>
      <c r="M40" s="43"/>
      <c r="N40" s="43"/>
      <c r="O40" s="44">
        <f t="shared" si="1"/>
        <v>4115004.0176999997</v>
      </c>
    </row>
    <row r="41" spans="1:15" ht="13.8" x14ac:dyDescent="0.25">
      <c r="A41" s="41">
        <v>2014</v>
      </c>
      <c r="B41" s="42" t="s">
        <v>135</v>
      </c>
      <c r="C41" s="43">
        <v>902952.54943999997</v>
      </c>
      <c r="D41" s="43">
        <v>921008.47631000006</v>
      </c>
      <c r="E41" s="43">
        <v>1056527.4245199999</v>
      </c>
      <c r="F41" s="43">
        <v>1079057.3352000001</v>
      </c>
      <c r="G41" s="43">
        <v>1064518.9659500001</v>
      </c>
      <c r="H41" s="43">
        <v>970317.53755000001</v>
      </c>
      <c r="I41" s="43">
        <v>982463.58187999995</v>
      </c>
      <c r="J41" s="43">
        <v>852237.63415000006</v>
      </c>
      <c r="K41" s="43">
        <v>1086149.1598700001</v>
      </c>
      <c r="L41" s="43">
        <v>1046471.5705800001</v>
      </c>
      <c r="M41" s="43">
        <v>1003325.23497</v>
      </c>
      <c r="N41" s="43">
        <v>1145704.2970400001</v>
      </c>
      <c r="O41" s="44">
        <f t="shared" si="1"/>
        <v>12110733.767460002</v>
      </c>
    </row>
    <row r="42" spans="1:15" ht="13.8" x14ac:dyDescent="0.25">
      <c r="A42" s="37">
        <v>2015</v>
      </c>
      <c r="B42" s="42" t="s">
        <v>96</v>
      </c>
      <c r="C42" s="43">
        <v>465911.21379000001</v>
      </c>
      <c r="D42" s="43">
        <v>433711.16391</v>
      </c>
      <c r="E42" s="43">
        <v>450624.57062000001</v>
      </c>
      <c r="F42" s="43">
        <v>495084.91957000003</v>
      </c>
      <c r="G42" s="43">
        <v>411135.85515999998</v>
      </c>
      <c r="H42" s="43"/>
      <c r="I42" s="43"/>
      <c r="J42" s="43"/>
      <c r="K42" s="43"/>
      <c r="L42" s="43"/>
      <c r="M42" s="43"/>
      <c r="N42" s="43"/>
      <c r="O42" s="44">
        <f t="shared" si="1"/>
        <v>2256467.7230499997</v>
      </c>
    </row>
    <row r="43" spans="1:15" ht="13.8" x14ac:dyDescent="0.25">
      <c r="A43" s="41">
        <v>2014</v>
      </c>
      <c r="B43" s="42" t="s">
        <v>96</v>
      </c>
      <c r="C43" s="43">
        <v>477187.05618000001</v>
      </c>
      <c r="D43" s="43">
        <v>471698.59989999997</v>
      </c>
      <c r="E43" s="43">
        <v>503717.45244000002</v>
      </c>
      <c r="F43" s="43">
        <v>525178.23048000003</v>
      </c>
      <c r="G43" s="43">
        <v>544227.77720999997</v>
      </c>
      <c r="H43" s="43">
        <v>500272.27208000002</v>
      </c>
      <c r="I43" s="43">
        <v>513988.46567000001</v>
      </c>
      <c r="J43" s="43">
        <v>456769.85275000002</v>
      </c>
      <c r="K43" s="43">
        <v>531264.33183000004</v>
      </c>
      <c r="L43" s="43">
        <v>495882.46275000001</v>
      </c>
      <c r="M43" s="43">
        <v>471220.12821</v>
      </c>
      <c r="N43" s="43">
        <v>554512.98097000003</v>
      </c>
      <c r="O43" s="44">
        <f t="shared" si="1"/>
        <v>6045919.6104699997</v>
      </c>
    </row>
    <row r="44" spans="1:15" ht="13.8" x14ac:dyDescent="0.25">
      <c r="A44" s="37">
        <v>2015</v>
      </c>
      <c r="B44" s="42" t="s">
        <v>97</v>
      </c>
      <c r="C44" s="43">
        <v>487808.54155000002</v>
      </c>
      <c r="D44" s="43">
        <v>473470.64370999997</v>
      </c>
      <c r="E44" s="43">
        <v>531898.59591999999</v>
      </c>
      <c r="F44" s="43">
        <v>566571.78530999995</v>
      </c>
      <c r="G44" s="43">
        <v>520654.74505999999</v>
      </c>
      <c r="H44" s="43"/>
      <c r="I44" s="43"/>
      <c r="J44" s="43"/>
      <c r="K44" s="43"/>
      <c r="L44" s="43"/>
      <c r="M44" s="43"/>
      <c r="N44" s="43"/>
      <c r="O44" s="44">
        <f t="shared" si="1"/>
        <v>2580404.3115499998</v>
      </c>
    </row>
    <row r="45" spans="1:15" ht="13.8" x14ac:dyDescent="0.25">
      <c r="A45" s="41">
        <v>2014</v>
      </c>
      <c r="B45" s="42" t="s">
        <v>97</v>
      </c>
      <c r="C45" s="43">
        <v>591640.93646</v>
      </c>
      <c r="D45" s="43">
        <v>567770.65286999999</v>
      </c>
      <c r="E45" s="43">
        <v>599424.32551</v>
      </c>
      <c r="F45" s="43">
        <v>648813.57973999996</v>
      </c>
      <c r="G45" s="43">
        <v>650683.92787999997</v>
      </c>
      <c r="H45" s="43">
        <v>592567.68821000005</v>
      </c>
      <c r="I45" s="43">
        <v>585661.92006999999</v>
      </c>
      <c r="J45" s="43">
        <v>540784.97158999997</v>
      </c>
      <c r="K45" s="43">
        <v>609442.44853000005</v>
      </c>
      <c r="L45" s="43">
        <v>562790.09157000005</v>
      </c>
      <c r="M45" s="43">
        <v>566799.05356000003</v>
      </c>
      <c r="N45" s="43">
        <v>587619.20197000005</v>
      </c>
      <c r="O45" s="44">
        <f t="shared" si="1"/>
        <v>7103998.7979599992</v>
      </c>
    </row>
    <row r="46" spans="1:15" ht="13.8" x14ac:dyDescent="0.25">
      <c r="A46" s="37">
        <v>2015</v>
      </c>
      <c r="B46" s="42" t="s">
        <v>98</v>
      </c>
      <c r="C46" s="43">
        <v>856621.07105999999</v>
      </c>
      <c r="D46" s="43">
        <v>938578.88931</v>
      </c>
      <c r="E46" s="43">
        <v>956943.72271</v>
      </c>
      <c r="F46" s="43">
        <v>977721.76197999995</v>
      </c>
      <c r="G46" s="43">
        <v>801019.30116999999</v>
      </c>
      <c r="H46" s="43"/>
      <c r="I46" s="43"/>
      <c r="J46" s="43"/>
      <c r="K46" s="43"/>
      <c r="L46" s="43"/>
      <c r="M46" s="43"/>
      <c r="N46" s="43"/>
      <c r="O46" s="44">
        <f t="shared" si="1"/>
        <v>4530884.7462299997</v>
      </c>
    </row>
    <row r="47" spans="1:15" ht="13.8" x14ac:dyDescent="0.25">
      <c r="A47" s="41">
        <v>2014</v>
      </c>
      <c r="B47" s="42" t="s">
        <v>98</v>
      </c>
      <c r="C47" s="43">
        <v>1105473.24608</v>
      </c>
      <c r="D47" s="43">
        <v>1189080.6092699999</v>
      </c>
      <c r="E47" s="43">
        <v>1173025.9663199999</v>
      </c>
      <c r="F47" s="43">
        <v>1200628.00716</v>
      </c>
      <c r="G47" s="43">
        <v>1272871.9844800001</v>
      </c>
      <c r="H47" s="43">
        <v>1063909.97597</v>
      </c>
      <c r="I47" s="43">
        <v>1042741.5051299999</v>
      </c>
      <c r="J47" s="43">
        <v>955689.37344</v>
      </c>
      <c r="K47" s="43">
        <v>1084771.4235100001</v>
      </c>
      <c r="L47" s="43">
        <v>1041217.60412</v>
      </c>
      <c r="M47" s="43">
        <v>892262.93495000002</v>
      </c>
      <c r="N47" s="43">
        <v>1182518.4947599999</v>
      </c>
      <c r="O47" s="44">
        <f t="shared" si="1"/>
        <v>13204191.125189997</v>
      </c>
    </row>
    <row r="48" spans="1:15" ht="13.8" x14ac:dyDescent="0.25">
      <c r="A48" s="37">
        <v>2015</v>
      </c>
      <c r="B48" s="42" t="s">
        <v>134</v>
      </c>
      <c r="C48" s="43">
        <v>201118.11098</v>
      </c>
      <c r="D48" s="43">
        <v>214653.99252</v>
      </c>
      <c r="E48" s="43">
        <v>255528.29282</v>
      </c>
      <c r="F48" s="43">
        <v>264435.76954000001</v>
      </c>
      <c r="G48" s="43">
        <v>243866.51302000001</v>
      </c>
      <c r="H48" s="43"/>
      <c r="I48" s="43"/>
      <c r="J48" s="43"/>
      <c r="K48" s="43"/>
      <c r="L48" s="43"/>
      <c r="M48" s="43"/>
      <c r="N48" s="43"/>
      <c r="O48" s="44">
        <f t="shared" si="1"/>
        <v>1179602.67888</v>
      </c>
    </row>
    <row r="49" spans="1:15" ht="13.8" x14ac:dyDescent="0.25">
      <c r="A49" s="41">
        <v>2014</v>
      </c>
      <c r="B49" s="42" t="s">
        <v>134</v>
      </c>
      <c r="C49" s="43">
        <v>243550.06326</v>
      </c>
      <c r="D49" s="43">
        <v>245731.55110000001</v>
      </c>
      <c r="E49" s="43">
        <v>271914.17346000002</v>
      </c>
      <c r="F49" s="43">
        <v>308165.53119000001</v>
      </c>
      <c r="G49" s="43">
        <v>289417.06945000001</v>
      </c>
      <c r="H49" s="43">
        <v>278037.88287999999</v>
      </c>
      <c r="I49" s="43">
        <v>265000.48866999999</v>
      </c>
      <c r="J49" s="43">
        <v>245319.79096000001</v>
      </c>
      <c r="K49" s="43">
        <v>259601.06393999999</v>
      </c>
      <c r="L49" s="43">
        <v>245621.88080000001</v>
      </c>
      <c r="M49" s="43">
        <v>250740.23084</v>
      </c>
      <c r="N49" s="43">
        <v>253370.11129999999</v>
      </c>
      <c r="O49" s="44">
        <f t="shared" si="1"/>
        <v>3156469.8378499993</v>
      </c>
    </row>
    <row r="50" spans="1:15" ht="13.8" x14ac:dyDescent="0.25">
      <c r="A50" s="37">
        <v>2015</v>
      </c>
      <c r="B50" s="42" t="s">
        <v>99</v>
      </c>
      <c r="C50" s="43">
        <v>287153.27849</v>
      </c>
      <c r="D50" s="43">
        <v>143833.61949000001</v>
      </c>
      <c r="E50" s="43">
        <v>159931.93192</v>
      </c>
      <c r="F50" s="43">
        <v>250187.32801</v>
      </c>
      <c r="G50" s="43">
        <v>346275.25508999999</v>
      </c>
      <c r="H50" s="43"/>
      <c r="I50" s="43"/>
      <c r="J50" s="43"/>
      <c r="K50" s="43"/>
      <c r="L50" s="43"/>
      <c r="M50" s="43"/>
      <c r="N50" s="43"/>
      <c r="O50" s="44">
        <f t="shared" si="1"/>
        <v>1187381.4130000002</v>
      </c>
    </row>
    <row r="51" spans="1:15" ht="13.8" x14ac:dyDescent="0.25">
      <c r="A51" s="41">
        <v>2014</v>
      </c>
      <c r="B51" s="42" t="s">
        <v>99</v>
      </c>
      <c r="C51" s="43">
        <v>194226.73190000001</v>
      </c>
      <c r="D51" s="43">
        <v>181236.58134</v>
      </c>
      <c r="E51" s="43">
        <v>211983.93565</v>
      </c>
      <c r="F51" s="43">
        <v>207718.04477000001</v>
      </c>
      <c r="G51" s="43">
        <v>202629.9241</v>
      </c>
      <c r="H51" s="43">
        <v>147771.88811999999</v>
      </c>
      <c r="I51" s="43">
        <v>122982.57956</v>
      </c>
      <c r="J51" s="43">
        <v>196394.12959999999</v>
      </c>
      <c r="K51" s="43">
        <v>403316.90872000001</v>
      </c>
      <c r="L51" s="43">
        <v>328914.59093000001</v>
      </c>
      <c r="M51" s="43">
        <v>519737.42723999999</v>
      </c>
      <c r="N51" s="43">
        <v>389224.96304</v>
      </c>
      <c r="O51" s="44">
        <f t="shared" si="1"/>
        <v>3106137.7049700003</v>
      </c>
    </row>
    <row r="52" spans="1:15" ht="13.8" x14ac:dyDescent="0.25">
      <c r="A52" s="37">
        <v>2015</v>
      </c>
      <c r="B52" s="42" t="s">
        <v>100</v>
      </c>
      <c r="C52" s="43">
        <v>99415.228080000001</v>
      </c>
      <c r="D52" s="43">
        <v>97080.694059999994</v>
      </c>
      <c r="E52" s="43">
        <v>136126.69362000001</v>
      </c>
      <c r="F52" s="43">
        <v>128042.47478</v>
      </c>
      <c r="G52" s="43">
        <v>110325.70848</v>
      </c>
      <c r="H52" s="43"/>
      <c r="I52" s="43"/>
      <c r="J52" s="43"/>
      <c r="K52" s="43"/>
      <c r="L52" s="43"/>
      <c r="M52" s="43"/>
      <c r="N52" s="43"/>
      <c r="O52" s="44">
        <f t="shared" si="1"/>
        <v>570990.79901999992</v>
      </c>
    </row>
    <row r="53" spans="1:15" ht="13.8" x14ac:dyDescent="0.25">
      <c r="A53" s="41">
        <v>2014</v>
      </c>
      <c r="B53" s="42" t="s">
        <v>100</v>
      </c>
      <c r="C53" s="43">
        <v>106122.3558</v>
      </c>
      <c r="D53" s="43">
        <v>107443.26114</v>
      </c>
      <c r="E53" s="43">
        <v>107438.48701</v>
      </c>
      <c r="F53" s="43">
        <v>133668.08908999999</v>
      </c>
      <c r="G53" s="43">
        <v>142827.79947</v>
      </c>
      <c r="H53" s="43">
        <v>180261.73568000001</v>
      </c>
      <c r="I53" s="43">
        <v>174457.04647999999</v>
      </c>
      <c r="J53" s="43">
        <v>98979.868499999997</v>
      </c>
      <c r="K53" s="43">
        <v>154855.01276000001</v>
      </c>
      <c r="L53" s="43">
        <v>118892.01910999999</v>
      </c>
      <c r="M53" s="43">
        <v>147785.28448</v>
      </c>
      <c r="N53" s="43">
        <v>175131.80995</v>
      </c>
      <c r="O53" s="44">
        <f t="shared" si="1"/>
        <v>1647862.7694699999</v>
      </c>
    </row>
    <row r="54" spans="1:15" ht="13.8" x14ac:dyDescent="0.25">
      <c r="A54" s="37">
        <v>2015</v>
      </c>
      <c r="B54" s="42" t="s">
        <v>116</v>
      </c>
      <c r="C54" s="43">
        <v>274750.64954999997</v>
      </c>
      <c r="D54" s="43">
        <v>295637.11453999998</v>
      </c>
      <c r="E54" s="43">
        <v>315458.27873999998</v>
      </c>
      <c r="F54" s="43">
        <v>335368.79583999998</v>
      </c>
      <c r="G54" s="43">
        <v>298032.53746000002</v>
      </c>
      <c r="H54" s="43"/>
      <c r="I54" s="43"/>
      <c r="J54" s="43"/>
      <c r="K54" s="43"/>
      <c r="L54" s="43"/>
      <c r="M54" s="43"/>
      <c r="N54" s="43"/>
      <c r="O54" s="44">
        <f t="shared" si="1"/>
        <v>1519247.37613</v>
      </c>
    </row>
    <row r="55" spans="1:15" ht="13.8" x14ac:dyDescent="0.25">
      <c r="A55" s="41">
        <v>2014</v>
      </c>
      <c r="B55" s="42" t="s">
        <v>116</v>
      </c>
      <c r="C55" s="43">
        <v>329794.63932000002</v>
      </c>
      <c r="D55" s="43">
        <v>355763.90454999998</v>
      </c>
      <c r="E55" s="43">
        <v>399128.70760000002</v>
      </c>
      <c r="F55" s="43">
        <v>393690.34301999997</v>
      </c>
      <c r="G55" s="43">
        <v>411021.45890999999</v>
      </c>
      <c r="H55" s="43">
        <v>376015.99783000001</v>
      </c>
      <c r="I55" s="43">
        <v>389898.46036000003</v>
      </c>
      <c r="J55" s="43">
        <v>328196.93328</v>
      </c>
      <c r="K55" s="43">
        <v>381069.14622</v>
      </c>
      <c r="L55" s="43">
        <v>350459.74690000003</v>
      </c>
      <c r="M55" s="43">
        <v>351254.24349999998</v>
      </c>
      <c r="N55" s="43">
        <v>357697.40938999999</v>
      </c>
      <c r="O55" s="44">
        <f t="shared" si="1"/>
        <v>4423990.9908800004</v>
      </c>
    </row>
    <row r="56" spans="1:15" ht="13.8" x14ac:dyDescent="0.25">
      <c r="A56" s="37">
        <v>2015</v>
      </c>
      <c r="B56" s="42" t="s">
        <v>101</v>
      </c>
      <c r="C56" s="43">
        <v>5774.0317800000003</v>
      </c>
      <c r="D56" s="43">
        <v>5484.3786399999999</v>
      </c>
      <c r="E56" s="43">
        <v>10630.06632</v>
      </c>
      <c r="F56" s="43">
        <v>11615.032149999999</v>
      </c>
      <c r="G56" s="43">
        <v>9891.8733699999993</v>
      </c>
      <c r="H56" s="43"/>
      <c r="I56" s="43"/>
      <c r="J56" s="43"/>
      <c r="K56" s="43"/>
      <c r="L56" s="43"/>
      <c r="M56" s="43"/>
      <c r="N56" s="43"/>
      <c r="O56" s="44">
        <f t="shared" si="1"/>
        <v>43395.382259999998</v>
      </c>
    </row>
    <row r="57" spans="1:15" ht="13.8" x14ac:dyDescent="0.25">
      <c r="A57" s="41">
        <v>2014</v>
      </c>
      <c r="B57" s="42" t="s">
        <v>101</v>
      </c>
      <c r="C57" s="43">
        <v>6960.5618599999998</v>
      </c>
      <c r="D57" s="43">
        <v>8786.9983599999996</v>
      </c>
      <c r="E57" s="43">
        <v>11183.54664</v>
      </c>
      <c r="F57" s="43">
        <v>12030.72193</v>
      </c>
      <c r="G57" s="43">
        <v>10637.996150000001</v>
      </c>
      <c r="H57" s="43">
        <v>11474.96531</v>
      </c>
      <c r="I57" s="43">
        <v>8117.7994600000002</v>
      </c>
      <c r="J57" s="43">
        <v>7803.66489</v>
      </c>
      <c r="K57" s="43">
        <v>8988.0646699999998</v>
      </c>
      <c r="L57" s="43">
        <v>9312.2113100000006</v>
      </c>
      <c r="M57" s="43">
        <v>6667.6035700000002</v>
      </c>
      <c r="N57" s="43">
        <v>8101.68667</v>
      </c>
      <c r="O57" s="44">
        <f t="shared" si="1"/>
        <v>110065.82082000001</v>
      </c>
    </row>
    <row r="58" spans="1:15" ht="13.8" x14ac:dyDescent="0.25">
      <c r="A58" s="37">
        <v>2015</v>
      </c>
      <c r="B58" s="38" t="s">
        <v>31</v>
      </c>
      <c r="C58" s="46">
        <v>277541.18219000002</v>
      </c>
      <c r="D58" s="46">
        <v>281390.65178000001</v>
      </c>
      <c r="E58" s="46">
        <v>275683.30398999999</v>
      </c>
      <c r="F58" s="46">
        <v>350473.62608000002</v>
      </c>
      <c r="G58" s="46">
        <v>406289.27455999999</v>
      </c>
      <c r="H58" s="46"/>
      <c r="I58" s="46"/>
      <c r="J58" s="46"/>
      <c r="K58" s="46"/>
      <c r="L58" s="46"/>
      <c r="M58" s="46"/>
      <c r="N58" s="46"/>
      <c r="O58" s="44">
        <f t="shared" si="1"/>
        <v>1591378.0386000001</v>
      </c>
    </row>
    <row r="59" spans="1:15" ht="13.8" x14ac:dyDescent="0.25">
      <c r="A59" s="41">
        <v>2014</v>
      </c>
      <c r="B59" s="38" t="s">
        <v>31</v>
      </c>
      <c r="C59" s="46">
        <v>400471.49515999999</v>
      </c>
      <c r="D59" s="46">
        <v>327055.84641</v>
      </c>
      <c r="E59" s="46">
        <v>363215.16344999999</v>
      </c>
      <c r="F59" s="46">
        <v>412230.92872999999</v>
      </c>
      <c r="G59" s="46">
        <v>465271.46278</v>
      </c>
      <c r="H59" s="46">
        <v>404052.15821000002</v>
      </c>
      <c r="I59" s="46">
        <v>404536.06842000003</v>
      </c>
      <c r="J59" s="46">
        <v>381295.27629000001</v>
      </c>
      <c r="K59" s="46">
        <v>387297.02367999998</v>
      </c>
      <c r="L59" s="46">
        <v>341645.56133</v>
      </c>
      <c r="M59" s="46">
        <v>392037.30781999999</v>
      </c>
      <c r="N59" s="46">
        <v>366506.55362999998</v>
      </c>
      <c r="O59" s="44">
        <f t="shared" si="1"/>
        <v>4645614.8459099997</v>
      </c>
    </row>
    <row r="60" spans="1:15" ht="13.8" x14ac:dyDescent="0.25">
      <c r="A60" s="37">
        <v>2015</v>
      </c>
      <c r="B60" s="42" t="s">
        <v>102</v>
      </c>
      <c r="C60" s="43">
        <v>277541.18219000002</v>
      </c>
      <c r="D60" s="43">
        <v>281390.65178000001</v>
      </c>
      <c r="E60" s="43">
        <v>275683.30398999999</v>
      </c>
      <c r="F60" s="43">
        <v>350473.62608000002</v>
      </c>
      <c r="G60" s="43">
        <v>406289.27455999999</v>
      </c>
      <c r="H60" s="43"/>
      <c r="I60" s="43"/>
      <c r="J60" s="43"/>
      <c r="K60" s="43"/>
      <c r="L60" s="43"/>
      <c r="M60" s="43"/>
      <c r="N60" s="43"/>
      <c r="O60" s="44">
        <f t="shared" si="1"/>
        <v>1591378.0386000001</v>
      </c>
    </row>
    <row r="61" spans="1:15" ht="14.4" thickBot="1" x14ac:dyDescent="0.3">
      <c r="A61" s="41">
        <v>2014</v>
      </c>
      <c r="B61" s="42" t="s">
        <v>102</v>
      </c>
      <c r="C61" s="43">
        <v>400471.49515999999</v>
      </c>
      <c r="D61" s="43">
        <v>327055.84641</v>
      </c>
      <c r="E61" s="43">
        <v>363215.16344999999</v>
      </c>
      <c r="F61" s="43">
        <v>412230.92872999999</v>
      </c>
      <c r="G61" s="43">
        <v>465271.46278</v>
      </c>
      <c r="H61" s="43">
        <v>404052.15821000002</v>
      </c>
      <c r="I61" s="43">
        <v>404536.06842000003</v>
      </c>
      <c r="J61" s="43">
        <v>381295.27629000001</v>
      </c>
      <c r="K61" s="43">
        <v>387297.02367999998</v>
      </c>
      <c r="L61" s="43">
        <v>341645.56133</v>
      </c>
      <c r="M61" s="43">
        <v>392037.30781999999</v>
      </c>
      <c r="N61" s="43">
        <v>366506.55362999998</v>
      </c>
      <c r="O61" s="44">
        <f t="shared" si="1"/>
        <v>4645614.8459099997</v>
      </c>
    </row>
    <row r="62" spans="1:15" s="51" customFormat="1" ht="15" customHeight="1" thickBot="1" x14ac:dyDescent="0.25">
      <c r="A62" s="47">
        <v>2002</v>
      </c>
      <c r="B62" s="48" t="s">
        <v>40</v>
      </c>
      <c r="C62" s="49">
        <v>2607319.6610000003</v>
      </c>
      <c r="D62" s="49">
        <v>2383772.9540000013</v>
      </c>
      <c r="E62" s="49">
        <v>2918943.5210000011</v>
      </c>
      <c r="F62" s="49">
        <v>2742857.9220000007</v>
      </c>
      <c r="G62" s="49">
        <v>3000325.2429999989</v>
      </c>
      <c r="H62" s="49">
        <v>2770693.8810000005</v>
      </c>
      <c r="I62" s="49">
        <v>3103851.8620000011</v>
      </c>
      <c r="J62" s="49">
        <v>2975888.9740000009</v>
      </c>
      <c r="K62" s="49">
        <v>3218206.861000001</v>
      </c>
      <c r="L62" s="49">
        <v>3501128.02</v>
      </c>
      <c r="M62" s="49">
        <v>3593604.8959999993</v>
      </c>
      <c r="N62" s="49">
        <v>3242495.2339999988</v>
      </c>
      <c r="O62" s="50">
        <f t="shared" si="1"/>
        <v>36059089.028999999</v>
      </c>
    </row>
    <row r="63" spans="1:15" s="51" customFormat="1" ht="15" customHeight="1" thickBot="1" x14ac:dyDescent="0.25">
      <c r="A63" s="47">
        <v>2003</v>
      </c>
      <c r="B63" s="48" t="s">
        <v>40</v>
      </c>
      <c r="C63" s="49">
        <v>3533705.5820000004</v>
      </c>
      <c r="D63" s="49">
        <v>2923460.39</v>
      </c>
      <c r="E63" s="49">
        <v>3908255.9910000004</v>
      </c>
      <c r="F63" s="49">
        <v>3662183.4490000019</v>
      </c>
      <c r="G63" s="49">
        <v>3860471.3</v>
      </c>
      <c r="H63" s="49">
        <v>3796113.5220000003</v>
      </c>
      <c r="I63" s="49">
        <v>4236114.2640000004</v>
      </c>
      <c r="J63" s="49">
        <v>3828726.17</v>
      </c>
      <c r="K63" s="49">
        <v>4114677.5230000005</v>
      </c>
      <c r="L63" s="49">
        <v>4824388.2590000024</v>
      </c>
      <c r="M63" s="49">
        <v>3969697.458000001</v>
      </c>
      <c r="N63" s="49">
        <v>4595042.3939999985</v>
      </c>
      <c r="O63" s="50">
        <f t="shared" si="1"/>
        <v>47252836.302000016</v>
      </c>
    </row>
    <row r="64" spans="1:15" s="51" customFormat="1" ht="15" customHeight="1" thickBot="1" x14ac:dyDescent="0.25">
      <c r="A64" s="47">
        <v>2004</v>
      </c>
      <c r="B64" s="48" t="s">
        <v>40</v>
      </c>
      <c r="C64" s="49">
        <v>4619660.84</v>
      </c>
      <c r="D64" s="49">
        <v>3664503.0430000005</v>
      </c>
      <c r="E64" s="49">
        <v>5218042.1769999983</v>
      </c>
      <c r="F64" s="49">
        <v>5072462.9939999972</v>
      </c>
      <c r="G64" s="49">
        <v>5170061.6049999986</v>
      </c>
      <c r="H64" s="49">
        <v>5284383.2859999994</v>
      </c>
      <c r="I64" s="49">
        <v>5632138.7980000004</v>
      </c>
      <c r="J64" s="49">
        <v>4707491.2839999991</v>
      </c>
      <c r="K64" s="49">
        <v>5656283.5209999988</v>
      </c>
      <c r="L64" s="49">
        <v>5867342.1210000003</v>
      </c>
      <c r="M64" s="49">
        <v>5733908.9759999998</v>
      </c>
      <c r="N64" s="49">
        <v>6540874.1749999989</v>
      </c>
      <c r="O64" s="50">
        <f t="shared" si="1"/>
        <v>63167152.819999993</v>
      </c>
    </row>
    <row r="65" spans="1:15" s="51" customFormat="1" ht="15" customHeight="1" thickBot="1" x14ac:dyDescent="0.25">
      <c r="A65" s="47">
        <v>2005</v>
      </c>
      <c r="B65" s="48" t="s">
        <v>40</v>
      </c>
      <c r="C65" s="49">
        <v>4997279.7240000004</v>
      </c>
      <c r="D65" s="49">
        <v>5651741.2519999975</v>
      </c>
      <c r="E65" s="49">
        <v>6591859.2179999994</v>
      </c>
      <c r="F65" s="49">
        <v>6128131.8779999986</v>
      </c>
      <c r="G65" s="49">
        <v>5977226.2170000002</v>
      </c>
      <c r="H65" s="49">
        <v>6038534.3669999996</v>
      </c>
      <c r="I65" s="49">
        <v>5763466.3530000011</v>
      </c>
      <c r="J65" s="49">
        <v>5552867.2119999984</v>
      </c>
      <c r="K65" s="49">
        <v>6814268.9409999987</v>
      </c>
      <c r="L65" s="49">
        <v>6772178.5690000001</v>
      </c>
      <c r="M65" s="49">
        <v>5942575.7820000006</v>
      </c>
      <c r="N65" s="49">
        <v>7246278.6300000018</v>
      </c>
      <c r="O65" s="50">
        <f t="shared" si="1"/>
        <v>73476408.142999992</v>
      </c>
    </row>
    <row r="66" spans="1:15" s="51" customFormat="1" ht="15" customHeight="1" thickBot="1" x14ac:dyDescent="0.25">
      <c r="A66" s="47">
        <v>2006</v>
      </c>
      <c r="B66" s="48" t="s">
        <v>40</v>
      </c>
      <c r="C66" s="49">
        <v>5133048.8809999982</v>
      </c>
      <c r="D66" s="49">
        <v>6058251.2790000001</v>
      </c>
      <c r="E66" s="49">
        <v>7411101.6589999972</v>
      </c>
      <c r="F66" s="49">
        <v>6456090.2610000009</v>
      </c>
      <c r="G66" s="49">
        <v>7041543.2469999986</v>
      </c>
      <c r="H66" s="49">
        <v>7815434.6219999995</v>
      </c>
      <c r="I66" s="49">
        <v>7067411.4789999994</v>
      </c>
      <c r="J66" s="49">
        <v>6811202.4100000011</v>
      </c>
      <c r="K66" s="49">
        <v>7606551.0949999997</v>
      </c>
      <c r="L66" s="49">
        <v>6888812.5490000006</v>
      </c>
      <c r="M66" s="49">
        <v>8641474.5560000036</v>
      </c>
      <c r="N66" s="49">
        <v>8603753.4799999986</v>
      </c>
      <c r="O66" s="50">
        <f t="shared" ref="O66:O74" si="2">SUM(C66:N66)</f>
        <v>85534675.518000007</v>
      </c>
    </row>
    <row r="67" spans="1:15" s="51" customFormat="1" ht="15" customHeight="1" thickBot="1" x14ac:dyDescent="0.25">
      <c r="A67" s="47">
        <v>2007</v>
      </c>
      <c r="B67" s="48" t="s">
        <v>40</v>
      </c>
      <c r="C67" s="49">
        <v>6564559.7930000005</v>
      </c>
      <c r="D67" s="49">
        <v>7656951.608</v>
      </c>
      <c r="E67" s="49">
        <v>8957851.6210000049</v>
      </c>
      <c r="F67" s="49">
        <v>8313312.004999998</v>
      </c>
      <c r="G67" s="49">
        <v>9147620.0420000013</v>
      </c>
      <c r="H67" s="49">
        <v>8980247.4370000008</v>
      </c>
      <c r="I67" s="49">
        <v>8937741.5910000019</v>
      </c>
      <c r="J67" s="49">
        <v>8736689.092000002</v>
      </c>
      <c r="K67" s="49">
        <v>9038743.8959999997</v>
      </c>
      <c r="L67" s="49">
        <v>9895216.6219999995</v>
      </c>
      <c r="M67" s="49">
        <v>11318798.219999997</v>
      </c>
      <c r="N67" s="49">
        <v>9724017.9770000037</v>
      </c>
      <c r="O67" s="50">
        <f t="shared" si="2"/>
        <v>107271749.904</v>
      </c>
    </row>
    <row r="68" spans="1:15" s="51" customFormat="1" ht="15" customHeight="1" thickBot="1" x14ac:dyDescent="0.25">
      <c r="A68" s="47">
        <v>2008</v>
      </c>
      <c r="B68" s="48" t="s">
        <v>40</v>
      </c>
      <c r="C68" s="49">
        <v>10632207.040999999</v>
      </c>
      <c r="D68" s="49">
        <v>11077899.120000005</v>
      </c>
      <c r="E68" s="49">
        <v>11428587.234000001</v>
      </c>
      <c r="F68" s="49">
        <v>11363963.502999999</v>
      </c>
      <c r="G68" s="49">
        <v>12477968.699999999</v>
      </c>
      <c r="H68" s="49">
        <v>11770634.384000003</v>
      </c>
      <c r="I68" s="49">
        <v>12595426.862999996</v>
      </c>
      <c r="J68" s="49">
        <v>11046830.085999999</v>
      </c>
      <c r="K68" s="49">
        <v>12793148.033999996</v>
      </c>
      <c r="L68" s="49">
        <v>9722708.7899999991</v>
      </c>
      <c r="M68" s="49">
        <v>9395872.8970000036</v>
      </c>
      <c r="N68" s="49">
        <v>7721948.9740000013</v>
      </c>
      <c r="O68" s="50">
        <f t="shared" si="2"/>
        <v>132027195.626</v>
      </c>
    </row>
    <row r="69" spans="1:15" s="51" customFormat="1" ht="15" customHeight="1" thickBot="1" x14ac:dyDescent="0.25">
      <c r="A69" s="47">
        <v>2009</v>
      </c>
      <c r="B69" s="48" t="s">
        <v>40</v>
      </c>
      <c r="C69" s="49">
        <v>7884493.5240000021</v>
      </c>
      <c r="D69" s="49">
        <v>8435115.8340000007</v>
      </c>
      <c r="E69" s="49">
        <v>8155485.0810000002</v>
      </c>
      <c r="F69" s="49">
        <v>7561696.282999998</v>
      </c>
      <c r="G69" s="49">
        <v>7346407.5280000027</v>
      </c>
      <c r="H69" s="49">
        <v>8329692.782999998</v>
      </c>
      <c r="I69" s="49">
        <v>9055733.6709999945</v>
      </c>
      <c r="J69" s="49">
        <v>7839908.8419999983</v>
      </c>
      <c r="K69" s="49">
        <v>8480708.3870000001</v>
      </c>
      <c r="L69" s="49">
        <v>10095768.030000005</v>
      </c>
      <c r="M69" s="49">
        <v>8903010.773</v>
      </c>
      <c r="N69" s="49">
        <v>10054591.867000001</v>
      </c>
      <c r="O69" s="50">
        <f t="shared" si="2"/>
        <v>102142612.603</v>
      </c>
    </row>
    <row r="70" spans="1:15" s="51" customFormat="1" ht="15" customHeight="1" thickBot="1" x14ac:dyDescent="0.25">
      <c r="A70" s="47">
        <v>2010</v>
      </c>
      <c r="B70" s="48" t="s">
        <v>40</v>
      </c>
      <c r="C70" s="49">
        <v>7828748.0580000002</v>
      </c>
      <c r="D70" s="49">
        <v>8263237.8140000002</v>
      </c>
      <c r="E70" s="49">
        <v>9886488.1710000001</v>
      </c>
      <c r="F70" s="49">
        <v>9396006.6539999992</v>
      </c>
      <c r="G70" s="49">
        <v>9799958.1170000006</v>
      </c>
      <c r="H70" s="49">
        <v>9542907.6439999994</v>
      </c>
      <c r="I70" s="49">
        <v>9564682.5449999999</v>
      </c>
      <c r="J70" s="49">
        <v>8523451.9729999993</v>
      </c>
      <c r="K70" s="49">
        <v>8909230.5209999997</v>
      </c>
      <c r="L70" s="49">
        <v>10963586.27</v>
      </c>
      <c r="M70" s="49">
        <v>9382369.7180000003</v>
      </c>
      <c r="N70" s="49">
        <v>11822551.698999999</v>
      </c>
      <c r="O70" s="50">
        <f t="shared" si="2"/>
        <v>113883219.18399999</v>
      </c>
    </row>
    <row r="71" spans="1:15" s="51" customFormat="1" ht="15" customHeight="1" thickBot="1" x14ac:dyDescent="0.25">
      <c r="A71" s="47">
        <v>2011</v>
      </c>
      <c r="B71" s="48" t="s">
        <v>40</v>
      </c>
      <c r="C71" s="49">
        <v>9551084.6390000004</v>
      </c>
      <c r="D71" s="49">
        <v>10059126.307</v>
      </c>
      <c r="E71" s="49">
        <v>11811085.16</v>
      </c>
      <c r="F71" s="49">
        <v>11873269.447000001</v>
      </c>
      <c r="G71" s="49">
        <v>10943364.372</v>
      </c>
      <c r="H71" s="49">
        <v>11349953.558</v>
      </c>
      <c r="I71" s="49">
        <v>11860004.271</v>
      </c>
      <c r="J71" s="49">
        <v>11245124.657</v>
      </c>
      <c r="K71" s="49">
        <v>10750626.098999999</v>
      </c>
      <c r="L71" s="49">
        <v>11907219.297</v>
      </c>
      <c r="M71" s="49">
        <v>11078524.743000001</v>
      </c>
      <c r="N71" s="49">
        <v>12477486.279999999</v>
      </c>
      <c r="O71" s="50">
        <f t="shared" si="2"/>
        <v>134906868.83000001</v>
      </c>
    </row>
    <row r="72" spans="1:15" ht="13.8" thickBot="1" x14ac:dyDescent="0.3">
      <c r="A72" s="47">
        <v>2012</v>
      </c>
      <c r="B72" s="48" t="s">
        <v>40</v>
      </c>
      <c r="C72" s="49">
        <v>10348187.165999999</v>
      </c>
      <c r="D72" s="49">
        <v>11748000.124</v>
      </c>
      <c r="E72" s="49">
        <v>13208572.977</v>
      </c>
      <c r="F72" s="49">
        <v>12630226.718</v>
      </c>
      <c r="G72" s="49">
        <v>13131530.960999999</v>
      </c>
      <c r="H72" s="49">
        <v>13231198.687999999</v>
      </c>
      <c r="I72" s="49">
        <v>12830675.307</v>
      </c>
      <c r="J72" s="49">
        <v>12831394.572000001</v>
      </c>
      <c r="K72" s="49">
        <v>12952651.721999999</v>
      </c>
      <c r="L72" s="49">
        <v>13190769.654999999</v>
      </c>
      <c r="M72" s="49">
        <v>13753052.493000001</v>
      </c>
      <c r="N72" s="49">
        <v>12605476.173</v>
      </c>
      <c r="O72" s="50">
        <f t="shared" si="2"/>
        <v>152461736.55599999</v>
      </c>
    </row>
    <row r="73" spans="1:15" ht="13.8" thickBot="1" x14ac:dyDescent="0.3">
      <c r="A73" s="47">
        <v>2013</v>
      </c>
      <c r="B73" s="48" t="s">
        <v>40</v>
      </c>
      <c r="C73" s="49">
        <v>11481521.079</v>
      </c>
      <c r="D73" s="49">
        <v>12385690.909</v>
      </c>
      <c r="E73" s="49">
        <v>13122058.141000001</v>
      </c>
      <c r="F73" s="49">
        <v>12468202.903000001</v>
      </c>
      <c r="G73" s="49">
        <v>13277209.017000001</v>
      </c>
      <c r="H73" s="49">
        <v>12399973.961999999</v>
      </c>
      <c r="I73" s="49">
        <v>13059519.685000001</v>
      </c>
      <c r="J73" s="49">
        <v>11118300.903000001</v>
      </c>
      <c r="K73" s="49">
        <v>13060371.039000001</v>
      </c>
      <c r="L73" s="49">
        <v>12053704.638</v>
      </c>
      <c r="M73" s="49">
        <v>14201227.351</v>
      </c>
      <c r="N73" s="49">
        <v>13174857.460000001</v>
      </c>
      <c r="O73" s="50">
        <f t="shared" si="2"/>
        <v>151802637.08700001</v>
      </c>
    </row>
    <row r="74" spans="1:15" ht="13.8" thickBot="1" x14ac:dyDescent="0.3">
      <c r="A74" s="47">
        <v>2014</v>
      </c>
      <c r="B74" s="48" t="s">
        <v>40</v>
      </c>
      <c r="C74" s="49">
        <v>12400056.448999999</v>
      </c>
      <c r="D74" s="49">
        <v>13053754.635</v>
      </c>
      <c r="E74" s="49">
        <v>14680814.868000001</v>
      </c>
      <c r="F74" s="49">
        <v>13372233.573000001</v>
      </c>
      <c r="G74" s="49">
        <v>13682713.675000001</v>
      </c>
      <c r="H74" s="49">
        <v>12881786.856000001</v>
      </c>
      <c r="I74" s="49">
        <v>13346276.847999999</v>
      </c>
      <c r="J74" s="49">
        <v>11388738.923</v>
      </c>
      <c r="K74" s="49">
        <v>13585878.693</v>
      </c>
      <c r="L74" s="49">
        <v>12894052.27</v>
      </c>
      <c r="M74" s="49">
        <v>13073727.768999999</v>
      </c>
      <c r="N74" s="49">
        <v>13282119.543</v>
      </c>
      <c r="O74" s="50">
        <f t="shared" si="2"/>
        <v>157642154.10200003</v>
      </c>
    </row>
    <row r="75" spans="1:15" ht="13.8" thickBot="1" x14ac:dyDescent="0.3">
      <c r="A75" s="47">
        <v>2015</v>
      </c>
      <c r="B75" s="48" t="s">
        <v>40</v>
      </c>
      <c r="C75" s="49">
        <v>12306790.482999999</v>
      </c>
      <c r="D75" s="49">
        <v>12241190.766000001</v>
      </c>
      <c r="E75" s="49">
        <v>12536475.259</v>
      </c>
      <c r="F75" s="49">
        <v>13392298.595000001</v>
      </c>
      <c r="G75" s="49">
        <v>10819450.222989999</v>
      </c>
      <c r="H75" s="49"/>
      <c r="I75" s="49"/>
      <c r="J75" s="49"/>
      <c r="K75" s="49"/>
      <c r="L75" s="49"/>
      <c r="M75" s="49"/>
      <c r="N75" s="49"/>
      <c r="O75" s="50">
        <f>SUM(C75:N75)</f>
        <v>61296205.325989999</v>
      </c>
    </row>
    <row r="76" spans="1:15" x14ac:dyDescent="0.25">
      <c r="B76" s="52" t="s">
        <v>103</v>
      </c>
    </row>
    <row r="78" spans="1:15" x14ac:dyDescent="0.25">
      <c r="C78" s="5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58" workbookViewId="0">
      <selection activeCell="D76" sqref="D76"/>
    </sheetView>
  </sheetViews>
  <sheetFormatPr defaultColWidth="9.109375" defaultRowHeight="13.2" x14ac:dyDescent="0.25"/>
  <cols>
    <col min="1" max="1" width="29.109375" customWidth="1"/>
    <col min="2" max="3" width="12.6640625" style="74" bestFit="1" customWidth="1"/>
    <col min="4" max="4" width="9.33203125" bestFit="1" customWidth="1"/>
  </cols>
  <sheetData>
    <row r="2" spans="1:4" ht="24.6" customHeight="1" x14ac:dyDescent="0.35">
      <c r="A2" s="149" t="s">
        <v>104</v>
      </c>
      <c r="B2" s="149"/>
      <c r="C2" s="149"/>
      <c r="D2" s="149"/>
    </row>
    <row r="3" spans="1:4" ht="15.6" x14ac:dyDescent="0.3">
      <c r="A3" s="148" t="s">
        <v>105</v>
      </c>
      <c r="B3" s="148"/>
      <c r="C3" s="148"/>
      <c r="D3" s="148"/>
    </row>
    <row r="5" spans="1:4" x14ac:dyDescent="0.25">
      <c r="A5" s="67" t="s">
        <v>106</v>
      </c>
      <c r="B5" s="68" t="s">
        <v>209</v>
      </c>
      <c r="C5" s="68" t="s">
        <v>210</v>
      </c>
      <c r="D5" s="69" t="s">
        <v>107</v>
      </c>
    </row>
    <row r="6" spans="1:4" x14ac:dyDescent="0.25">
      <c r="A6" s="70" t="s">
        <v>215</v>
      </c>
      <c r="B6" s="71">
        <v>2379.9921599999998</v>
      </c>
      <c r="C6" s="71">
        <v>26886.121889999999</v>
      </c>
      <c r="D6" s="72">
        <v>10.296727082495936</v>
      </c>
    </row>
    <row r="7" spans="1:4" x14ac:dyDescent="0.25">
      <c r="A7" s="70" t="s">
        <v>192</v>
      </c>
      <c r="B7" s="71">
        <v>16567.103739999999</v>
      </c>
      <c r="C7" s="71">
        <v>106802.45168</v>
      </c>
      <c r="D7" s="72">
        <v>5.4466579889962112</v>
      </c>
    </row>
    <row r="8" spans="1:4" x14ac:dyDescent="0.25">
      <c r="A8" s="70" t="s">
        <v>216</v>
      </c>
      <c r="B8" s="71">
        <v>9754.7539400000005</v>
      </c>
      <c r="C8" s="71">
        <v>25429.433069999999</v>
      </c>
      <c r="D8" s="72">
        <v>1.6068759116234559</v>
      </c>
    </row>
    <row r="9" spans="1:4" x14ac:dyDescent="0.25">
      <c r="A9" s="70" t="s">
        <v>217</v>
      </c>
      <c r="B9" s="71">
        <v>25660.620900000002</v>
      </c>
      <c r="C9" s="71">
        <v>51522.53211</v>
      </c>
      <c r="D9" s="72">
        <v>1.0078443273365998</v>
      </c>
    </row>
    <row r="10" spans="1:4" x14ac:dyDescent="0.25">
      <c r="A10" s="70" t="s">
        <v>218</v>
      </c>
      <c r="B10" s="71">
        <v>24907.40727</v>
      </c>
      <c r="C10" s="71">
        <v>49039.941409999999</v>
      </c>
      <c r="D10" s="72">
        <v>0.96888985185811349</v>
      </c>
    </row>
    <row r="11" spans="1:4" x14ac:dyDescent="0.25">
      <c r="A11" s="70" t="s">
        <v>219</v>
      </c>
      <c r="B11" s="71">
        <v>6737.1338299999998</v>
      </c>
      <c r="C11" s="71">
        <v>12764.285809999999</v>
      </c>
      <c r="D11" s="72">
        <v>0.89461663254505952</v>
      </c>
    </row>
    <row r="12" spans="1:4" x14ac:dyDescent="0.25">
      <c r="A12" s="70" t="s">
        <v>220</v>
      </c>
      <c r="B12" s="71">
        <v>22451.42283</v>
      </c>
      <c r="C12" s="71">
        <v>36906.127469999999</v>
      </c>
      <c r="D12" s="72">
        <v>0.64382131811643406</v>
      </c>
    </row>
    <row r="13" spans="1:4" x14ac:dyDescent="0.25">
      <c r="A13" s="70" t="s">
        <v>154</v>
      </c>
      <c r="B13" s="71">
        <v>298034.46110999997</v>
      </c>
      <c r="C13" s="71">
        <v>422672.83525</v>
      </c>
      <c r="D13" s="72">
        <v>0.41820121631504187</v>
      </c>
    </row>
    <row r="14" spans="1:4" x14ac:dyDescent="0.25">
      <c r="A14" s="70" t="s">
        <v>203</v>
      </c>
      <c r="B14" s="71">
        <v>9488.0975600000002</v>
      </c>
      <c r="C14" s="71">
        <v>12853.466039999999</v>
      </c>
      <c r="D14" s="72">
        <v>0.35469370532062688</v>
      </c>
    </row>
    <row r="15" spans="1:4" x14ac:dyDescent="0.25">
      <c r="A15" s="70" t="s">
        <v>221</v>
      </c>
      <c r="B15" s="71">
        <v>12377.8176</v>
      </c>
      <c r="C15" s="71">
        <v>16333.6415</v>
      </c>
      <c r="D15" s="72">
        <v>0.31958977162500757</v>
      </c>
    </row>
    <row r="16" spans="1:4" x14ac:dyDescent="0.25">
      <c r="A16" s="73" t="s">
        <v>108</v>
      </c>
      <c r="D16" s="130"/>
    </row>
    <row r="17" spans="1:4" x14ac:dyDescent="0.25">
      <c r="A17" s="75"/>
    </row>
    <row r="18" spans="1:4" ht="19.2" x14ac:dyDescent="0.35">
      <c r="A18" s="149" t="s">
        <v>109</v>
      </c>
      <c r="B18" s="149"/>
      <c r="C18" s="149"/>
      <c r="D18" s="149"/>
    </row>
    <row r="19" spans="1:4" ht="15.6" x14ac:dyDescent="0.3">
      <c r="A19" s="148" t="s">
        <v>110</v>
      </c>
      <c r="B19" s="148"/>
      <c r="C19" s="148"/>
      <c r="D19" s="148"/>
    </row>
    <row r="20" spans="1:4" x14ac:dyDescent="0.25">
      <c r="A20" s="31"/>
    </row>
    <row r="21" spans="1:4" x14ac:dyDescent="0.25">
      <c r="A21" s="67" t="s">
        <v>106</v>
      </c>
      <c r="B21" s="68" t="s">
        <v>209</v>
      </c>
      <c r="C21" s="68" t="s">
        <v>210</v>
      </c>
      <c r="D21" s="69" t="s">
        <v>107</v>
      </c>
    </row>
    <row r="22" spans="1:4" x14ac:dyDescent="0.25">
      <c r="A22" s="70" t="s">
        <v>66</v>
      </c>
      <c r="B22" s="71">
        <v>1343483.18358</v>
      </c>
      <c r="C22" s="71">
        <v>993426.37317000004</v>
      </c>
      <c r="D22" s="72">
        <v>-0.26055913068982245</v>
      </c>
    </row>
    <row r="23" spans="1:4" x14ac:dyDescent="0.25">
      <c r="A23" s="70" t="s">
        <v>68</v>
      </c>
      <c r="B23" s="71">
        <v>807510.81761000003</v>
      </c>
      <c r="C23" s="71">
        <v>680651.08250000002</v>
      </c>
      <c r="D23" s="72">
        <v>-0.15709973457131926</v>
      </c>
    </row>
    <row r="24" spans="1:4" x14ac:dyDescent="0.25">
      <c r="A24" s="70" t="s">
        <v>67</v>
      </c>
      <c r="B24" s="71">
        <v>1024792.27496</v>
      </c>
      <c r="C24" s="71">
        <v>634170.51252999995</v>
      </c>
      <c r="D24" s="72">
        <v>-0.38117165007439863</v>
      </c>
    </row>
    <row r="25" spans="1:4" x14ac:dyDescent="0.25">
      <c r="A25" s="70" t="s">
        <v>70</v>
      </c>
      <c r="B25" s="71">
        <v>619891.69530999998</v>
      </c>
      <c r="C25" s="71">
        <v>482940.83172000002</v>
      </c>
      <c r="D25" s="72">
        <v>-0.22092708230509939</v>
      </c>
    </row>
    <row r="26" spans="1:4" x14ac:dyDescent="0.25">
      <c r="A26" s="70" t="s">
        <v>72</v>
      </c>
      <c r="B26" s="71">
        <v>534180.15871999995</v>
      </c>
      <c r="C26" s="71">
        <v>454134.89267999999</v>
      </c>
      <c r="D26" s="72">
        <v>-0.14984694720186548</v>
      </c>
    </row>
    <row r="27" spans="1:4" x14ac:dyDescent="0.25">
      <c r="A27" s="70" t="s">
        <v>154</v>
      </c>
      <c r="B27" s="71">
        <v>298034.46110999997</v>
      </c>
      <c r="C27" s="71">
        <v>422672.83525</v>
      </c>
      <c r="D27" s="72">
        <v>0.41820121631504187</v>
      </c>
    </row>
    <row r="28" spans="1:4" x14ac:dyDescent="0.25">
      <c r="A28" s="70" t="s">
        <v>71</v>
      </c>
      <c r="B28" s="71">
        <v>514483.66775999998</v>
      </c>
      <c r="C28" s="71">
        <v>405007.20107000001</v>
      </c>
      <c r="D28" s="72">
        <v>-0.21278900293695879</v>
      </c>
    </row>
    <row r="29" spans="1:4" x14ac:dyDescent="0.25">
      <c r="A29" s="70" t="s">
        <v>73</v>
      </c>
      <c r="B29" s="71">
        <v>428988.32504999998</v>
      </c>
      <c r="C29" s="71">
        <v>336658.40175999998</v>
      </c>
      <c r="D29" s="72">
        <v>-0.21522712367344415</v>
      </c>
    </row>
    <row r="30" spans="1:4" x14ac:dyDescent="0.25">
      <c r="A30" s="70" t="s">
        <v>142</v>
      </c>
      <c r="B30" s="71">
        <v>287770.38436000003</v>
      </c>
      <c r="C30" s="71">
        <v>333016.41502000001</v>
      </c>
      <c r="D30" s="72">
        <v>0.15722962861736781</v>
      </c>
    </row>
    <row r="31" spans="1:4" x14ac:dyDescent="0.25">
      <c r="A31" s="70" t="s">
        <v>69</v>
      </c>
      <c r="B31" s="71">
        <v>533020.70856000006</v>
      </c>
      <c r="C31" s="71">
        <v>316144.95400999999</v>
      </c>
      <c r="D31" s="72">
        <v>-0.40688054153826037</v>
      </c>
    </row>
    <row r="33" spans="1:4" ht="19.2" x14ac:dyDescent="0.35">
      <c r="A33" s="149" t="s">
        <v>111</v>
      </c>
      <c r="B33" s="149"/>
      <c r="C33" s="149"/>
      <c r="D33" s="149"/>
    </row>
    <row r="34" spans="1:4" ht="15.6" x14ac:dyDescent="0.3">
      <c r="A34" s="148" t="s">
        <v>112</v>
      </c>
      <c r="B34" s="148"/>
      <c r="C34" s="148"/>
      <c r="D34" s="148"/>
    </row>
    <row r="36" spans="1:4" x14ac:dyDescent="0.25">
      <c r="A36" s="67" t="s">
        <v>113</v>
      </c>
      <c r="B36" s="68" t="s">
        <v>209</v>
      </c>
      <c r="C36" s="68" t="s">
        <v>210</v>
      </c>
      <c r="D36" s="69" t="s">
        <v>107</v>
      </c>
    </row>
    <row r="37" spans="1:4" x14ac:dyDescent="0.25">
      <c r="A37" s="70" t="s">
        <v>94</v>
      </c>
      <c r="B37" s="71">
        <v>2040798.1582899999</v>
      </c>
      <c r="C37" s="71">
        <v>1481932.057</v>
      </c>
      <c r="D37" s="72">
        <v>-0.27384682753647621</v>
      </c>
    </row>
    <row r="38" spans="1:4" x14ac:dyDescent="0.25">
      <c r="A38" s="70" t="s">
        <v>130</v>
      </c>
      <c r="B38" s="71">
        <v>1586058.04687</v>
      </c>
      <c r="C38" s="71">
        <v>1379461.6234599999</v>
      </c>
      <c r="D38" s="72">
        <v>-0.13025779467385001</v>
      </c>
    </row>
    <row r="39" spans="1:4" x14ac:dyDescent="0.25">
      <c r="A39" s="70" t="s">
        <v>179</v>
      </c>
      <c r="B39" s="71">
        <v>1612655.01731</v>
      </c>
      <c r="C39" s="71">
        <v>1348222.34011</v>
      </c>
      <c r="D39" s="72">
        <v>-0.16397349362487257</v>
      </c>
    </row>
    <row r="40" spans="1:4" x14ac:dyDescent="0.25">
      <c r="A40" s="70" t="s">
        <v>193</v>
      </c>
      <c r="B40" s="71">
        <v>1064518.9659500001</v>
      </c>
      <c r="C40" s="71">
        <v>828472.09027000004</v>
      </c>
      <c r="D40" s="72">
        <v>-0.22174041349216042</v>
      </c>
    </row>
    <row r="41" spans="1:4" x14ac:dyDescent="0.25">
      <c r="A41" s="70" t="s">
        <v>98</v>
      </c>
      <c r="B41" s="71">
        <v>1272871.9844800001</v>
      </c>
      <c r="C41" s="71">
        <v>801019.30116999999</v>
      </c>
      <c r="D41" s="72">
        <v>-0.37069924474986671</v>
      </c>
    </row>
    <row r="42" spans="1:4" x14ac:dyDescent="0.25">
      <c r="A42" s="70" t="s">
        <v>90</v>
      </c>
      <c r="B42" s="71">
        <v>768633.11112999998</v>
      </c>
      <c r="C42" s="71">
        <v>653932.53084999998</v>
      </c>
      <c r="D42" s="72">
        <v>-0.14922669687150716</v>
      </c>
    </row>
    <row r="43" spans="1:4" x14ac:dyDescent="0.25">
      <c r="A43" s="73" t="s">
        <v>132</v>
      </c>
      <c r="B43" s="71">
        <v>650683.92787999997</v>
      </c>
      <c r="C43" s="71">
        <v>520654.74505999999</v>
      </c>
      <c r="D43" s="72">
        <v>-0.1998346312988695</v>
      </c>
    </row>
    <row r="44" spans="1:4" x14ac:dyDescent="0.25">
      <c r="A44" s="70" t="s">
        <v>131</v>
      </c>
      <c r="B44" s="71">
        <v>542968.32842999999</v>
      </c>
      <c r="C44" s="71">
        <v>482189.86816000001</v>
      </c>
      <c r="D44" s="72">
        <v>-0.11193739503322725</v>
      </c>
    </row>
    <row r="45" spans="1:4" x14ac:dyDescent="0.25">
      <c r="A45" s="70" t="s">
        <v>96</v>
      </c>
      <c r="B45" s="71">
        <v>544227.77720999997</v>
      </c>
      <c r="C45" s="71">
        <v>411135.85515999998</v>
      </c>
      <c r="D45" s="72">
        <v>-0.24455187262270905</v>
      </c>
    </row>
    <row r="46" spans="1:4" x14ac:dyDescent="0.25">
      <c r="A46" s="70" t="s">
        <v>102</v>
      </c>
      <c r="B46" s="71">
        <v>465271.46278</v>
      </c>
      <c r="C46" s="71">
        <v>406289.27455999999</v>
      </c>
      <c r="D46" s="72">
        <v>-0.12676940869655115</v>
      </c>
    </row>
    <row r="48" spans="1:4" ht="19.2" x14ac:dyDescent="0.35">
      <c r="A48" s="149" t="s">
        <v>114</v>
      </c>
      <c r="B48" s="149"/>
      <c r="C48" s="149"/>
      <c r="D48" s="149"/>
    </row>
    <row r="49" spans="1:4" ht="15.6" x14ac:dyDescent="0.3">
      <c r="A49" s="148" t="s">
        <v>115</v>
      </c>
      <c r="B49" s="148"/>
      <c r="C49" s="148"/>
      <c r="D49" s="148"/>
    </row>
    <row r="51" spans="1:4" x14ac:dyDescent="0.25">
      <c r="A51" s="67" t="s">
        <v>113</v>
      </c>
      <c r="B51" s="68" t="s">
        <v>209</v>
      </c>
      <c r="C51" s="68" t="s">
        <v>210</v>
      </c>
      <c r="D51" s="69" t="s">
        <v>107</v>
      </c>
    </row>
    <row r="52" spans="1:4" x14ac:dyDescent="0.25">
      <c r="A52" s="70" t="s">
        <v>99</v>
      </c>
      <c r="B52" s="71">
        <v>202615.78289999999</v>
      </c>
      <c r="C52" s="71">
        <v>346275.25508999999</v>
      </c>
      <c r="D52" s="72">
        <v>0.70902409542746436</v>
      </c>
    </row>
    <row r="53" spans="1:4" x14ac:dyDescent="0.25">
      <c r="A53" s="70" t="s">
        <v>180</v>
      </c>
      <c r="B53" s="71">
        <v>141867.42569</v>
      </c>
      <c r="C53" s="71">
        <v>216963.81508</v>
      </c>
      <c r="D53" s="72">
        <v>0.5293420179068874</v>
      </c>
    </row>
    <row r="54" spans="1:4" x14ac:dyDescent="0.25">
      <c r="A54" s="70" t="s">
        <v>131</v>
      </c>
      <c r="B54" s="71">
        <v>542968.32842999999</v>
      </c>
      <c r="C54" s="71">
        <v>482189.86816000001</v>
      </c>
      <c r="D54" s="72">
        <v>-0.11193739503322725</v>
      </c>
    </row>
    <row r="55" spans="1:4" x14ac:dyDescent="0.25">
      <c r="A55" s="70" t="s">
        <v>95</v>
      </c>
      <c r="B55" s="71">
        <v>131933.46765999999</v>
      </c>
      <c r="C55" s="71">
        <v>117093.83422</v>
      </c>
      <c r="D55" s="72">
        <v>-0.11247815814439567</v>
      </c>
    </row>
    <row r="56" spans="1:4" x14ac:dyDescent="0.25">
      <c r="A56" s="70" t="s">
        <v>222</v>
      </c>
      <c r="B56" s="71">
        <v>109161.33497</v>
      </c>
      <c r="C56" s="71">
        <v>96313.811530000006</v>
      </c>
      <c r="D56" s="72">
        <v>-0.1176929857401504</v>
      </c>
    </row>
    <row r="57" spans="1:4" x14ac:dyDescent="0.25">
      <c r="A57" s="70" t="s">
        <v>102</v>
      </c>
      <c r="B57" s="71">
        <v>465271.46278</v>
      </c>
      <c r="C57" s="71">
        <v>406289.27455999999</v>
      </c>
      <c r="D57" s="72">
        <v>-0.12676940869655115</v>
      </c>
    </row>
    <row r="58" spans="1:4" x14ac:dyDescent="0.25">
      <c r="A58" s="70" t="s">
        <v>223</v>
      </c>
      <c r="B58" s="71">
        <v>194613.76462999999</v>
      </c>
      <c r="C58" s="71">
        <v>169934.40505</v>
      </c>
      <c r="D58" s="72">
        <v>-0.12681199414090996</v>
      </c>
    </row>
    <row r="59" spans="1:4" x14ac:dyDescent="0.25">
      <c r="A59" s="70" t="s">
        <v>130</v>
      </c>
      <c r="B59" s="71">
        <v>1586058.04687</v>
      </c>
      <c r="C59" s="71">
        <v>1379461.6234599999</v>
      </c>
      <c r="D59" s="72">
        <v>-0.13025779467385001</v>
      </c>
    </row>
    <row r="60" spans="1:4" x14ac:dyDescent="0.25">
      <c r="A60" s="70" t="s">
        <v>224</v>
      </c>
      <c r="B60" s="71">
        <v>19755.836240000001</v>
      </c>
      <c r="C60" s="71">
        <v>17065.852869999999</v>
      </c>
      <c r="D60" s="72">
        <v>-0.13616145311801803</v>
      </c>
    </row>
    <row r="61" spans="1:4" x14ac:dyDescent="0.25">
      <c r="A61" s="70" t="s">
        <v>225</v>
      </c>
      <c r="B61" s="71">
        <v>188104.70172000001</v>
      </c>
      <c r="C61" s="71">
        <v>161793.54375000001</v>
      </c>
      <c r="D61" s="72">
        <v>-0.13987506813713257</v>
      </c>
    </row>
    <row r="63" spans="1:4" ht="19.2" x14ac:dyDescent="0.35">
      <c r="A63" s="149" t="s">
        <v>117</v>
      </c>
      <c r="B63" s="149"/>
      <c r="C63" s="149"/>
      <c r="D63" s="149"/>
    </row>
    <row r="64" spans="1:4" ht="15.6" x14ac:dyDescent="0.3">
      <c r="A64" s="148" t="s">
        <v>118</v>
      </c>
      <c r="B64" s="148"/>
      <c r="C64" s="148"/>
      <c r="D64" s="148"/>
    </row>
    <row r="66" spans="1:4" x14ac:dyDescent="0.25">
      <c r="A66" s="67" t="s">
        <v>119</v>
      </c>
      <c r="B66" s="68" t="s">
        <v>209</v>
      </c>
      <c r="C66" s="68" t="s">
        <v>210</v>
      </c>
      <c r="D66" s="69" t="s">
        <v>107</v>
      </c>
    </row>
    <row r="67" spans="1:4" x14ac:dyDescent="0.25">
      <c r="A67" s="70" t="s">
        <v>120</v>
      </c>
      <c r="B67" s="71">
        <v>5957083.0519500002</v>
      </c>
      <c r="C67" s="71">
        <v>5001600.8008500002</v>
      </c>
      <c r="D67" s="72">
        <v>-0.16039431425875975</v>
      </c>
    </row>
    <row r="68" spans="1:4" x14ac:dyDescent="0.25">
      <c r="A68" s="70" t="s">
        <v>122</v>
      </c>
      <c r="B68" s="71">
        <v>1096508.5088</v>
      </c>
      <c r="C68" s="71">
        <v>918347.24633999995</v>
      </c>
      <c r="D68" s="72">
        <v>-0.1624805106665124</v>
      </c>
    </row>
    <row r="69" spans="1:4" x14ac:dyDescent="0.25">
      <c r="A69" s="70" t="s">
        <v>121</v>
      </c>
      <c r="B69" s="71">
        <v>1160794.5223999999</v>
      </c>
      <c r="C69" s="71">
        <v>819841.47467999998</v>
      </c>
      <c r="D69" s="72">
        <v>-0.29372385994298345</v>
      </c>
    </row>
    <row r="70" spans="1:4" x14ac:dyDescent="0.25">
      <c r="A70" s="70" t="s">
        <v>123</v>
      </c>
      <c r="B70" s="71">
        <v>819936.91828999994</v>
      </c>
      <c r="C70" s="71">
        <v>619270.20826999994</v>
      </c>
      <c r="D70" s="72">
        <v>-0.24473432717055321</v>
      </c>
    </row>
    <row r="71" spans="1:4" x14ac:dyDescent="0.25">
      <c r="A71" s="70" t="s">
        <v>124</v>
      </c>
      <c r="B71" s="71">
        <v>676888.72725999996</v>
      </c>
      <c r="C71" s="71">
        <v>549618.09189000004</v>
      </c>
      <c r="D71" s="72">
        <v>-0.18802297961909173</v>
      </c>
    </row>
    <row r="72" spans="1:4" x14ac:dyDescent="0.25">
      <c r="A72" s="70" t="s">
        <v>125</v>
      </c>
      <c r="B72" s="71">
        <v>555790.13746999996</v>
      </c>
      <c r="C72" s="71">
        <v>522920.09752000001</v>
      </c>
      <c r="D72" s="72">
        <v>-5.9141099731684577E-2</v>
      </c>
    </row>
    <row r="73" spans="1:4" x14ac:dyDescent="0.25">
      <c r="A73" s="70" t="s">
        <v>126</v>
      </c>
      <c r="B73" s="71">
        <v>360337.43210999999</v>
      </c>
      <c r="C73" s="71">
        <v>267047.00688</v>
      </c>
      <c r="D73" s="72">
        <v>-0.25889740259213834</v>
      </c>
    </row>
    <row r="74" spans="1:4" x14ac:dyDescent="0.25">
      <c r="A74" s="70" t="s">
        <v>127</v>
      </c>
      <c r="B74" s="71">
        <v>267298.47311000002</v>
      </c>
      <c r="C74" s="71">
        <v>209169.42191999999</v>
      </c>
      <c r="D74" s="72">
        <v>-0.21746869899282389</v>
      </c>
    </row>
    <row r="75" spans="1:4" x14ac:dyDescent="0.25">
      <c r="A75" s="70" t="s">
        <v>195</v>
      </c>
      <c r="B75" s="71">
        <v>171150.12945000001</v>
      </c>
      <c r="C75" s="71">
        <v>145912.75382000001</v>
      </c>
      <c r="D75" s="72">
        <v>-0.14745753164839334</v>
      </c>
    </row>
    <row r="76" spans="1:4" x14ac:dyDescent="0.25">
      <c r="A76" s="70" t="s">
        <v>181</v>
      </c>
      <c r="B76" s="71">
        <v>229427.27523</v>
      </c>
      <c r="C76" s="71">
        <v>138936.28279</v>
      </c>
      <c r="D76" s="72">
        <v>-0.39442124895256292</v>
      </c>
    </row>
    <row r="78" spans="1:4" ht="19.2" x14ac:dyDescent="0.35">
      <c r="A78" s="149" t="s">
        <v>128</v>
      </c>
      <c r="B78" s="149"/>
      <c r="C78" s="149"/>
      <c r="D78" s="149"/>
    </row>
    <row r="79" spans="1:4" ht="15.6" x14ac:dyDescent="0.3">
      <c r="A79" s="148" t="s">
        <v>129</v>
      </c>
      <c r="B79" s="148"/>
      <c r="C79" s="148"/>
      <c r="D79" s="148"/>
    </row>
    <row r="81" spans="1:4" x14ac:dyDescent="0.25">
      <c r="A81" s="67" t="s">
        <v>119</v>
      </c>
      <c r="B81" s="68" t="s">
        <v>209</v>
      </c>
      <c r="C81" s="68" t="s">
        <v>210</v>
      </c>
      <c r="D81" s="69" t="s">
        <v>107</v>
      </c>
    </row>
    <row r="82" spans="1:4" x14ac:dyDescent="0.25">
      <c r="A82" s="70" t="s">
        <v>226</v>
      </c>
      <c r="B82" s="71">
        <v>169.41266999999999</v>
      </c>
      <c r="C82" s="71">
        <v>597.31669999999997</v>
      </c>
      <c r="D82" s="76">
        <v>2.5258089020142354</v>
      </c>
    </row>
    <row r="83" spans="1:4" x14ac:dyDescent="0.25">
      <c r="A83" s="70" t="s">
        <v>196</v>
      </c>
      <c r="B83" s="71">
        <v>230.85772</v>
      </c>
      <c r="C83" s="71">
        <v>580.78863000000001</v>
      </c>
      <c r="D83" s="76">
        <v>1.5157860434556836</v>
      </c>
    </row>
    <row r="84" spans="1:4" x14ac:dyDescent="0.25">
      <c r="A84" s="70" t="s">
        <v>227</v>
      </c>
      <c r="B84" s="71">
        <v>4335.6669400000001</v>
      </c>
      <c r="C84" s="71">
        <v>9290.9521199999999</v>
      </c>
      <c r="D84" s="76">
        <v>1.1429118630592967</v>
      </c>
    </row>
    <row r="85" spans="1:4" x14ac:dyDescent="0.25">
      <c r="A85" s="70" t="s">
        <v>194</v>
      </c>
      <c r="B85" s="71">
        <v>3916.6103499999999</v>
      </c>
      <c r="C85" s="71">
        <v>6372.7148800000004</v>
      </c>
      <c r="D85" s="76">
        <v>0.62709953518863593</v>
      </c>
    </row>
    <row r="86" spans="1:4" x14ac:dyDescent="0.25">
      <c r="A86" s="70" t="s">
        <v>197</v>
      </c>
      <c r="B86" s="71">
        <v>21155.142540000001</v>
      </c>
      <c r="C86" s="71">
        <v>29893.190999999999</v>
      </c>
      <c r="D86" s="76">
        <v>0.413046068750336</v>
      </c>
    </row>
    <row r="87" spans="1:4" x14ac:dyDescent="0.25">
      <c r="A87" s="70" t="s">
        <v>228</v>
      </c>
      <c r="B87" s="71">
        <v>5913.8089300000001</v>
      </c>
      <c r="C87" s="71">
        <v>7754.2486200000003</v>
      </c>
      <c r="D87" s="76">
        <v>0.31121054328686271</v>
      </c>
    </row>
    <row r="88" spans="1:4" x14ac:dyDescent="0.25">
      <c r="A88" s="70" t="s">
        <v>204</v>
      </c>
      <c r="B88" s="71">
        <v>74.777000000000001</v>
      </c>
      <c r="C88" s="71">
        <v>97.456999999999994</v>
      </c>
      <c r="D88" s="76">
        <v>0.30330181740374706</v>
      </c>
    </row>
    <row r="89" spans="1:4" x14ac:dyDescent="0.25">
      <c r="A89" s="70" t="s">
        <v>205</v>
      </c>
      <c r="B89" s="71">
        <v>10235.47962</v>
      </c>
      <c r="C89" s="71">
        <v>13123.81407</v>
      </c>
      <c r="D89" s="76">
        <v>0.28218848136400276</v>
      </c>
    </row>
    <row r="90" spans="1:4" x14ac:dyDescent="0.25">
      <c r="A90" s="70" t="s">
        <v>229</v>
      </c>
      <c r="B90" s="71">
        <v>12244.59021</v>
      </c>
      <c r="C90" s="71">
        <v>14995.824269999999</v>
      </c>
      <c r="D90" s="76">
        <v>0.22468976199408464</v>
      </c>
    </row>
    <row r="91" spans="1:4" x14ac:dyDescent="0.25">
      <c r="A91" s="70" t="s">
        <v>230</v>
      </c>
      <c r="B91" s="71">
        <v>2751.7174100000002</v>
      </c>
      <c r="C91" s="71">
        <v>3278.1591800000001</v>
      </c>
      <c r="D91" s="76">
        <v>0.19131389294804071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A22" zoomScale="80" zoomScaleNormal="80" workbookViewId="0">
      <selection activeCell="K16" sqref="K16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44140625" style="19" bestFit="1" customWidth="1"/>
    <col min="14" max="16384" width="9.109375" style="19"/>
  </cols>
  <sheetData>
    <row r="1" spans="1:13" ht="24.6" x14ac:dyDescent="0.4">
      <c r="B1" s="147" t="s">
        <v>211</v>
      </c>
      <c r="C1" s="147"/>
      <c r="D1" s="147"/>
      <c r="E1" s="147"/>
      <c r="F1" s="147"/>
      <c r="G1" s="147"/>
      <c r="H1" s="147"/>
      <c r="I1" s="147"/>
      <c r="J1" s="147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0" t="s">
        <v>199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80"/>
      <c r="B6" s="143" t="s">
        <v>60</v>
      </c>
      <c r="C6" s="143"/>
      <c r="D6" s="143"/>
      <c r="E6" s="143"/>
      <c r="F6" s="143" t="s">
        <v>207</v>
      </c>
      <c r="G6" s="143"/>
      <c r="H6" s="143"/>
      <c r="I6" s="143"/>
      <c r="J6" s="143" t="s">
        <v>173</v>
      </c>
      <c r="K6" s="143"/>
      <c r="L6" s="143"/>
      <c r="M6" s="143"/>
    </row>
    <row r="7" spans="1:13" ht="28.2" x14ac:dyDescent="0.3">
      <c r="A7" s="81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6" t="s">
        <v>185</v>
      </c>
      <c r="L7" s="7" t="s">
        <v>182</v>
      </c>
      <c r="M7" s="7" t="s">
        <v>183</v>
      </c>
    </row>
    <row r="8" spans="1:13" ht="16.8" x14ac:dyDescent="0.3">
      <c r="A8" s="82" t="s">
        <v>2</v>
      </c>
      <c r="B8" s="83">
        <f>'SEKTÖR (U S D)'!B8*2.0908</f>
        <v>3781115.1407060842</v>
      </c>
      <c r="C8" s="83">
        <f>'SEKTÖR (U S D)'!C8*2.6461</f>
        <v>4166890.0330325314</v>
      </c>
      <c r="D8" s="84">
        <f t="shared" ref="D8:D43" si="0">(C8-B8)/B8*100</f>
        <v>10.202675083160988</v>
      </c>
      <c r="E8" s="84">
        <f t="shared" ref="E8:E43" si="1">C8/C$46*100</f>
        <v>14.554610689588415</v>
      </c>
      <c r="F8" s="83">
        <f>'SEKTÖR (U S D)'!F8*2.174</f>
        <v>20147952.019410558</v>
      </c>
      <c r="G8" s="83">
        <f>'SEKTÖR (U S D)'!G8*2.5314</f>
        <v>21616664.450567745</v>
      </c>
      <c r="H8" s="84">
        <f t="shared" ref="H8:H43" si="2">(G8-F8)/F8*100</f>
        <v>7.2896363349596403</v>
      </c>
      <c r="I8" s="84">
        <f t="shared" ref="I8:I46" si="3">G8/G$46*100</f>
        <v>13.931385695745885</v>
      </c>
      <c r="J8" s="83">
        <f>'SEKTÖR (U S D)'!J8*2.0628</f>
        <v>45623531.590355448</v>
      </c>
      <c r="K8" s="83">
        <f>'SEKTÖR (U S D)'!K8*2.3352</f>
        <v>50794553.903007269</v>
      </c>
      <c r="L8" s="84">
        <f t="shared" ref="L8:L43" si="4">(K8-J8)/J8*100</f>
        <v>11.334112315288071</v>
      </c>
      <c r="M8" s="84">
        <f t="shared" ref="M8:M46" si="5">K8/K$46*100</f>
        <v>14.336254682745706</v>
      </c>
    </row>
    <row r="9" spans="1:13" s="23" customFormat="1" ht="15.6" x14ac:dyDescent="0.3">
      <c r="A9" s="85" t="s">
        <v>3</v>
      </c>
      <c r="B9" s="86">
        <f>'SEKTÖR (U S D)'!B9*2.0908</f>
        <v>2520208.9741791044</v>
      </c>
      <c r="C9" s="86">
        <f>'SEKTÖR (U S D)'!C9*2.6461</f>
        <v>2962221.6667773793</v>
      </c>
      <c r="D9" s="87">
        <f t="shared" si="0"/>
        <v>17.538731792757368</v>
      </c>
      <c r="E9" s="87">
        <f t="shared" si="1"/>
        <v>10.346801282113859</v>
      </c>
      <c r="F9" s="86">
        <f>'SEKTÖR (U S D)'!F9*2.174</f>
        <v>13917747.758425439</v>
      </c>
      <c r="G9" s="86">
        <f>'SEKTÖR (U S D)'!G9*2.5314</f>
        <v>15367036.771843314</v>
      </c>
      <c r="H9" s="87">
        <f t="shared" si="2"/>
        <v>10.41324385650339</v>
      </c>
      <c r="I9" s="87">
        <f t="shared" si="3"/>
        <v>9.9036609814996783</v>
      </c>
      <c r="J9" s="86">
        <f>'SEKTÖR (U S D)'!J9*2.0628</f>
        <v>31596863.466988731</v>
      </c>
      <c r="K9" s="86">
        <f>'SEKTÖR (U S D)'!K9*2.3352</f>
        <v>35857864.364015907</v>
      </c>
      <c r="L9" s="87">
        <f t="shared" si="4"/>
        <v>13.485518591042799</v>
      </c>
      <c r="M9" s="87">
        <f t="shared" si="5"/>
        <v>10.120523489260297</v>
      </c>
    </row>
    <row r="10" spans="1:13" ht="13.8" x14ac:dyDescent="0.25">
      <c r="A10" s="14" t="s">
        <v>4</v>
      </c>
      <c r="B10" s="88">
        <f>'SEKTÖR (U S D)'!B10*2.0908</f>
        <v>1135238.181081444</v>
      </c>
      <c r="C10" s="88">
        <f>'SEKTÖR (U S D)'!C10*2.6461</f>
        <v>1275922.610138176</v>
      </c>
      <c r="D10" s="89">
        <f t="shared" si="0"/>
        <v>12.39250330029545</v>
      </c>
      <c r="E10" s="89">
        <f t="shared" si="1"/>
        <v>4.4566947323756416</v>
      </c>
      <c r="F10" s="88">
        <f>'SEKTÖR (U S D)'!F10*2.174</f>
        <v>6353033.5939836605</v>
      </c>
      <c r="G10" s="88">
        <f>'SEKTÖR (U S D)'!G10*2.5314</f>
        <v>6540537.3389904601</v>
      </c>
      <c r="H10" s="89">
        <f t="shared" si="2"/>
        <v>2.9514049033892444</v>
      </c>
      <c r="I10" s="89">
        <f t="shared" si="3"/>
        <v>4.2152085274428357</v>
      </c>
      <c r="J10" s="88">
        <f>'SEKTÖR (U S D)'!J10*2.0628</f>
        <v>14228025.9848428</v>
      </c>
      <c r="K10" s="88">
        <f>'SEKTÖR (U S D)'!K10*2.3352</f>
        <v>14891939.076822361</v>
      </c>
      <c r="L10" s="89">
        <f t="shared" si="4"/>
        <v>4.6662347446288885</v>
      </c>
      <c r="M10" s="89">
        <f t="shared" si="5"/>
        <v>4.2031008232285796</v>
      </c>
    </row>
    <row r="11" spans="1:13" ht="13.8" x14ac:dyDescent="0.25">
      <c r="A11" s="14" t="s">
        <v>5</v>
      </c>
      <c r="B11" s="88">
        <f>'SEKTÖR (U S D)'!B11*2.0908</f>
        <v>393289.31035617605</v>
      </c>
      <c r="C11" s="88">
        <f>'SEKTÖR (U S D)'!C11*2.6461</f>
        <v>428121.89611687505</v>
      </c>
      <c r="D11" s="89">
        <f t="shared" si="0"/>
        <v>8.8567334131592439</v>
      </c>
      <c r="E11" s="89">
        <f t="shared" si="1"/>
        <v>1.4953952411205576</v>
      </c>
      <c r="F11" s="88">
        <f>'SEKTÖR (U S D)'!F11*2.174</f>
        <v>2125279.8332712799</v>
      </c>
      <c r="G11" s="88">
        <f>'SEKTÖR (U S D)'!G11*2.5314</f>
        <v>2059950.5267820361</v>
      </c>
      <c r="H11" s="89">
        <f t="shared" si="2"/>
        <v>-3.0739155129838829</v>
      </c>
      <c r="I11" s="89">
        <f t="shared" si="3"/>
        <v>1.3275852696136812</v>
      </c>
      <c r="J11" s="88">
        <f>'SEKTÖR (U S D)'!J11*2.0628</f>
        <v>4971232.392931873</v>
      </c>
      <c r="K11" s="88">
        <f>'SEKTÖR (U S D)'!K11*2.3352</f>
        <v>5208661.02976212</v>
      </c>
      <c r="L11" s="89">
        <f t="shared" si="4"/>
        <v>4.776051853214998</v>
      </c>
      <c r="M11" s="89">
        <f t="shared" si="5"/>
        <v>1.4700924674198446</v>
      </c>
    </row>
    <row r="12" spans="1:13" ht="13.8" x14ac:dyDescent="0.25">
      <c r="A12" s="14" t="s">
        <v>6</v>
      </c>
      <c r="B12" s="88">
        <f>'SEKTÖR (U S D)'!B12*2.0908</f>
        <v>228234.51915527601</v>
      </c>
      <c r="C12" s="88">
        <f>'SEKTÖR (U S D)'!C12*2.6461</f>
        <v>254855.97668953304</v>
      </c>
      <c r="D12" s="89">
        <f t="shared" si="0"/>
        <v>11.664080277070408</v>
      </c>
      <c r="E12" s="89">
        <f t="shared" si="1"/>
        <v>0.89019136411705113</v>
      </c>
      <c r="F12" s="88">
        <f>'SEKTÖR (U S D)'!F12*2.174</f>
        <v>1247449.0108124199</v>
      </c>
      <c r="G12" s="88">
        <f>'SEKTÖR (U S D)'!G12*2.5314</f>
        <v>1262009.393871624</v>
      </c>
      <c r="H12" s="89">
        <f t="shared" si="2"/>
        <v>1.1672126822820135</v>
      </c>
      <c r="I12" s="89">
        <f t="shared" si="3"/>
        <v>0.81333267941892451</v>
      </c>
      <c r="J12" s="88">
        <f>'SEKTÖR (U S D)'!J12*2.0628</f>
        <v>2899489.1727502798</v>
      </c>
      <c r="K12" s="88">
        <f>'SEKTÖR (U S D)'!K12*2.3352</f>
        <v>3130261.0452138484</v>
      </c>
      <c r="L12" s="89">
        <f t="shared" si="4"/>
        <v>7.9590527404753972</v>
      </c>
      <c r="M12" s="89">
        <f t="shared" si="5"/>
        <v>0.88348486440800544</v>
      </c>
    </row>
    <row r="13" spans="1:13" ht="13.8" x14ac:dyDescent="0.25">
      <c r="A13" s="14" t="s">
        <v>7</v>
      </c>
      <c r="B13" s="88">
        <f>'SEKTÖR (U S D)'!B13*2.0908</f>
        <v>227727.06859324803</v>
      </c>
      <c r="C13" s="88">
        <f>'SEKTÖR (U S D)'!C13*2.6461</f>
        <v>226538.654451993</v>
      </c>
      <c r="D13" s="89">
        <f t="shared" si="0"/>
        <v>-0.52185897293469974</v>
      </c>
      <c r="E13" s="89">
        <f t="shared" si="1"/>
        <v>0.79128124225835827</v>
      </c>
      <c r="F13" s="88">
        <f>'SEKTÖR (U S D)'!F13*2.174</f>
        <v>1201186.1247622999</v>
      </c>
      <c r="G13" s="88">
        <f>'SEKTÖR (U S D)'!G13*2.5314</f>
        <v>1234684.0741024921</v>
      </c>
      <c r="H13" s="89">
        <f t="shared" si="2"/>
        <v>2.7887392844153083</v>
      </c>
      <c r="I13" s="89">
        <f t="shared" si="3"/>
        <v>0.79572221181723279</v>
      </c>
      <c r="J13" s="88">
        <f>'SEKTÖR (U S D)'!J13*2.0628</f>
        <v>2982508.7679678244</v>
      </c>
      <c r="K13" s="88">
        <f>'SEKTÖR (U S D)'!K13*2.3352</f>
        <v>3255415.2327558952</v>
      </c>
      <c r="L13" s="89">
        <f t="shared" si="4"/>
        <v>9.1502317686066572</v>
      </c>
      <c r="M13" s="89">
        <f t="shared" si="5"/>
        <v>0.91880838178038016</v>
      </c>
    </row>
    <row r="14" spans="1:13" ht="13.8" x14ac:dyDescent="0.25">
      <c r="A14" s="14" t="s">
        <v>8</v>
      </c>
      <c r="B14" s="88">
        <f>'SEKTÖR (U S D)'!B14*2.0908</f>
        <v>296616.41363265202</v>
      </c>
      <c r="C14" s="88">
        <f>'SEKTÖR (U S D)'!C14*2.6461</f>
        <v>574107.95108318806</v>
      </c>
      <c r="D14" s="89">
        <f t="shared" si="0"/>
        <v>93.552320335919987</v>
      </c>
      <c r="E14" s="89">
        <f t="shared" si="1"/>
        <v>2.0053127525738654</v>
      </c>
      <c r="F14" s="88">
        <f>'SEKTÖR (U S D)'!F14*2.174</f>
        <v>1698840.6761046601</v>
      </c>
      <c r="G14" s="88">
        <f>'SEKTÖR (U S D)'!G14*2.5314</f>
        <v>2909730.2595693241</v>
      </c>
      <c r="H14" s="89">
        <f t="shared" si="2"/>
        <v>71.277407028018729</v>
      </c>
      <c r="I14" s="89">
        <f t="shared" si="3"/>
        <v>1.8752465075886575</v>
      </c>
      <c r="J14" s="88">
        <f>'SEKTÖR (U S D)'!J14*2.0628</f>
        <v>3846297.5498530446</v>
      </c>
      <c r="K14" s="88">
        <f>'SEKTÖR (U S D)'!K14*2.3352</f>
        <v>6266335.553103528</v>
      </c>
      <c r="L14" s="89">
        <f t="shared" si="4"/>
        <v>62.918637257872724</v>
      </c>
      <c r="M14" s="89">
        <f t="shared" si="5"/>
        <v>1.7686105204975069</v>
      </c>
    </row>
    <row r="15" spans="1:13" ht="13.8" x14ac:dyDescent="0.25">
      <c r="A15" s="14" t="s">
        <v>9</v>
      </c>
      <c r="B15" s="88">
        <f>'SEKTÖR (U S D)'!B15*2.0908</f>
        <v>41305.502410592002</v>
      </c>
      <c r="C15" s="88">
        <f>'SEKTÖR (U S D)'!C15*2.6461</f>
        <v>45157.953279306996</v>
      </c>
      <c r="D15" s="89">
        <f t="shared" si="0"/>
        <v>9.3267256028511749</v>
      </c>
      <c r="E15" s="89">
        <f t="shared" si="1"/>
        <v>0.15773308734058558</v>
      </c>
      <c r="F15" s="88">
        <f>'SEKTÖR (U S D)'!F15*2.174</f>
        <v>239764.87523314002</v>
      </c>
      <c r="G15" s="88">
        <f>'SEKTÖR (U S D)'!G15*2.5314</f>
        <v>228803.85177208803</v>
      </c>
      <c r="H15" s="89">
        <f t="shared" si="2"/>
        <v>-4.5715718160943384</v>
      </c>
      <c r="I15" s="89">
        <f t="shared" si="3"/>
        <v>0.14745821285233071</v>
      </c>
      <c r="J15" s="88">
        <f>'SEKTÖR (U S D)'!J15*2.0628</f>
        <v>648095.70547396794</v>
      </c>
      <c r="K15" s="88">
        <f>'SEKTÖR (U S D)'!K15*2.3352</f>
        <v>486039.84871545597</v>
      </c>
      <c r="L15" s="89">
        <f t="shared" si="4"/>
        <v>-25.004926801666837</v>
      </c>
      <c r="M15" s="89">
        <f t="shared" si="5"/>
        <v>0.13717988488398622</v>
      </c>
    </row>
    <row r="16" spans="1:13" ht="13.8" x14ac:dyDescent="0.25">
      <c r="A16" s="14" t="s">
        <v>10</v>
      </c>
      <c r="B16" s="88">
        <f>'SEKTÖR (U S D)'!B16*2.0908</f>
        <v>180606.42548076803</v>
      </c>
      <c r="C16" s="88">
        <f>'SEKTÖR (U S D)'!C16*2.6461</f>
        <v>141195.518904289</v>
      </c>
      <c r="D16" s="89">
        <f t="shared" si="0"/>
        <v>-21.821431032461092</v>
      </c>
      <c r="E16" s="89">
        <f t="shared" si="1"/>
        <v>0.49318455550187634</v>
      </c>
      <c r="F16" s="88">
        <f>'SEKTÖR (U S D)'!F16*2.174</f>
        <v>947435.73234823998</v>
      </c>
      <c r="G16" s="88">
        <f>'SEKTÖR (U S D)'!G16*2.5314</f>
        <v>1021862.6125463879</v>
      </c>
      <c r="H16" s="89">
        <f t="shared" si="2"/>
        <v>7.8556125399323218</v>
      </c>
      <c r="I16" s="89">
        <f t="shared" si="3"/>
        <v>0.65856423945519371</v>
      </c>
      <c r="J16" s="88">
        <f>'SEKTÖR (U S D)'!J16*2.0628</f>
        <v>1847812.6211451127</v>
      </c>
      <c r="K16" s="88">
        <f>'SEKTÖR (U S D)'!K16*2.3352</f>
        <v>2436851.7269397844</v>
      </c>
      <c r="L16" s="89">
        <f t="shared" si="4"/>
        <v>31.87764273574648</v>
      </c>
      <c r="M16" s="89">
        <f t="shared" si="5"/>
        <v>0.68777702129655105</v>
      </c>
    </row>
    <row r="17" spans="1:13" ht="13.8" x14ac:dyDescent="0.25">
      <c r="A17" s="11" t="s">
        <v>11</v>
      </c>
      <c r="B17" s="88">
        <f>'SEKTÖR (U S D)'!B17*2.0908</f>
        <v>17191.553468948001</v>
      </c>
      <c r="C17" s="88">
        <f>'SEKTÖR (U S D)'!C17*2.6461</f>
        <v>16321.106114018001</v>
      </c>
      <c r="D17" s="89">
        <f t="shared" si="0"/>
        <v>-5.0632268718602607</v>
      </c>
      <c r="E17" s="89">
        <f t="shared" si="1"/>
        <v>5.7008306825921617E-2</v>
      </c>
      <c r="F17" s="88">
        <f>'SEKTÖR (U S D)'!F17*2.174</f>
        <v>104757.91190974</v>
      </c>
      <c r="G17" s="88">
        <f>'SEKTÖR (U S D)'!G17*2.5314</f>
        <v>109458.71420890201</v>
      </c>
      <c r="H17" s="89">
        <f t="shared" si="2"/>
        <v>4.4873004945079922</v>
      </c>
      <c r="I17" s="89">
        <f t="shared" si="3"/>
        <v>7.05433333108237E-2</v>
      </c>
      <c r="J17" s="88">
        <f>'SEKTÖR (U S D)'!J17*2.0628</f>
        <v>173401.27202383199</v>
      </c>
      <c r="K17" s="88">
        <f>'SEKTÖR (U S D)'!K17*2.3352</f>
        <v>182360.85070291202</v>
      </c>
      <c r="L17" s="89">
        <f t="shared" si="4"/>
        <v>5.1669624879387523</v>
      </c>
      <c r="M17" s="89">
        <f t="shared" si="5"/>
        <v>5.1469525745442758E-2</v>
      </c>
    </row>
    <row r="18" spans="1:13" s="23" customFormat="1" ht="15.6" x14ac:dyDescent="0.3">
      <c r="A18" s="85" t="s">
        <v>12</v>
      </c>
      <c r="B18" s="86">
        <f>'SEKTÖR (U S D)'!B18*2.0908</f>
        <v>389945.40465992404</v>
      </c>
      <c r="C18" s="86">
        <f>'SEKTÖR (U S D)'!C18*2.6461</f>
        <v>331091.40379997698</v>
      </c>
      <c r="D18" s="87">
        <f t="shared" si="0"/>
        <v>-15.092882274449245</v>
      </c>
      <c r="E18" s="87">
        <f t="shared" si="1"/>
        <v>1.1564755601363761</v>
      </c>
      <c r="F18" s="86">
        <f>'SEKTÖR (U S D)'!F18*2.174</f>
        <v>2128775.6369673996</v>
      </c>
      <c r="G18" s="86">
        <f>'SEKTÖR (U S D)'!G18*2.5314</f>
        <v>2046810.7790814599</v>
      </c>
      <c r="H18" s="87">
        <f t="shared" si="2"/>
        <v>-3.8503286331623392</v>
      </c>
      <c r="I18" s="87">
        <f t="shared" si="3"/>
        <v>1.3191170393009</v>
      </c>
      <c r="J18" s="86">
        <f>'SEKTÖR (U S D)'!J18*2.0628</f>
        <v>4501090.0525818244</v>
      </c>
      <c r="K18" s="86">
        <f>'SEKTÖR (U S D)'!K18*2.3352</f>
        <v>4913738.1752916249</v>
      </c>
      <c r="L18" s="87">
        <f t="shared" si="4"/>
        <v>9.1677375455553385</v>
      </c>
      <c r="M18" s="87">
        <f t="shared" si="5"/>
        <v>1.3868534421982639</v>
      </c>
    </row>
    <row r="19" spans="1:13" ht="13.8" x14ac:dyDescent="0.25">
      <c r="A19" s="14" t="s">
        <v>13</v>
      </c>
      <c r="B19" s="88">
        <f>'SEKTÖR (U S D)'!B19*2.0908</f>
        <v>389945.40465992404</v>
      </c>
      <c r="C19" s="88">
        <f>'SEKTÖR (U S D)'!C19*2.6461</f>
        <v>331091.40379997698</v>
      </c>
      <c r="D19" s="89">
        <f t="shared" si="0"/>
        <v>-15.092882274449245</v>
      </c>
      <c r="E19" s="89">
        <f t="shared" si="1"/>
        <v>1.1564755601363761</v>
      </c>
      <c r="F19" s="88">
        <f>'SEKTÖR (U S D)'!F19*2.174</f>
        <v>2128775.6369673996</v>
      </c>
      <c r="G19" s="88">
        <f>'SEKTÖR (U S D)'!G19*2.5314</f>
        <v>2046810.7790814599</v>
      </c>
      <c r="H19" s="89">
        <f t="shared" si="2"/>
        <v>-3.8503286331623392</v>
      </c>
      <c r="I19" s="89">
        <f t="shared" si="3"/>
        <v>1.3191170393009</v>
      </c>
      <c r="J19" s="88">
        <f>'SEKTÖR (U S D)'!J19*2.0628</f>
        <v>4501090.0525818244</v>
      </c>
      <c r="K19" s="88">
        <f>'SEKTÖR (U S D)'!K19*2.3352</f>
        <v>4913738.1752916249</v>
      </c>
      <c r="L19" s="89">
        <f t="shared" si="4"/>
        <v>9.1677375455553385</v>
      </c>
      <c r="M19" s="89">
        <f t="shared" si="5"/>
        <v>1.3868534421982639</v>
      </c>
    </row>
    <row r="20" spans="1:13" s="23" customFormat="1" ht="15.6" x14ac:dyDescent="0.3">
      <c r="A20" s="85" t="s">
        <v>189</v>
      </c>
      <c r="B20" s="86">
        <f>'SEKTÖR (U S D)'!B20*2.0908</f>
        <v>870960.76186705602</v>
      </c>
      <c r="C20" s="86">
        <f>'SEKTÖR (U S D)'!C20*2.6461</f>
        <v>873576.962455175</v>
      </c>
      <c r="D20" s="87">
        <f t="shared" si="0"/>
        <v>0.3003809933424213</v>
      </c>
      <c r="E20" s="87">
        <f t="shared" si="1"/>
        <v>3.0513338473381793</v>
      </c>
      <c r="F20" s="86">
        <f>'SEKTÖR (U S D)'!F20*2.174</f>
        <v>4101428.6240177201</v>
      </c>
      <c r="G20" s="86">
        <f>'SEKTÖR (U S D)'!G20*2.5314</f>
        <v>4202816.8996429741</v>
      </c>
      <c r="H20" s="87">
        <f t="shared" si="2"/>
        <v>2.4720234074422351</v>
      </c>
      <c r="I20" s="87">
        <f t="shared" si="3"/>
        <v>2.7086076749453083</v>
      </c>
      <c r="J20" s="86">
        <f>'SEKTÖR (U S D)'!J20*2.0628</f>
        <v>9525578.0707848966</v>
      </c>
      <c r="K20" s="86">
        <f>'SEKTÖR (U S D)'!K20*2.3352</f>
        <v>10022951.363699736</v>
      </c>
      <c r="L20" s="87">
        <f t="shared" si="4"/>
        <v>5.2214499657536955</v>
      </c>
      <c r="M20" s="87">
        <f t="shared" si="5"/>
        <v>2.8288777512871435</v>
      </c>
    </row>
    <row r="21" spans="1:13" ht="13.8" x14ac:dyDescent="0.25">
      <c r="A21" s="14" t="s">
        <v>187</v>
      </c>
      <c r="B21" s="88">
        <f>'SEKTÖR (U S D)'!B21*2.0908</f>
        <v>870960.76186705602</v>
      </c>
      <c r="C21" s="88">
        <f>'SEKTÖR (U S D)'!C21*2.6461</f>
        <v>873576.962455175</v>
      </c>
      <c r="D21" s="89">
        <f t="shared" si="0"/>
        <v>0.3003809933424213</v>
      </c>
      <c r="E21" s="89">
        <f t="shared" si="1"/>
        <v>3.0513338473381793</v>
      </c>
      <c r="F21" s="88">
        <f>'SEKTÖR (U S D)'!F21*2.174</f>
        <v>4101428.6240177201</v>
      </c>
      <c r="G21" s="88">
        <f>'SEKTÖR (U S D)'!G21*2.5314</f>
        <v>4202816.8996429741</v>
      </c>
      <c r="H21" s="89">
        <f t="shared" si="2"/>
        <v>2.4720234074422351</v>
      </c>
      <c r="I21" s="89">
        <f t="shared" si="3"/>
        <v>2.7086076749453083</v>
      </c>
      <c r="J21" s="88">
        <f>'SEKTÖR (U S D)'!J21*2.0628</f>
        <v>9525578.0707848966</v>
      </c>
      <c r="K21" s="88">
        <f>'SEKTÖR (U S D)'!K21*2.3352</f>
        <v>10022951.363699736</v>
      </c>
      <c r="L21" s="89">
        <f t="shared" si="4"/>
        <v>5.2214499657536955</v>
      </c>
      <c r="M21" s="89">
        <f t="shared" si="5"/>
        <v>2.8288777512871435</v>
      </c>
    </row>
    <row r="22" spans="1:13" ht="16.8" x14ac:dyDescent="0.3">
      <c r="A22" s="82" t="s">
        <v>14</v>
      </c>
      <c r="B22" s="83">
        <f>'SEKTÖR (U S D)'!B22*2.0908</f>
        <v>23186503.977263488</v>
      </c>
      <c r="C22" s="83">
        <f>'SEKTÖR (U S D)'!C22*2.6461</f>
        <v>23387375.152608093</v>
      </c>
      <c r="D22" s="90">
        <f t="shared" si="0"/>
        <v>0.86632799641367997</v>
      </c>
      <c r="E22" s="90">
        <f t="shared" si="1"/>
        <v>81.690214452296473</v>
      </c>
      <c r="F22" s="83">
        <f>'SEKTÖR (U S D)'!F22*2.174</f>
        <v>113578216.18612522</v>
      </c>
      <c r="G22" s="83">
        <f>'SEKTÖR (U S D)'!G22*2.5314</f>
        <v>113679188.58613513</v>
      </c>
      <c r="H22" s="90">
        <f t="shared" si="2"/>
        <v>8.8901202537331345E-2</v>
      </c>
      <c r="I22" s="90">
        <f t="shared" si="3"/>
        <v>73.263320777100148</v>
      </c>
      <c r="J22" s="83">
        <f>'SEKTÖR (U S D)'!J22*2.0628</f>
        <v>252313695.64169893</v>
      </c>
      <c r="K22" s="83">
        <f>'SEKTÖR (U S D)'!K22*2.3352</f>
        <v>272551165.30293113</v>
      </c>
      <c r="L22" s="90">
        <f t="shared" si="4"/>
        <v>8.0207574978294733</v>
      </c>
      <c r="M22" s="90">
        <f t="shared" si="5"/>
        <v>76.92483976378837</v>
      </c>
    </row>
    <row r="23" spans="1:13" s="23" customFormat="1" ht="15.6" x14ac:dyDescent="0.3">
      <c r="A23" s="85" t="s">
        <v>15</v>
      </c>
      <c r="B23" s="86">
        <f>'SEKTÖR (U S D)'!B23*2.0908</f>
        <v>2361576.7875137646</v>
      </c>
      <c r="C23" s="86">
        <f>'SEKTÖR (U S D)'!C23*2.6461</f>
        <v>2492754.154414685</v>
      </c>
      <c r="D23" s="87">
        <f t="shared" si="0"/>
        <v>5.5546517731071585</v>
      </c>
      <c r="E23" s="87">
        <f t="shared" si="1"/>
        <v>8.7069891393211751</v>
      </c>
      <c r="F23" s="86">
        <f>'SEKTÖR (U S D)'!F23*2.174</f>
        <v>11937522.017650999</v>
      </c>
      <c r="G23" s="86">
        <f>'SEKTÖR (U S D)'!G23*2.5314</f>
        <v>12051367.019895492</v>
      </c>
      <c r="H23" s="87">
        <f t="shared" si="2"/>
        <v>0.95367365250644198</v>
      </c>
      <c r="I23" s="87">
        <f t="shared" si="3"/>
        <v>7.7667968848332753</v>
      </c>
      <c r="J23" s="86">
        <f>'SEKTÖR (U S D)'!J23*2.0628</f>
        <v>26655090.130519856</v>
      </c>
      <c r="K23" s="86">
        <f>'SEKTÖR (U S D)'!K23*2.3352</f>
        <v>28869163.545320783</v>
      </c>
      <c r="L23" s="87">
        <f t="shared" si="4"/>
        <v>8.3063812726179123</v>
      </c>
      <c r="M23" s="87">
        <f t="shared" si="5"/>
        <v>8.1480325992006275</v>
      </c>
    </row>
    <row r="24" spans="1:13" ht="13.8" x14ac:dyDescent="0.25">
      <c r="A24" s="14" t="s">
        <v>16</v>
      </c>
      <c r="B24" s="88">
        <f>'SEKTÖR (U S D)'!B24*2.0908</f>
        <v>1607058.1087506041</v>
      </c>
      <c r="C24" s="88">
        <f>'SEKTÖR (U S D)'!C24*2.6461</f>
        <v>1730370.869882185</v>
      </c>
      <c r="D24" s="89">
        <f t="shared" si="0"/>
        <v>7.6731986516311812</v>
      </c>
      <c r="E24" s="89">
        <f t="shared" si="1"/>
        <v>6.0440458375645916</v>
      </c>
      <c r="F24" s="88">
        <f>'SEKTÖR (U S D)'!F24*2.174</f>
        <v>8289007.7905497393</v>
      </c>
      <c r="G24" s="88">
        <f>'SEKTÖR (U S D)'!G24*2.5314</f>
        <v>8396661.9608792029</v>
      </c>
      <c r="H24" s="89">
        <f t="shared" si="2"/>
        <v>1.2987582235379209</v>
      </c>
      <c r="I24" s="89">
        <f t="shared" si="3"/>
        <v>5.4114332301963364</v>
      </c>
      <c r="J24" s="88">
        <f>'SEKTÖR (U S D)'!J24*2.0628</f>
        <v>17916733.983042251</v>
      </c>
      <c r="K24" s="88">
        <f>'SEKTÖR (U S D)'!K24*2.3352</f>
        <v>19590704.527136568</v>
      </c>
      <c r="L24" s="89">
        <f t="shared" si="4"/>
        <v>9.3430563052322402</v>
      </c>
      <c r="M24" s="89">
        <f t="shared" si="5"/>
        <v>5.5292803644215303</v>
      </c>
    </row>
    <row r="25" spans="1:13" ht="13.8" x14ac:dyDescent="0.25">
      <c r="A25" s="14" t="s">
        <v>17</v>
      </c>
      <c r="B25" s="88">
        <f>'SEKTÖR (U S D)'!B25*2.0908</f>
        <v>347620.21967475605</v>
      </c>
      <c r="C25" s="88">
        <f>'SEKTÖR (U S D)'!C25*2.6461</f>
        <v>312719.85532969498</v>
      </c>
      <c r="D25" s="89">
        <f t="shared" si="0"/>
        <v>-10.03979698813691</v>
      </c>
      <c r="E25" s="89">
        <f t="shared" si="1"/>
        <v>1.0923052235951787</v>
      </c>
      <c r="F25" s="88">
        <f>'SEKTÖR (U S D)'!F25*2.174</f>
        <v>1594464.0092484599</v>
      </c>
      <c r="G25" s="88">
        <f>'SEKTÖR (U S D)'!G25*2.5314</f>
        <v>1613051.421668868</v>
      </c>
      <c r="H25" s="89">
        <f t="shared" si="2"/>
        <v>1.1657467533035855</v>
      </c>
      <c r="I25" s="89">
        <f t="shared" si="3"/>
        <v>1.0395702608850008</v>
      </c>
      <c r="J25" s="88">
        <f>'SEKTÖR (U S D)'!J25*2.0628</f>
        <v>4076792.3010495598</v>
      </c>
      <c r="K25" s="88">
        <f>'SEKTÖR (U S D)'!K25*2.3352</f>
        <v>4102886.3525971435</v>
      </c>
      <c r="L25" s="89">
        <f t="shared" si="4"/>
        <v>0.64006330518397536</v>
      </c>
      <c r="M25" s="89">
        <f t="shared" si="5"/>
        <v>1.1579986271266738</v>
      </c>
    </row>
    <row r="26" spans="1:13" ht="13.8" x14ac:dyDescent="0.25">
      <c r="A26" s="14" t="s">
        <v>18</v>
      </c>
      <c r="B26" s="88">
        <f>'SEKTÖR (U S D)'!B26*2.0908</f>
        <v>406898.45908840402</v>
      </c>
      <c r="C26" s="88">
        <f>'SEKTÖR (U S D)'!C26*2.6461</f>
        <v>449663.42920280504</v>
      </c>
      <c r="D26" s="89">
        <f t="shared" si="0"/>
        <v>10.509985761609819</v>
      </c>
      <c r="E26" s="89">
        <f t="shared" si="1"/>
        <v>1.5706380781614051</v>
      </c>
      <c r="F26" s="88">
        <f>'SEKTÖR (U S D)'!F26*2.174</f>
        <v>2054050.2178527999</v>
      </c>
      <c r="G26" s="88">
        <f>'SEKTÖR (U S D)'!G26*2.5314</f>
        <v>2041653.63734742</v>
      </c>
      <c r="H26" s="89">
        <f t="shared" si="2"/>
        <v>-0.60351886227682883</v>
      </c>
      <c r="I26" s="89">
        <f t="shared" si="3"/>
        <v>1.3157933937519379</v>
      </c>
      <c r="J26" s="88">
        <f>'SEKTÖR (U S D)'!J26*2.0628</f>
        <v>4661563.8464280367</v>
      </c>
      <c r="K26" s="88">
        <f>'SEKTÖR (U S D)'!K26*2.3352</f>
        <v>5175572.6655870723</v>
      </c>
      <c r="L26" s="89">
        <f t="shared" si="4"/>
        <v>11.026531784025638</v>
      </c>
      <c r="M26" s="89">
        <f t="shared" si="5"/>
        <v>1.460753607652423</v>
      </c>
    </row>
    <row r="27" spans="1:13" s="23" customFormat="1" ht="15.6" x14ac:dyDescent="0.3">
      <c r="A27" s="85" t="s">
        <v>19</v>
      </c>
      <c r="B27" s="86">
        <f>'SEKTÖR (U S D)'!B27*2.0908</f>
        <v>3316130.1643957961</v>
      </c>
      <c r="C27" s="86">
        <f>'SEKTÖR (U S D)'!C27*2.6461</f>
        <v>3650193.4018375059</v>
      </c>
      <c r="D27" s="87">
        <f t="shared" si="0"/>
        <v>10.073887962192719</v>
      </c>
      <c r="E27" s="87">
        <f t="shared" si="1"/>
        <v>12.749831045285589</v>
      </c>
      <c r="F27" s="86">
        <f>'SEKTÖR (U S D)'!F27*2.174</f>
        <v>16013650.95424344</v>
      </c>
      <c r="G27" s="86">
        <f>'SEKTÖR (U S D)'!G27*2.5314</f>
        <v>16556274.077798573</v>
      </c>
      <c r="H27" s="87">
        <f t="shared" si="2"/>
        <v>3.388503503077442</v>
      </c>
      <c r="I27" s="87">
        <f t="shared" si="3"/>
        <v>10.670093917113729</v>
      </c>
      <c r="J27" s="86">
        <f>'SEKTÖR (U S D)'!J27*2.0628</f>
        <v>36324992.095305629</v>
      </c>
      <c r="K27" s="86">
        <f>'SEKTÖR (U S D)'!K27*2.3352</f>
        <v>39595845.229619615</v>
      </c>
      <c r="L27" s="87">
        <f t="shared" si="4"/>
        <v>9.0044152679573095</v>
      </c>
      <c r="M27" s="87">
        <f t="shared" si="5"/>
        <v>11.175531193252601</v>
      </c>
    </row>
    <row r="28" spans="1:13" ht="13.8" x14ac:dyDescent="0.25">
      <c r="A28" s="14" t="s">
        <v>20</v>
      </c>
      <c r="B28" s="88">
        <f>'SEKTÖR (U S D)'!B28*2.0908</f>
        <v>3316130.1643957961</v>
      </c>
      <c r="C28" s="88">
        <f>'SEKTÖR (U S D)'!C28*2.6461</f>
        <v>3650193.4018375059</v>
      </c>
      <c r="D28" s="89">
        <f t="shared" si="0"/>
        <v>10.073887962192719</v>
      </c>
      <c r="E28" s="89">
        <f t="shared" si="1"/>
        <v>12.749831045285589</v>
      </c>
      <c r="F28" s="88">
        <f>'SEKTÖR (U S D)'!F28*2.174</f>
        <v>16013650.95424344</v>
      </c>
      <c r="G28" s="88">
        <f>'SEKTÖR (U S D)'!G28*2.5314</f>
        <v>16556274.077798573</v>
      </c>
      <c r="H28" s="89">
        <f t="shared" si="2"/>
        <v>3.388503503077442</v>
      </c>
      <c r="I28" s="89">
        <f t="shared" si="3"/>
        <v>10.670093917113729</v>
      </c>
      <c r="J28" s="88">
        <f>'SEKTÖR (U S D)'!J28*2.0628</f>
        <v>36324992.095305629</v>
      </c>
      <c r="K28" s="88">
        <f>'SEKTÖR (U S D)'!K28*2.3352</f>
        <v>39595845.229619615</v>
      </c>
      <c r="L28" s="89">
        <f t="shared" si="4"/>
        <v>9.0044152679573095</v>
      </c>
      <c r="M28" s="89">
        <f t="shared" si="5"/>
        <v>11.175531193252601</v>
      </c>
    </row>
    <row r="29" spans="1:13" s="23" customFormat="1" ht="15.6" x14ac:dyDescent="0.3">
      <c r="A29" s="85" t="s">
        <v>21</v>
      </c>
      <c r="B29" s="86">
        <f>'SEKTÖR (U S D)'!B29*2.0908</f>
        <v>17508797.025353931</v>
      </c>
      <c r="C29" s="86">
        <f>'SEKTÖR (U S D)'!C29*2.6461</f>
        <v>17244427.596355904</v>
      </c>
      <c r="D29" s="87">
        <f t="shared" si="0"/>
        <v>-1.5099234322906483</v>
      </c>
      <c r="E29" s="87">
        <f t="shared" si="1"/>
        <v>60.233394267689711</v>
      </c>
      <c r="F29" s="86">
        <f>'SEKTÖR (U S D)'!F29*2.174</f>
        <v>85627043.214230791</v>
      </c>
      <c r="G29" s="86">
        <f>'SEKTÖR (U S D)'!G29*2.5314</f>
        <v>85071547.48844108</v>
      </c>
      <c r="H29" s="87">
        <f t="shared" si="2"/>
        <v>-0.64873865187650226</v>
      </c>
      <c r="I29" s="87">
        <f t="shared" si="3"/>
        <v>54.826429975153147</v>
      </c>
      <c r="J29" s="86">
        <f>'SEKTÖR (U S D)'!J29*2.0628</f>
        <v>189333613.41587347</v>
      </c>
      <c r="K29" s="86">
        <f>'SEKTÖR (U S D)'!K29*2.3352</f>
        <v>204086156.52799082</v>
      </c>
      <c r="L29" s="87">
        <f t="shared" si="4"/>
        <v>7.7918246242484264</v>
      </c>
      <c r="M29" s="87">
        <f t="shared" si="5"/>
        <v>57.601275971335163</v>
      </c>
    </row>
    <row r="30" spans="1:13" ht="13.8" x14ac:dyDescent="0.25">
      <c r="A30" s="14" t="s">
        <v>22</v>
      </c>
      <c r="B30" s="88">
        <f>'SEKTÖR (U S D)'!B30*2.0908</f>
        <v>3371739.1101917485</v>
      </c>
      <c r="C30" s="88">
        <f>'SEKTÖR (U S D)'!C30*2.6461</f>
        <v>3567531.134165071</v>
      </c>
      <c r="D30" s="89">
        <f t="shared" si="0"/>
        <v>5.8068556781722034</v>
      </c>
      <c r="E30" s="89">
        <f t="shared" si="1"/>
        <v>12.461098413717856</v>
      </c>
      <c r="F30" s="88">
        <f>'SEKTÖR (U S D)'!F30*2.174</f>
        <v>17017519.498400819</v>
      </c>
      <c r="G30" s="88">
        <f>'SEKTÖR (U S D)'!G30*2.5314</f>
        <v>16991333.306858219</v>
      </c>
      <c r="H30" s="89">
        <f t="shared" si="2"/>
        <v>-0.15387784068682944</v>
      </c>
      <c r="I30" s="89">
        <f t="shared" si="3"/>
        <v>10.950478429459922</v>
      </c>
      <c r="J30" s="88">
        <f>'SEKTÖR (U S D)'!J30*2.0628</f>
        <v>37574095.860355653</v>
      </c>
      <c r="K30" s="88">
        <f>'SEKTÖR (U S D)'!K30*2.3352</f>
        <v>41131925.992417343</v>
      </c>
      <c r="L30" s="89">
        <f t="shared" si="4"/>
        <v>9.4688376409225832</v>
      </c>
      <c r="M30" s="89">
        <f t="shared" si="5"/>
        <v>11.609074621368636</v>
      </c>
    </row>
    <row r="31" spans="1:13" ht="13.8" x14ac:dyDescent="0.25">
      <c r="A31" s="14" t="s">
        <v>23</v>
      </c>
      <c r="B31" s="88">
        <f>'SEKTÖR (U S D)'!B31*2.0908</f>
        <v>4266900.7893527327</v>
      </c>
      <c r="C31" s="88">
        <f>'SEKTÖR (U S D)'!C31*2.6461</f>
        <v>3921340.4160277001</v>
      </c>
      <c r="D31" s="89">
        <f t="shared" si="0"/>
        <v>-8.0986268578663729</v>
      </c>
      <c r="E31" s="89">
        <f t="shared" si="1"/>
        <v>13.69692568898812</v>
      </c>
      <c r="F31" s="88">
        <f>'SEKTÖR (U S D)'!F31*2.174</f>
        <v>21026518.545361597</v>
      </c>
      <c r="G31" s="88">
        <f>'SEKTÖR (U S D)'!G31*2.5314</f>
        <v>21570634.19542931</v>
      </c>
      <c r="H31" s="89">
        <f t="shared" si="2"/>
        <v>2.5877591142531005</v>
      </c>
      <c r="I31" s="89">
        <f t="shared" si="3"/>
        <v>13.901720377145343</v>
      </c>
      <c r="J31" s="88">
        <f>'SEKTÖR (U S D)'!J31*2.0628</f>
        <v>45861721.697731212</v>
      </c>
      <c r="K31" s="88">
        <f>'SEKTÖR (U S D)'!K31*2.3352</f>
        <v>49317950.865234233</v>
      </c>
      <c r="L31" s="89">
        <f t="shared" si="4"/>
        <v>7.5361958503925992</v>
      </c>
      <c r="M31" s="89">
        <f t="shared" si="5"/>
        <v>13.919498247493758</v>
      </c>
    </row>
    <row r="32" spans="1:13" ht="13.8" x14ac:dyDescent="0.25">
      <c r="A32" s="14" t="s">
        <v>24</v>
      </c>
      <c r="B32" s="88">
        <f>'SEKTÖR (U S D)'!B32*2.0908</f>
        <v>275846.494183528</v>
      </c>
      <c r="C32" s="88">
        <f>'SEKTÖR (U S D)'!C32*2.6461</f>
        <v>309841.994729542</v>
      </c>
      <c r="D32" s="89">
        <f t="shared" si="0"/>
        <v>12.324064747183586</v>
      </c>
      <c r="E32" s="89">
        <f t="shared" si="1"/>
        <v>1.0822530887123083</v>
      </c>
      <c r="F32" s="88">
        <f>'SEKTÖR (U S D)'!F32*2.174</f>
        <v>976411.12129569997</v>
      </c>
      <c r="G32" s="88">
        <f>'SEKTÖR (U S D)'!G32*2.5314</f>
        <v>986455.78334199602</v>
      </c>
      <c r="H32" s="89">
        <f t="shared" si="2"/>
        <v>1.0287328592659581</v>
      </c>
      <c r="I32" s="89">
        <f t="shared" si="3"/>
        <v>0.63574544634130836</v>
      </c>
      <c r="J32" s="88">
        <f>'SEKTÖR (U S D)'!J32*2.0628</f>
        <v>2453564.6000291882</v>
      </c>
      <c r="K32" s="88">
        <f>'SEKTÖR (U S D)'!K32*2.3352</f>
        <v>2831276.1708950885</v>
      </c>
      <c r="L32" s="89">
        <f t="shared" si="4"/>
        <v>15.394400899874693</v>
      </c>
      <c r="M32" s="89">
        <f t="shared" si="5"/>
        <v>0.7990993747213111</v>
      </c>
    </row>
    <row r="33" spans="1:13" ht="13.8" x14ac:dyDescent="0.25">
      <c r="A33" s="14" t="s">
        <v>175</v>
      </c>
      <c r="B33" s="88">
        <f>'SEKTÖR (U S D)'!B33*2.0908</f>
        <v>2225696.2540082606</v>
      </c>
      <c r="C33" s="88">
        <f>'SEKTÖR (U S D)'!C33*2.6461</f>
        <v>2192219.9980634474</v>
      </c>
      <c r="D33" s="89">
        <f t="shared" si="0"/>
        <v>-1.5040801674768371</v>
      </c>
      <c r="E33" s="89">
        <f t="shared" si="1"/>
        <v>7.6572475790830747</v>
      </c>
      <c r="F33" s="88">
        <f>'SEKTÖR (U S D)'!F33*2.174</f>
        <v>10922026.65798308</v>
      </c>
      <c r="G33" s="88">
        <f>'SEKTÖR (U S D)'!G33*2.5314</f>
        <v>10416721.170405781</v>
      </c>
      <c r="H33" s="89">
        <f t="shared" si="2"/>
        <v>-4.6264809947882979</v>
      </c>
      <c r="I33" s="89">
        <f t="shared" si="3"/>
        <v>6.7133095691899403</v>
      </c>
      <c r="J33" s="88">
        <f>'SEKTÖR (U S D)'!J33*2.0628</f>
        <v>25159615.832720812</v>
      </c>
      <c r="K33" s="88">
        <f>'SEKTÖR (U S D)'!K33*2.3352</f>
        <v>26156878.665311519</v>
      </c>
      <c r="L33" s="89">
        <f t="shared" si="4"/>
        <v>3.9637442766265822</v>
      </c>
      <c r="M33" s="89">
        <f t="shared" si="5"/>
        <v>7.3825173259250203</v>
      </c>
    </row>
    <row r="34" spans="1:13" ht="13.8" x14ac:dyDescent="0.25">
      <c r="A34" s="14" t="s">
        <v>25</v>
      </c>
      <c r="B34" s="88">
        <f>'SEKTÖR (U S D)'!B34*2.0908</f>
        <v>1137871.436590668</v>
      </c>
      <c r="C34" s="88">
        <f>'SEKTÖR (U S D)'!C34*2.6461</f>
        <v>1087906.586338876</v>
      </c>
      <c r="D34" s="89">
        <f t="shared" si="0"/>
        <v>-4.3910804547039604</v>
      </c>
      <c r="E34" s="89">
        <f t="shared" si="1"/>
        <v>3.7999699308786217</v>
      </c>
      <c r="F34" s="88">
        <f>'SEKTÖR (U S D)'!F34*2.174</f>
        <v>5482356.6211455995</v>
      </c>
      <c r="G34" s="88">
        <f>'SEKTÖR (U S D)'!G34*2.5314</f>
        <v>5712022.3941287706</v>
      </c>
      <c r="H34" s="89">
        <f t="shared" si="2"/>
        <v>4.1891797424732253</v>
      </c>
      <c r="I34" s="89">
        <f t="shared" si="3"/>
        <v>3.6812518997701194</v>
      </c>
      <c r="J34" s="88">
        <f>'SEKTÖR (U S D)'!J34*2.0628</f>
        <v>12210147.313887782</v>
      </c>
      <c r="K34" s="88">
        <f>'SEKTÖR (U S D)'!K34*2.3352</f>
        <v>13495297.46441856</v>
      </c>
      <c r="L34" s="89">
        <f t="shared" si="4"/>
        <v>10.525263270730994</v>
      </c>
      <c r="M34" s="89">
        <f t="shared" si="5"/>
        <v>3.8089127003409393</v>
      </c>
    </row>
    <row r="35" spans="1:13" ht="13.8" x14ac:dyDescent="0.25">
      <c r="A35" s="14" t="s">
        <v>26</v>
      </c>
      <c r="B35" s="88">
        <f>'SEKTÖR (U S D)'!B35*2.0908</f>
        <v>1360449.9564115042</v>
      </c>
      <c r="C35" s="88">
        <f>'SEKTÖR (U S D)'!C35*2.6461</f>
        <v>1377704.520903266</v>
      </c>
      <c r="D35" s="89">
        <f t="shared" si="0"/>
        <v>1.2682983604391214</v>
      </c>
      <c r="E35" s="89">
        <f t="shared" si="1"/>
        <v>4.8122107346422531</v>
      </c>
      <c r="F35" s="88">
        <f>'SEKTÖR (U S D)'!F35*2.174</f>
        <v>6648750.8571575796</v>
      </c>
      <c r="G35" s="88">
        <f>'SEKTÖR (U S D)'!G35*2.5314</f>
        <v>6532035.4742576703</v>
      </c>
      <c r="H35" s="89">
        <f t="shared" si="2"/>
        <v>-1.7554482850603685</v>
      </c>
      <c r="I35" s="89">
        <f t="shared" si="3"/>
        <v>4.2097292937249602</v>
      </c>
      <c r="J35" s="88">
        <f>'SEKTÖR (U S D)'!J35*2.0628</f>
        <v>14551576.900664186</v>
      </c>
      <c r="K35" s="88">
        <f>'SEKTÖR (U S D)'!K35*2.3352</f>
        <v>15472183.891467577</v>
      </c>
      <c r="L35" s="89">
        <f t="shared" si="4"/>
        <v>6.3265101582315175</v>
      </c>
      <c r="M35" s="89">
        <f t="shared" si="5"/>
        <v>4.366869117305554</v>
      </c>
    </row>
    <row r="36" spans="1:13" ht="13.8" x14ac:dyDescent="0.25">
      <c r="A36" s="14" t="s">
        <v>27</v>
      </c>
      <c r="B36" s="88">
        <f>'SEKTÖR (U S D)'!B36*2.0908</f>
        <v>2661320.7451507845</v>
      </c>
      <c r="C36" s="88">
        <f>'SEKTÖR (U S D)'!C36*2.6461</f>
        <v>2119577.1728259372</v>
      </c>
      <c r="D36" s="89">
        <f t="shared" si="0"/>
        <v>-20.35619243986141</v>
      </c>
      <c r="E36" s="89">
        <f t="shared" si="1"/>
        <v>7.4035120515452117</v>
      </c>
      <c r="F36" s="88">
        <f>'SEKTÖR (U S D)'!F36*2.174</f>
        <v>12915907.51413594</v>
      </c>
      <c r="G36" s="88">
        <f>'SEKTÖR (U S D)'!G36*2.5314</f>
        <v>11469481.646606622</v>
      </c>
      <c r="H36" s="89">
        <f t="shared" si="2"/>
        <v>-11.198793936440493</v>
      </c>
      <c r="I36" s="89">
        <f t="shared" si="3"/>
        <v>7.3917866891327355</v>
      </c>
      <c r="J36" s="88">
        <f>'SEKTÖR (U S D)'!J36*2.0628</f>
        <v>27751210.179330427</v>
      </c>
      <c r="K36" s="88">
        <f>'SEKTÖR (U S D)'!K36*2.3352</f>
        <v>27540874.142927885</v>
      </c>
      <c r="L36" s="89">
        <f t="shared" si="4"/>
        <v>-0.75793464516802944</v>
      </c>
      <c r="M36" s="89">
        <f t="shared" si="5"/>
        <v>7.7731362037827463</v>
      </c>
    </row>
    <row r="37" spans="1:13" ht="13.8" x14ac:dyDescent="0.25">
      <c r="A37" s="14" t="s">
        <v>176</v>
      </c>
      <c r="B37" s="88">
        <f>'SEKTÖR (U S D)'!B37*2.0908</f>
        <v>605113.20880606014</v>
      </c>
      <c r="C37" s="88">
        <f>'SEKTÖR (U S D)'!C37*2.6461</f>
        <v>645295.18010222202</v>
      </c>
      <c r="D37" s="89">
        <f t="shared" si="0"/>
        <v>6.6404055821958226</v>
      </c>
      <c r="E37" s="89">
        <f t="shared" si="1"/>
        <v>2.2539639999619729</v>
      </c>
      <c r="F37" s="88">
        <f>'SEKTÖR (U S D)'!F37*2.174</f>
        <v>2953984.2165120402</v>
      </c>
      <c r="G37" s="88">
        <f>'SEKTÖR (U S D)'!G37*2.5314</f>
        <v>2986046.2213168321</v>
      </c>
      <c r="H37" s="89">
        <f t="shared" si="2"/>
        <v>1.0853817236251033</v>
      </c>
      <c r="I37" s="89">
        <f t="shared" si="3"/>
        <v>1.9244301871650129</v>
      </c>
      <c r="J37" s="88">
        <f>'SEKTÖR (U S D)'!J37*2.0628</f>
        <v>6533296.3275857652</v>
      </c>
      <c r="K37" s="88">
        <f>'SEKTÖR (U S D)'!K37*2.3352</f>
        <v>6952065.3155639283</v>
      </c>
      <c r="L37" s="89">
        <f t="shared" si="4"/>
        <v>6.4097657136716766</v>
      </c>
      <c r="M37" s="89">
        <f t="shared" si="5"/>
        <v>1.962150885807989</v>
      </c>
    </row>
    <row r="38" spans="1:13" ht="13.8" x14ac:dyDescent="0.25">
      <c r="A38" s="14" t="s">
        <v>28</v>
      </c>
      <c r="B38" s="88">
        <f>'SEKTÖR (U S D)'!B38*2.0908</f>
        <v>423629.07888732001</v>
      </c>
      <c r="C38" s="88">
        <f>'SEKTÖR (U S D)'!C38*2.6461</f>
        <v>916278.95249364898</v>
      </c>
      <c r="D38" s="89">
        <f t="shared" si="0"/>
        <v>116.29274243880874</v>
      </c>
      <c r="E38" s="89">
        <f t="shared" si="1"/>
        <v>3.2004884532321953</v>
      </c>
      <c r="F38" s="88">
        <f>'SEKTÖR (U S D)'!F38*2.174</f>
        <v>2169219.6370105199</v>
      </c>
      <c r="G38" s="88">
        <f>'SEKTÖR (U S D)'!G38*2.5314</f>
        <v>3005737.3088682001</v>
      </c>
      <c r="H38" s="89">
        <f t="shared" si="2"/>
        <v>38.563069298529655</v>
      </c>
      <c r="I38" s="89">
        <f t="shared" si="3"/>
        <v>1.9371205879469708</v>
      </c>
      <c r="J38" s="88">
        <f>'SEKTÖR (U S D)'!J38*2.0628</f>
        <v>4854912.6470623575</v>
      </c>
      <c r="K38" s="88">
        <f>'SEKTÖR (U S D)'!K38*2.3352</f>
        <v>7693355.8402202865</v>
      </c>
      <c r="L38" s="89">
        <f t="shared" si="4"/>
        <v>58.46538134677732</v>
      </c>
      <c r="M38" s="89">
        <f t="shared" si="5"/>
        <v>2.1713727204100359</v>
      </c>
    </row>
    <row r="39" spans="1:13" ht="13.8" x14ac:dyDescent="0.25">
      <c r="A39" s="14" t="s">
        <v>177</v>
      </c>
      <c r="B39" s="88">
        <f>'SEKTÖR (U S D)'!B39*2.0908</f>
        <v>298624.36313187605</v>
      </c>
      <c r="C39" s="88">
        <f>'SEKTÖR (U S D)'!C39*2.6461</f>
        <v>291932.85720892804</v>
      </c>
      <c r="D39" s="89">
        <f t="shared" si="0"/>
        <v>-2.2407769589760371</v>
      </c>
      <c r="E39" s="89">
        <f t="shared" si="1"/>
        <v>1.0196979163097535</v>
      </c>
      <c r="F39" s="88">
        <f>'SEKTÖR (U S D)'!F39*2.174</f>
        <v>1298964.98371674</v>
      </c>
      <c r="G39" s="88">
        <f>'SEKTÖR (U S D)'!G39*2.5314</f>
        <v>1445406.1086392282</v>
      </c>
      <c r="H39" s="89">
        <f t="shared" si="2"/>
        <v>11.273677640137368</v>
      </c>
      <c r="I39" s="89">
        <f t="shared" si="3"/>
        <v>0.9315271573228957</v>
      </c>
      <c r="J39" s="88">
        <f>'SEKTÖR (U S D)'!J39*2.0628</f>
        <v>3044642.4328393079</v>
      </c>
      <c r="K39" s="88">
        <f>'SEKTÖR (U S D)'!K39*2.3352</f>
        <v>3786133.757163744</v>
      </c>
      <c r="L39" s="89">
        <f t="shared" si="4"/>
        <v>24.353970644524971</v>
      </c>
      <c r="M39" s="89">
        <f t="shared" si="5"/>
        <v>1.0685983759063342</v>
      </c>
    </row>
    <row r="40" spans="1:13" ht="13.8" x14ac:dyDescent="0.25">
      <c r="A40" s="11" t="s">
        <v>29</v>
      </c>
      <c r="B40" s="88">
        <f>'SEKTÖR (U S D)'!B40*2.0908</f>
        <v>859363.66628902801</v>
      </c>
      <c r="C40" s="88">
        <f>'SEKTÖR (U S D)'!C40*2.6461</f>
        <v>788623.8973729061</v>
      </c>
      <c r="D40" s="89">
        <f t="shared" si="0"/>
        <v>-8.2316453081610916</v>
      </c>
      <c r="E40" s="89">
        <f t="shared" si="1"/>
        <v>2.7545996452455372</v>
      </c>
      <c r="F40" s="88">
        <f>'SEKTÖR (U S D)'!F40*2.174</f>
        <v>4107553.5420916001</v>
      </c>
      <c r="G40" s="88">
        <f>'SEKTÖR (U S D)'!G40*2.5314</f>
        <v>3845822.8079354819</v>
      </c>
      <c r="H40" s="89">
        <f t="shared" si="2"/>
        <v>-6.3719372486339587</v>
      </c>
      <c r="I40" s="89">
        <f t="shared" si="3"/>
        <v>2.4785341409802228</v>
      </c>
      <c r="J40" s="88">
        <f>'SEKTÖR (U S D)'!J40*2.0628</f>
        <v>9125563.2724755015</v>
      </c>
      <c r="K40" s="88">
        <f>'SEKTÖR (U S D)'!K40*2.3352</f>
        <v>9466018.4210711252</v>
      </c>
      <c r="L40" s="89">
        <f t="shared" si="4"/>
        <v>3.7307850313470898</v>
      </c>
      <c r="M40" s="89">
        <f t="shared" si="5"/>
        <v>2.6716889998713729</v>
      </c>
    </row>
    <row r="41" spans="1:13" ht="13.8" x14ac:dyDescent="0.25">
      <c r="A41" s="14" t="s">
        <v>30</v>
      </c>
      <c r="B41" s="88">
        <f>'SEKTÖR (U S D)'!B41*2.0908</f>
        <v>22241.922350420005</v>
      </c>
      <c r="C41" s="88">
        <f>'SEKTÖR (U S D)'!C41*2.6461</f>
        <v>26174.886124356999</v>
      </c>
      <c r="D41" s="89">
        <f t="shared" si="0"/>
        <v>17.682661201551788</v>
      </c>
      <c r="E41" s="89">
        <f t="shared" si="1"/>
        <v>9.1426765372800423E-2</v>
      </c>
      <c r="F41" s="88">
        <f>'SEKTÖR (U S D)'!F41*2.174</f>
        <v>107830.01941955999</v>
      </c>
      <c r="G41" s="88">
        <f>'SEKTÖR (U S D)'!G41*2.5314</f>
        <v>109851.070652964</v>
      </c>
      <c r="H41" s="89">
        <f t="shared" si="2"/>
        <v>1.8742936746957488</v>
      </c>
      <c r="I41" s="89">
        <f t="shared" si="3"/>
        <v>7.0796196973713907E-2</v>
      </c>
      <c r="J41" s="88">
        <f>'SEKTÖR (U S D)'!J41*2.0628</f>
        <v>213266.35119124805</v>
      </c>
      <c r="K41" s="88">
        <f>'SEKTÖR (U S D)'!K41*2.3352</f>
        <v>242196.00129950396</v>
      </c>
      <c r="L41" s="89">
        <f t="shared" si="4"/>
        <v>13.565032620787445</v>
      </c>
      <c r="M41" s="89">
        <f t="shared" si="5"/>
        <v>6.8357398401459907E-2</v>
      </c>
    </row>
    <row r="42" spans="1:13" ht="16.8" x14ac:dyDescent="0.3">
      <c r="A42" s="82" t="s">
        <v>31</v>
      </c>
      <c r="B42" s="83">
        <f>'SEKTÖR (U S D)'!B42*2.0908</f>
        <v>972789.57438042411</v>
      </c>
      <c r="C42" s="83">
        <f>'SEKTÖR (U S D)'!C42*2.6461</f>
        <v>1075082.0494132161</v>
      </c>
      <c r="D42" s="90">
        <f t="shared" si="0"/>
        <v>10.515375341881382</v>
      </c>
      <c r="E42" s="90">
        <f t="shared" si="1"/>
        <v>3.755174858115113</v>
      </c>
      <c r="F42" s="83">
        <f>'SEKTÖR (U S D)'!F42*2.174</f>
        <v>4279691.5922294995</v>
      </c>
      <c r="G42" s="83">
        <f>'SEKTÖR (U S D)'!G42*2.5314</f>
        <v>4028414.3669120404</v>
      </c>
      <c r="H42" s="90">
        <f t="shared" si="2"/>
        <v>-5.8713862880609247</v>
      </c>
      <c r="I42" s="90">
        <f t="shared" si="3"/>
        <v>2.596209716631912</v>
      </c>
      <c r="J42" s="83">
        <f>'SEKTÖR (U S D)'!J42*2.0628</f>
        <v>10172819.923806457</v>
      </c>
      <c r="K42" s="83">
        <f>'SEKTÖR (U S D)'!K42*2.3352</f>
        <v>9967661.8222802877</v>
      </c>
      <c r="L42" s="90">
        <f t="shared" si="4"/>
        <v>-2.0167279383964876</v>
      </c>
      <c r="M42" s="90">
        <f t="shared" si="5"/>
        <v>2.8132728313464148</v>
      </c>
    </row>
    <row r="43" spans="1:13" ht="13.8" x14ac:dyDescent="0.25">
      <c r="A43" s="14" t="s">
        <v>32</v>
      </c>
      <c r="B43" s="88">
        <f>'SEKTÖR (U S D)'!B43*2.0908</f>
        <v>972789.57438042411</v>
      </c>
      <c r="C43" s="88">
        <f>'SEKTÖR (U S D)'!C43*2.6461</f>
        <v>1075082.0494132161</v>
      </c>
      <c r="D43" s="89">
        <f t="shared" si="0"/>
        <v>10.515375341881382</v>
      </c>
      <c r="E43" s="89">
        <f t="shared" si="1"/>
        <v>3.755174858115113</v>
      </c>
      <c r="F43" s="88">
        <f>'SEKTÖR (U S D)'!F43*2.174</f>
        <v>4279691.5922294995</v>
      </c>
      <c r="G43" s="88">
        <f>'SEKTÖR (U S D)'!G43*2.5314</f>
        <v>4028414.3669120404</v>
      </c>
      <c r="H43" s="89">
        <f t="shared" si="2"/>
        <v>-5.8713862880609247</v>
      </c>
      <c r="I43" s="89">
        <f t="shared" si="3"/>
        <v>2.596209716631912</v>
      </c>
      <c r="J43" s="88">
        <f>'SEKTÖR (U S D)'!J43*2.0628</f>
        <v>10172819.923806457</v>
      </c>
      <c r="K43" s="88">
        <f>'SEKTÖR (U S D)'!K43*2.3352</f>
        <v>9967661.8222802877</v>
      </c>
      <c r="L43" s="89">
        <f t="shared" si="4"/>
        <v>-2.0167279383964876</v>
      </c>
      <c r="M43" s="89">
        <f t="shared" si="5"/>
        <v>2.8132728313464148</v>
      </c>
    </row>
    <row r="44" spans="1:13" ht="17.399999999999999" x14ac:dyDescent="0.3">
      <c r="A44" s="91" t="s">
        <v>33</v>
      </c>
      <c r="B44" s="92">
        <f>'SEKTÖR (U S D)'!B44*2.0908</f>
        <v>27940408.69235</v>
      </c>
      <c r="C44" s="92">
        <f>'SEKTÖR (U S D)'!C44*2.6461</f>
        <v>28629347.235053841</v>
      </c>
      <c r="D44" s="93">
        <f>(C44-B44)/B44*100</f>
        <v>2.4657425390218797</v>
      </c>
      <c r="E44" s="94">
        <f>C44/C$46*100</f>
        <v>100</v>
      </c>
      <c r="F44" s="92">
        <f>'SEKTÖR (U S D)'!F44*2.174</f>
        <v>138005859.79776528</v>
      </c>
      <c r="G44" s="92">
        <f>'SEKTÖR (U S D)'!G44*2.5314</f>
        <v>139324267.40361491</v>
      </c>
      <c r="H44" s="93">
        <f>(G44-F44)/F44*100</f>
        <v>0.9553272649303638</v>
      </c>
      <c r="I44" s="93">
        <f t="shared" si="3"/>
        <v>89.790916189477926</v>
      </c>
      <c r="J44" s="92">
        <f>'SEKTÖR (U S D)'!J44*2.0628</f>
        <v>308110047.15586078</v>
      </c>
      <c r="K44" s="92">
        <f>'SEKTÖR (U S D)'!K44*2.3352</f>
        <v>333313381.02821869</v>
      </c>
      <c r="L44" s="93">
        <f>(K44-J44)/J44*100</f>
        <v>8.1799779348346036</v>
      </c>
      <c r="M44" s="93">
        <f t="shared" si="5"/>
        <v>94.074367277880484</v>
      </c>
    </row>
    <row r="45" spans="1:13" ht="13.8" x14ac:dyDescent="0.25">
      <c r="A45" s="95" t="s">
        <v>34</v>
      </c>
      <c r="B45" s="88">
        <f>'SEKTÖR (U S D)'!B45*2.0908</f>
        <v>0</v>
      </c>
      <c r="C45" s="88">
        <f>'SEKTÖR (U S D)'!C45*2.6461</f>
        <v>0</v>
      </c>
      <c r="D45" s="89"/>
      <c r="E45" s="89"/>
      <c r="F45" s="88">
        <f>'SEKTÖR (U S D)'!F45*2.174</f>
        <v>7367778.4464150956</v>
      </c>
      <c r="G45" s="88">
        <f>'SEKTÖR (U S D)'!G45*2.5314</f>
        <v>15840946.758596176</v>
      </c>
      <c r="H45" s="89">
        <f>(G45-F45)/F45*100</f>
        <v>115.00302803355645</v>
      </c>
      <c r="I45" s="89">
        <f t="shared" si="3"/>
        <v>10.209083810522062</v>
      </c>
      <c r="J45" s="88">
        <f>'SEKTÖR (U S D)'!J45*2.0628</f>
        <v>13557113.83143609</v>
      </c>
      <c r="K45" s="88">
        <f>'SEKTÖR (U S D)'!K45*2.3352</f>
        <v>20995014.205165941</v>
      </c>
      <c r="L45" s="89">
        <f>(K45-J45)/J45*100</f>
        <v>54.863450039660563</v>
      </c>
      <c r="M45" s="89">
        <f t="shared" si="5"/>
        <v>5.9256327221195031</v>
      </c>
    </row>
    <row r="46" spans="1:13" s="24" customFormat="1" ht="17.399999999999999" x14ac:dyDescent="0.3">
      <c r="A46" s="96" t="s">
        <v>35</v>
      </c>
      <c r="B46" s="97">
        <f>'SEKTÖR (U S D)'!B46*2.0908</f>
        <v>27940408.69235</v>
      </c>
      <c r="C46" s="97">
        <f>'SEKTÖR (U S D)'!C46*2.6461</f>
        <v>28629347.235053841</v>
      </c>
      <c r="D46" s="98">
        <f>(C46-B46)/B46*100</f>
        <v>2.4657425390218797</v>
      </c>
      <c r="E46" s="99">
        <f>C46/C$46*100</f>
        <v>100</v>
      </c>
      <c r="F46" s="97">
        <f>'SEKTÖR (U S D)'!F46*2.174</f>
        <v>145373638.24418038</v>
      </c>
      <c r="G46" s="97">
        <f>'SEKTÖR (U S D)'!G46*2.5314</f>
        <v>155165214.16221109</v>
      </c>
      <c r="H46" s="98">
        <f>(G46-F46)/F46*100</f>
        <v>6.7354549533829857</v>
      </c>
      <c r="I46" s="99">
        <f t="shared" si="3"/>
        <v>100</v>
      </c>
      <c r="J46" s="97">
        <f>'SEKTÖR (U S D)'!J46*2.0628</f>
        <v>321667160.98729688</v>
      </c>
      <c r="K46" s="97">
        <f>'SEKTÖR (U S D)'!K46*2.3352</f>
        <v>354308395.23338467</v>
      </c>
      <c r="L46" s="98">
        <f>(K46-J46)/J46*100</f>
        <v>10.147518368335039</v>
      </c>
      <c r="M46" s="99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" t="s">
        <v>208</v>
      </c>
    </row>
    <row r="49" spans="1:1" x14ac:dyDescent="0.25">
      <c r="A49" s="1" t="s">
        <v>191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19" zoomScale="80" zoomScaleNormal="80" workbookViewId="0">
      <selection activeCell="H7" sqref="H7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0" t="s">
        <v>37</v>
      </c>
      <c r="B5" s="151"/>
      <c r="C5" s="151"/>
      <c r="D5" s="151"/>
      <c r="E5" s="151"/>
      <c r="F5" s="151"/>
      <c r="G5" s="152"/>
    </row>
    <row r="6" spans="1:7" ht="50.25" customHeight="1" x14ac:dyDescent="0.25">
      <c r="A6" s="80"/>
      <c r="B6" s="153" t="s">
        <v>212</v>
      </c>
      <c r="C6" s="153"/>
      <c r="D6" s="153" t="s">
        <v>213</v>
      </c>
      <c r="E6" s="153"/>
      <c r="F6" s="153" t="s">
        <v>184</v>
      </c>
      <c r="G6" s="153"/>
    </row>
    <row r="7" spans="1:7" ht="28.2" x14ac:dyDescent="0.3">
      <c r="A7" s="81" t="s">
        <v>1</v>
      </c>
      <c r="B7" s="100" t="s">
        <v>38</v>
      </c>
      <c r="C7" s="100" t="s">
        <v>39</v>
      </c>
      <c r="D7" s="100" t="s">
        <v>38</v>
      </c>
      <c r="E7" s="100" t="s">
        <v>39</v>
      </c>
      <c r="F7" s="100" t="s">
        <v>38</v>
      </c>
      <c r="G7" s="100" t="s">
        <v>39</v>
      </c>
    </row>
    <row r="8" spans="1:7" ht="16.8" x14ac:dyDescent="0.3">
      <c r="A8" s="82" t="s">
        <v>2</v>
      </c>
      <c r="B8" s="90">
        <f>'SEKTÖR (U S D)'!D8</f>
        <v>-12.924019098343601</v>
      </c>
      <c r="C8" s="90">
        <f>'SEKTÖR (TL)'!D8</f>
        <v>10.202675083160988</v>
      </c>
      <c r="D8" s="90">
        <f>'SEKTÖR (U S D)'!H8</f>
        <v>-7.8582328386654492</v>
      </c>
      <c r="E8" s="90">
        <f>'SEKTÖR (TL)'!H8</f>
        <v>7.2896363349596403</v>
      </c>
      <c r="F8" s="90">
        <f>'SEKTÖR (U S D)'!L8</f>
        <v>-1.6529603956936205</v>
      </c>
      <c r="G8" s="90">
        <f>'SEKTÖR (TL)'!L8</f>
        <v>11.334112315288071</v>
      </c>
    </row>
    <row r="9" spans="1:7" s="23" customFormat="1" ht="15.6" x14ac:dyDescent="0.3">
      <c r="A9" s="85" t="s">
        <v>3</v>
      </c>
      <c r="B9" s="87">
        <f>'SEKTÖR (U S D)'!D9</f>
        <v>-7.1274780120565637</v>
      </c>
      <c r="C9" s="87">
        <f>'SEKTÖR (TL)'!D9</f>
        <v>17.538731792757368</v>
      </c>
      <c r="D9" s="87">
        <f>'SEKTÖR (U S D)'!H9</f>
        <v>-5.1756371399074217</v>
      </c>
      <c r="E9" s="87">
        <f>'SEKTÖR (TL)'!H9</f>
        <v>10.41324385650339</v>
      </c>
      <c r="F9" s="87">
        <f>'SEKTÖR (U S D)'!L9</f>
        <v>0.24748533299207828</v>
      </c>
      <c r="G9" s="87">
        <f>'SEKTÖR (TL)'!L9</f>
        <v>13.485518591042799</v>
      </c>
    </row>
    <row r="10" spans="1:7" ht="13.8" x14ac:dyDescent="0.25">
      <c r="A10" s="14" t="s">
        <v>4</v>
      </c>
      <c r="B10" s="89">
        <f>'SEKTÖR (U S D)'!D10</f>
        <v>-11.193739503322725</v>
      </c>
      <c r="C10" s="89">
        <f>'SEKTÖR (TL)'!D10</f>
        <v>12.39250330029545</v>
      </c>
      <c r="D10" s="89">
        <f>'SEKTÖR (U S D)'!H10</f>
        <v>-11.583963711792599</v>
      </c>
      <c r="E10" s="89">
        <f>'SEKTÖR (TL)'!H10</f>
        <v>2.9514049033892444</v>
      </c>
      <c r="F10" s="89">
        <f>'SEKTÖR (U S D)'!L10</f>
        <v>-7.5430331315431216</v>
      </c>
      <c r="G10" s="89">
        <f>'SEKTÖR (TL)'!L10</f>
        <v>4.6662347446288885</v>
      </c>
    </row>
    <row r="11" spans="1:7" ht="13.8" x14ac:dyDescent="0.25">
      <c r="A11" s="14" t="s">
        <v>5</v>
      </c>
      <c r="B11" s="89">
        <f>'SEKTÖR (U S D)'!D11</f>
        <v>-13.987506813713257</v>
      </c>
      <c r="C11" s="89">
        <f>'SEKTÖR (TL)'!D11</f>
        <v>8.8567334131592439</v>
      </c>
      <c r="D11" s="89">
        <f>'SEKTÖR (U S D)'!H11</f>
        <v>-16.758589051602652</v>
      </c>
      <c r="E11" s="89">
        <f>'SEKTÖR (TL)'!H11</f>
        <v>-3.0739155129838829</v>
      </c>
      <c r="F11" s="89">
        <f>'SEKTÖR (U S D)'!L11</f>
        <v>-7.4460261378845791</v>
      </c>
      <c r="G11" s="89">
        <f>'SEKTÖR (TL)'!L11</f>
        <v>4.776051853214998</v>
      </c>
    </row>
    <row r="12" spans="1:7" ht="13.8" x14ac:dyDescent="0.25">
      <c r="A12" s="14" t="s">
        <v>6</v>
      </c>
      <c r="B12" s="89">
        <f>'SEKTÖR (U S D)'!D12</f>
        <v>-11.769298574015039</v>
      </c>
      <c r="C12" s="89">
        <f>'SEKTÖR (TL)'!D12</f>
        <v>11.664080277070408</v>
      </c>
      <c r="D12" s="89">
        <f>'SEKTÖR (U S D)'!H12</f>
        <v>-13.116251729761755</v>
      </c>
      <c r="E12" s="89">
        <f>'SEKTÖR (TL)'!H12</f>
        <v>1.1672126822820135</v>
      </c>
      <c r="F12" s="89">
        <f>'SEKTÖR (U S D)'!L12</f>
        <v>-4.6343208320260985</v>
      </c>
      <c r="G12" s="89">
        <f>'SEKTÖR (TL)'!L12</f>
        <v>7.9590527404753972</v>
      </c>
    </row>
    <row r="13" spans="1:7" ht="13.8" x14ac:dyDescent="0.25">
      <c r="A13" s="14" t="s">
        <v>7</v>
      </c>
      <c r="B13" s="89">
        <f>'SEKTÖR (U S D)'!D13</f>
        <v>-21.39794517992965</v>
      </c>
      <c r="C13" s="89">
        <f>'SEKTÖR (TL)'!D13</f>
        <v>-0.52185897293469974</v>
      </c>
      <c r="D13" s="89">
        <f>'SEKTÖR (U S D)'!H13</f>
        <v>-11.72366310961568</v>
      </c>
      <c r="E13" s="89">
        <f>'SEKTÖR (TL)'!H13</f>
        <v>2.7887392844153083</v>
      </c>
      <c r="F13" s="89">
        <f>'SEKTÖR (U S D)'!L13</f>
        <v>-3.582092286621346</v>
      </c>
      <c r="G13" s="89">
        <f>'SEKTÖR (TL)'!L13</f>
        <v>9.1502317686066572</v>
      </c>
    </row>
    <row r="14" spans="1:7" ht="13.8" x14ac:dyDescent="0.25">
      <c r="A14" s="14" t="s">
        <v>8</v>
      </c>
      <c r="B14" s="89">
        <f>'SEKTÖR (U S D)'!D14</f>
        <v>52.934201790688739</v>
      </c>
      <c r="C14" s="89">
        <f>'SEKTÖR (TL)'!D14</f>
        <v>93.552320335919987</v>
      </c>
      <c r="D14" s="89">
        <f>'SEKTÖR (U S D)'!H14</f>
        <v>47.095315982820843</v>
      </c>
      <c r="E14" s="89">
        <f>'SEKTÖR (TL)'!H14</f>
        <v>71.277407028018729</v>
      </c>
      <c r="F14" s="89">
        <f>'SEKTÖR (U S D)'!L14</f>
        <v>43.914253569518642</v>
      </c>
      <c r="G14" s="89">
        <f>'SEKTÖR (TL)'!L14</f>
        <v>62.918637257872724</v>
      </c>
    </row>
    <row r="15" spans="1:7" ht="13.8" x14ac:dyDescent="0.25">
      <c r="A15" s="14" t="s">
        <v>9</v>
      </c>
      <c r="B15" s="89">
        <f>'SEKTÖR (U S D)'!D15</f>
        <v>-13.616145311801803</v>
      </c>
      <c r="C15" s="89">
        <f>'SEKTÖR (TL)'!D15</f>
        <v>9.3267256028511749</v>
      </c>
      <c r="D15" s="89">
        <f>'SEKTÖR (U S D)'!H15</f>
        <v>-18.044796210867151</v>
      </c>
      <c r="E15" s="89">
        <f>'SEKTÖR (TL)'!H15</f>
        <v>-4.5715718160943384</v>
      </c>
      <c r="F15" s="89">
        <f>'SEKTÖR (U S D)'!L15</f>
        <v>-33.753067405994493</v>
      </c>
      <c r="G15" s="89">
        <f>'SEKTÖR (TL)'!L15</f>
        <v>-25.004926801666837</v>
      </c>
    </row>
    <row r="16" spans="1:7" ht="13.8" x14ac:dyDescent="0.25">
      <c r="A16" s="14" t="s">
        <v>10</v>
      </c>
      <c r="B16" s="89">
        <f>'SEKTÖR (U S D)'!D16</f>
        <v>-38.227673936234311</v>
      </c>
      <c r="C16" s="89">
        <f>'SEKTÖR (TL)'!D16</f>
        <v>-21.821431032461092</v>
      </c>
      <c r="D16" s="89">
        <f>'SEKTÖR (U S D)'!H16</f>
        <v>-7.372164943583444</v>
      </c>
      <c r="E16" s="89">
        <f>'SEKTÖR (TL)'!H16</f>
        <v>7.8556125399323218</v>
      </c>
      <c r="F16" s="89">
        <f>'SEKTÖR (U S D)'!L16</f>
        <v>16.494176702337214</v>
      </c>
      <c r="G16" s="89">
        <f>'SEKTÖR (TL)'!L16</f>
        <v>31.87764273574648</v>
      </c>
    </row>
    <row r="17" spans="1:7" ht="13.8" x14ac:dyDescent="0.25">
      <c r="A17" s="11" t="s">
        <v>11</v>
      </c>
      <c r="B17" s="89">
        <f>'SEKTÖR (U S D)'!D17</f>
        <v>-24.986279711154314</v>
      </c>
      <c r="C17" s="89">
        <f>'SEKTÖR (TL)'!D17</f>
        <v>-5.0632268718602607</v>
      </c>
      <c r="D17" s="89">
        <f>'SEKTÖR (U S D)'!H17</f>
        <v>-10.264916143217061</v>
      </c>
      <c r="E17" s="89">
        <f>'SEKTÖR (TL)'!H17</f>
        <v>4.4873004945079922</v>
      </c>
      <c r="F17" s="89">
        <f>'SEKTÖR (U S D)'!L17</f>
        <v>-7.100715047910219</v>
      </c>
      <c r="G17" s="89">
        <f>'SEKTÖR (TL)'!L17</f>
        <v>5.1669624879387523</v>
      </c>
    </row>
    <row r="18" spans="1:7" s="23" customFormat="1" ht="15.6" x14ac:dyDescent="0.3">
      <c r="A18" s="85" t="s">
        <v>12</v>
      </c>
      <c r="B18" s="87">
        <f>'SEKTÖR (U S D)'!D18</f>
        <v>-32.911151604027985</v>
      </c>
      <c r="C18" s="87">
        <f>'SEKTÖR (TL)'!D18</f>
        <v>-15.092882274449245</v>
      </c>
      <c r="D18" s="87">
        <f>'SEKTÖR (U S D)'!H18</f>
        <v>-17.425382969303527</v>
      </c>
      <c r="E18" s="87">
        <f>'SEKTÖR (TL)'!H18</f>
        <v>-3.8503286331623392</v>
      </c>
      <c r="F18" s="87">
        <f>'SEKTÖR (U S D)'!L18</f>
        <v>-3.5666285504575312</v>
      </c>
      <c r="G18" s="87">
        <f>'SEKTÖR (TL)'!L18</f>
        <v>9.1677375455553385</v>
      </c>
    </row>
    <row r="19" spans="1:7" ht="13.8" x14ac:dyDescent="0.25">
      <c r="A19" s="14" t="s">
        <v>13</v>
      </c>
      <c r="B19" s="89">
        <f>'SEKTÖR (U S D)'!D19</f>
        <v>-32.911151604027985</v>
      </c>
      <c r="C19" s="89">
        <f>'SEKTÖR (TL)'!D19</f>
        <v>-15.092882274449245</v>
      </c>
      <c r="D19" s="89">
        <f>'SEKTÖR (U S D)'!H19</f>
        <v>-17.425382969303527</v>
      </c>
      <c r="E19" s="89">
        <f>'SEKTÖR (TL)'!H19</f>
        <v>-3.8503286331623392</v>
      </c>
      <c r="F19" s="89">
        <f>'SEKTÖR (U S D)'!L19</f>
        <v>-3.5666285504575312</v>
      </c>
      <c r="G19" s="89">
        <f>'SEKTÖR (TL)'!L19</f>
        <v>9.1677375455553385</v>
      </c>
    </row>
    <row r="20" spans="1:7" s="23" customFormat="1" ht="15.6" x14ac:dyDescent="0.3">
      <c r="A20" s="85" t="s">
        <v>189</v>
      </c>
      <c r="B20" s="87">
        <f>'SEKTÖR (U S D)'!D20</f>
        <v>-20.748257215947874</v>
      </c>
      <c r="C20" s="87">
        <f>'SEKTÖR (TL)'!D20</f>
        <v>0.3003809933424213</v>
      </c>
      <c r="D20" s="87">
        <f>'SEKTÖR (U S D)'!H20</f>
        <v>-11.995662918630238</v>
      </c>
      <c r="E20" s="87">
        <f>'SEKTÖR (TL)'!H20</f>
        <v>2.4720234074422351</v>
      </c>
      <c r="F20" s="87">
        <f>'SEKTÖR (U S D)'!L20</f>
        <v>-7.0525835091826261</v>
      </c>
      <c r="G20" s="87">
        <f>'SEKTÖR (TL)'!L20</f>
        <v>5.2214499657536955</v>
      </c>
    </row>
    <row r="21" spans="1:7" ht="13.8" x14ac:dyDescent="0.25">
      <c r="A21" s="14" t="s">
        <v>187</v>
      </c>
      <c r="B21" s="89">
        <f>'SEKTÖR (U S D)'!D21</f>
        <v>-20.748257215947874</v>
      </c>
      <c r="C21" s="89">
        <f>'SEKTÖR (TL)'!D21</f>
        <v>0.3003809933424213</v>
      </c>
      <c r="D21" s="89">
        <f>'SEKTÖR (U S D)'!H21</f>
        <v>-11.995662918630238</v>
      </c>
      <c r="E21" s="89">
        <f>'SEKTÖR (TL)'!H21</f>
        <v>2.4720234074422351</v>
      </c>
      <c r="F21" s="89">
        <f>'SEKTÖR (U S D)'!L21</f>
        <v>-7.0525835091826261</v>
      </c>
      <c r="G21" s="89">
        <f>'SEKTÖR (TL)'!L21</f>
        <v>5.2214499657536955</v>
      </c>
    </row>
    <row r="22" spans="1:7" ht="16.8" x14ac:dyDescent="0.3">
      <c r="A22" s="82" t="s">
        <v>14</v>
      </c>
      <c r="B22" s="90">
        <f>'SEKTÖR (U S D)'!D22</f>
        <v>-20.301077595366117</v>
      </c>
      <c r="C22" s="90">
        <f>'SEKTÖR (TL)'!D22</f>
        <v>0.86632799641367997</v>
      </c>
      <c r="D22" s="90">
        <f>'SEKTÖR (U S D)'!H22</f>
        <v>-14.042319975382734</v>
      </c>
      <c r="E22" s="90">
        <f>'SEKTÖR (TL)'!H22</f>
        <v>8.8901202537331345E-2</v>
      </c>
      <c r="F22" s="90">
        <f>'SEKTÖR (U S D)'!L22</f>
        <v>-4.5798139060797007</v>
      </c>
      <c r="G22" s="90">
        <f>'SEKTÖR (TL)'!L22</f>
        <v>8.0207574978294733</v>
      </c>
    </row>
    <row r="23" spans="1:7" s="23" customFormat="1" ht="15.6" x14ac:dyDescent="0.3">
      <c r="A23" s="85" t="s">
        <v>15</v>
      </c>
      <c r="B23" s="87">
        <f>'SEKTÖR (U S D)'!D23</f>
        <v>-16.596626761191011</v>
      </c>
      <c r="C23" s="87">
        <f>'SEKTÖR (TL)'!D23</f>
        <v>5.5546517731071585</v>
      </c>
      <c r="D23" s="87">
        <f>'SEKTÖR (U S D)'!H23</f>
        <v>-13.299641889646441</v>
      </c>
      <c r="E23" s="87">
        <f>'SEKTÖR (TL)'!H23</f>
        <v>0.95367365250644198</v>
      </c>
      <c r="F23" s="87">
        <f>'SEKTÖR (U S D)'!L23</f>
        <v>-4.327508012523019</v>
      </c>
      <c r="G23" s="87">
        <f>'SEKTÖR (TL)'!L23</f>
        <v>8.3063812726179123</v>
      </c>
    </row>
    <row r="24" spans="1:7" ht="13.8" x14ac:dyDescent="0.25">
      <c r="A24" s="14" t="s">
        <v>16</v>
      </c>
      <c r="B24" s="89">
        <f>'SEKTÖR (U S D)'!D24</f>
        <v>-14.922669687150716</v>
      </c>
      <c r="C24" s="89">
        <f>'SEKTÖR (TL)'!D24</f>
        <v>7.6731986516311812</v>
      </c>
      <c r="D24" s="89">
        <f>'SEKTÖR (U S D)'!H24</f>
        <v>-13.003278668732147</v>
      </c>
      <c r="E24" s="89">
        <f>'SEKTÖR (TL)'!H24</f>
        <v>1.2987582235379209</v>
      </c>
      <c r="F24" s="89">
        <f>'SEKTÖR (U S D)'!L24</f>
        <v>-3.4117606430142597</v>
      </c>
      <c r="G24" s="89">
        <f>'SEKTÖR (TL)'!L24</f>
        <v>9.3430563052322402</v>
      </c>
    </row>
    <row r="25" spans="1:7" ht="13.8" x14ac:dyDescent="0.25">
      <c r="A25" s="14" t="s">
        <v>17</v>
      </c>
      <c r="B25" s="89">
        <f>'SEKTÖR (U S D)'!D25</f>
        <v>-28.918486656890003</v>
      </c>
      <c r="C25" s="89">
        <f>'SEKTÖR (TL)'!D25</f>
        <v>-10.03979698813691</v>
      </c>
      <c r="D25" s="89">
        <f>'SEKTÖR (U S D)'!H25</f>
        <v>-13.117510689072454</v>
      </c>
      <c r="E25" s="89">
        <f>'SEKTÖR (TL)'!H25</f>
        <v>1.1657467533035855</v>
      </c>
      <c r="F25" s="89">
        <f>'SEKTÖR (U S D)'!L25</f>
        <v>-11.099553534629353</v>
      </c>
      <c r="G25" s="89">
        <f>'SEKTÖR (TL)'!L25</f>
        <v>0.64006330518397536</v>
      </c>
    </row>
    <row r="26" spans="1:7" ht="13.8" x14ac:dyDescent="0.25">
      <c r="A26" s="14" t="s">
        <v>18</v>
      </c>
      <c r="B26" s="89">
        <f>'SEKTÖR (U S D)'!D26</f>
        <v>-12.681199414090996</v>
      </c>
      <c r="C26" s="89">
        <f>'SEKTÖR (TL)'!D26</f>
        <v>10.509985761609819</v>
      </c>
      <c r="D26" s="89">
        <f>'SEKTÖR (U S D)'!H26</f>
        <v>-14.636979539618331</v>
      </c>
      <c r="E26" s="89">
        <f>'SEKTÖR (TL)'!H26</f>
        <v>-0.60351886227682883</v>
      </c>
      <c r="F26" s="89">
        <f>'SEKTÖR (U S D)'!L26</f>
        <v>-1.9246618002363296</v>
      </c>
      <c r="G26" s="89">
        <f>'SEKTÖR (TL)'!L26</f>
        <v>11.026531784025638</v>
      </c>
    </row>
    <row r="27" spans="1:7" s="23" customFormat="1" ht="15.6" x14ac:dyDescent="0.3">
      <c r="A27" s="85" t="s">
        <v>19</v>
      </c>
      <c r="B27" s="87">
        <f>'SEKTÖR (U S D)'!D27</f>
        <v>-13.025779467385002</v>
      </c>
      <c r="C27" s="87">
        <f>'SEKTÖR (TL)'!D27</f>
        <v>10.073887962192719</v>
      </c>
      <c r="D27" s="87">
        <f>'SEKTÖR (U S D)'!H27</f>
        <v>-11.208577618831336</v>
      </c>
      <c r="E27" s="87">
        <f>'SEKTÖR (TL)'!H27</f>
        <v>3.388503503077442</v>
      </c>
      <c r="F27" s="87">
        <f>'SEKTÖR (U S D)'!L27</f>
        <v>-3.7108993599082165</v>
      </c>
      <c r="G27" s="87">
        <f>'SEKTÖR (TL)'!L27</f>
        <v>9.0044152679573095</v>
      </c>
    </row>
    <row r="28" spans="1:7" ht="13.8" x14ac:dyDescent="0.25">
      <c r="A28" s="14" t="s">
        <v>20</v>
      </c>
      <c r="B28" s="89">
        <f>'SEKTÖR (U S D)'!D28</f>
        <v>-13.025779467385002</v>
      </c>
      <c r="C28" s="89">
        <f>'SEKTÖR (TL)'!D28</f>
        <v>10.073887962192719</v>
      </c>
      <c r="D28" s="89">
        <f>'SEKTÖR (U S D)'!H28</f>
        <v>-11.208577618831336</v>
      </c>
      <c r="E28" s="89">
        <f>'SEKTÖR (TL)'!H28</f>
        <v>3.388503503077442</v>
      </c>
      <c r="F28" s="89">
        <f>'SEKTÖR (U S D)'!L28</f>
        <v>-3.7108993599082165</v>
      </c>
      <c r="G28" s="89">
        <f>'SEKTÖR (TL)'!L28</f>
        <v>9.0044152679573095</v>
      </c>
    </row>
    <row r="29" spans="1:7" s="23" customFormat="1" ht="15.6" x14ac:dyDescent="0.3">
      <c r="A29" s="85" t="s">
        <v>21</v>
      </c>
      <c r="B29" s="87">
        <f>'SEKTÖR (U S D)'!D29</f>
        <v>-22.178658369764285</v>
      </c>
      <c r="C29" s="87">
        <f>'SEKTÖR (TL)'!D29</f>
        <v>-1.5099234322906483</v>
      </c>
      <c r="D29" s="87">
        <f>'SEKTÖR (U S D)'!H29</f>
        <v>-14.675814896570879</v>
      </c>
      <c r="E29" s="87">
        <f>'SEKTÖR (TL)'!H29</f>
        <v>-0.64873865187650226</v>
      </c>
      <c r="F29" s="87">
        <f>'SEKTÖR (U S D)'!L29</f>
        <v>-4.7820418658360362</v>
      </c>
      <c r="G29" s="87">
        <f>'SEKTÖR (TL)'!L29</f>
        <v>7.7918246242484264</v>
      </c>
    </row>
    <row r="30" spans="1:7" ht="13.8" x14ac:dyDescent="0.25">
      <c r="A30" s="14" t="s">
        <v>22</v>
      </c>
      <c r="B30" s="89">
        <f>'SEKTÖR (U S D)'!D30</f>
        <v>-16.397349362487258</v>
      </c>
      <c r="C30" s="89">
        <f>'SEKTÖR (TL)'!D30</f>
        <v>5.8068556781722034</v>
      </c>
      <c r="D30" s="89">
        <f>'SEKTÖR (U S D)'!H30</f>
        <v>-14.250821847852247</v>
      </c>
      <c r="E30" s="89">
        <f>'SEKTÖR (TL)'!H30</f>
        <v>-0.15387784068682944</v>
      </c>
      <c r="F30" s="89">
        <f>'SEKTÖR (U S D)'!L30</f>
        <v>-3.3006516419599343</v>
      </c>
      <c r="G30" s="89">
        <f>'SEKTÖR (TL)'!L30</f>
        <v>9.4688376409225832</v>
      </c>
    </row>
    <row r="31" spans="1:7" ht="13.8" x14ac:dyDescent="0.25">
      <c r="A31" s="14" t="s">
        <v>23</v>
      </c>
      <c r="B31" s="89">
        <f>'SEKTÖR (U S D)'!D31</f>
        <v>-27.384682753647621</v>
      </c>
      <c r="C31" s="89">
        <f>'SEKTÖR (TL)'!D31</f>
        <v>-8.0986268578663729</v>
      </c>
      <c r="D31" s="89">
        <f>'SEKTÖR (U S D)'!H31</f>
        <v>-11.89626755377016</v>
      </c>
      <c r="E31" s="89">
        <f>'SEKTÖR (TL)'!H31</f>
        <v>2.5877591142531005</v>
      </c>
      <c r="F31" s="89">
        <f>'SEKTÖR (U S D)'!L31</f>
        <v>-5.0078516614466091</v>
      </c>
      <c r="G31" s="89">
        <f>'SEKTÖR (TL)'!L31</f>
        <v>7.5361958503925992</v>
      </c>
    </row>
    <row r="32" spans="1:7" ht="13.8" x14ac:dyDescent="0.25">
      <c r="A32" s="14" t="s">
        <v>24</v>
      </c>
      <c r="B32" s="89">
        <f>'SEKTÖR (U S D)'!D32</f>
        <v>-11.247815814439567</v>
      </c>
      <c r="C32" s="89">
        <f>'SEKTÖR (TL)'!D32</f>
        <v>12.324064747183586</v>
      </c>
      <c r="D32" s="89">
        <f>'SEKTÖR (U S D)'!H32</f>
        <v>-13.235180044226844</v>
      </c>
      <c r="E32" s="89">
        <f>'SEKTÖR (TL)'!H32</f>
        <v>1.0287328592659581</v>
      </c>
      <c r="F32" s="89">
        <f>'SEKTÖR (U S D)'!L32</f>
        <v>1.9336974033322734</v>
      </c>
      <c r="G32" s="89">
        <f>'SEKTÖR (TL)'!L32</f>
        <v>15.394400899874693</v>
      </c>
    </row>
    <row r="33" spans="1:7" ht="13.8" x14ac:dyDescent="0.25">
      <c r="A33" s="14" t="s">
        <v>175</v>
      </c>
      <c r="B33" s="89">
        <f>'SEKTÖR (U S D)'!D33</f>
        <v>-22.174041349216044</v>
      </c>
      <c r="C33" s="89">
        <f>'SEKTÖR (TL)'!D33</f>
        <v>-1.5040801674768371</v>
      </c>
      <c r="D33" s="89">
        <f>'SEKTÖR (U S D)'!H33</f>
        <v>-18.091952944090139</v>
      </c>
      <c r="E33" s="89">
        <f>'SEKTÖR (TL)'!H33</f>
        <v>-4.6264809947882979</v>
      </c>
      <c r="F33" s="89">
        <f>'SEKTÖR (U S D)'!L33</f>
        <v>-8.1635784113457763</v>
      </c>
      <c r="G33" s="89">
        <f>'SEKTÖR (TL)'!L33</f>
        <v>3.9637442766265822</v>
      </c>
    </row>
    <row r="34" spans="1:7" ht="13.8" x14ac:dyDescent="0.25">
      <c r="A34" s="14" t="s">
        <v>25</v>
      </c>
      <c r="B34" s="89">
        <f>'SEKTÖR (U S D)'!D34</f>
        <v>-24.455187262270904</v>
      </c>
      <c r="C34" s="89">
        <f>'SEKTÖR (TL)'!D34</f>
        <v>-4.3910804547039604</v>
      </c>
      <c r="D34" s="89">
        <f>'SEKTÖR (U S D)'!H34</f>
        <v>-10.520946211528493</v>
      </c>
      <c r="E34" s="89">
        <f>'SEKTÖR (TL)'!H34</f>
        <v>4.1891797424732253</v>
      </c>
      <c r="F34" s="89">
        <f>'SEKTÖR (U S D)'!L34</f>
        <v>-2.3674575732853991</v>
      </c>
      <c r="G34" s="89">
        <f>'SEKTÖR (TL)'!L34</f>
        <v>10.525263270730994</v>
      </c>
    </row>
    <row r="35" spans="1:7" ht="13.8" x14ac:dyDescent="0.25">
      <c r="A35" s="14" t="s">
        <v>26</v>
      </c>
      <c r="B35" s="89">
        <f>'SEKTÖR (U S D)'!D35</f>
        <v>-19.98346312988695</v>
      </c>
      <c r="C35" s="89">
        <f>'SEKTÖR (TL)'!D35</f>
        <v>1.2682983604391214</v>
      </c>
      <c r="D35" s="89">
        <f>'SEKTÖR (U S D)'!H35</f>
        <v>-15.626271854199745</v>
      </c>
      <c r="E35" s="89">
        <f>'SEKTÖR (TL)'!H35</f>
        <v>-1.7554482850603685</v>
      </c>
      <c r="F35" s="89">
        <f>'SEKTÖR (U S D)'!L35</f>
        <v>-6.0764280770811929</v>
      </c>
      <c r="G35" s="89">
        <f>'SEKTÖR (TL)'!L35</f>
        <v>6.3265101582315175</v>
      </c>
    </row>
    <row r="36" spans="1:7" ht="13.8" x14ac:dyDescent="0.25">
      <c r="A36" s="14" t="s">
        <v>27</v>
      </c>
      <c r="B36" s="89">
        <f>'SEKTÖR (U S D)'!D36</f>
        <v>-37.069924474986671</v>
      </c>
      <c r="C36" s="89">
        <f>'SEKTÖR (TL)'!D36</f>
        <v>-20.35619243986141</v>
      </c>
      <c r="D36" s="89">
        <f>'SEKTÖR (U S D)'!H36</f>
        <v>-23.736342742285554</v>
      </c>
      <c r="E36" s="89">
        <f>'SEKTÖR (TL)'!H36</f>
        <v>-11.198793936440493</v>
      </c>
      <c r="F36" s="89">
        <f>'SEKTÖR (U S D)'!L36</f>
        <v>-12.334475670628896</v>
      </c>
      <c r="G36" s="89">
        <f>'SEKTÖR (TL)'!L36</f>
        <v>-0.75793464516802944</v>
      </c>
    </row>
    <row r="37" spans="1:7" ht="13.8" x14ac:dyDescent="0.25">
      <c r="A37" s="14" t="s">
        <v>176</v>
      </c>
      <c r="B37" s="89">
        <f>'SEKTÖR (U S D)'!D37</f>
        <v>-15.738724919218821</v>
      </c>
      <c r="C37" s="89">
        <f>'SEKTÖR (TL)'!D37</f>
        <v>6.6404055821958226</v>
      </c>
      <c r="D37" s="89">
        <f>'SEKTÖR (U S D)'!H37</f>
        <v>-13.186529245808257</v>
      </c>
      <c r="E37" s="89">
        <f>'SEKTÖR (TL)'!H37</f>
        <v>1.0853817236251033</v>
      </c>
      <c r="F37" s="89">
        <f>'SEKTÖR (U S D)'!L37</f>
        <v>-6.0028842436784968</v>
      </c>
      <c r="G37" s="89">
        <f>'SEKTÖR (TL)'!L37</f>
        <v>6.4097657136716766</v>
      </c>
    </row>
    <row r="38" spans="1:7" ht="13.8" x14ac:dyDescent="0.25">
      <c r="A38" s="11" t="s">
        <v>28</v>
      </c>
      <c r="B38" s="89">
        <f>'SEKTÖR (U S D)'!D38</f>
        <v>70.90240954274644</v>
      </c>
      <c r="C38" s="89">
        <f>'SEKTÖR (TL)'!D38</f>
        <v>116.29274243880874</v>
      </c>
      <c r="D38" s="89">
        <f>'SEKTÖR (U S D)'!H38</f>
        <v>18.999807480051921</v>
      </c>
      <c r="E38" s="89">
        <f>'SEKTÖR (TL)'!H38</f>
        <v>38.563069298529655</v>
      </c>
      <c r="F38" s="89">
        <f>'SEKTÖR (U S D)'!L38</f>
        <v>39.980467900878871</v>
      </c>
      <c r="G38" s="89">
        <f>'SEKTÖR (TL)'!L38</f>
        <v>58.46538134677732</v>
      </c>
    </row>
    <row r="39" spans="1:7" ht="13.8" x14ac:dyDescent="0.25">
      <c r="A39" s="11" t="s">
        <v>177</v>
      </c>
      <c r="B39" s="89">
        <f>'SEKTÖR (U S D)'!D39</f>
        <v>-22.756137888147496</v>
      </c>
      <c r="C39" s="89">
        <f>'SEKTÖR (TL)'!D39</f>
        <v>-2.2407769589760371</v>
      </c>
      <c r="D39" s="89">
        <f>'SEKTÖR (U S D)'!H39</f>
        <v>-4.4366851585452203</v>
      </c>
      <c r="E39" s="89">
        <f>'SEKTÖR (TL)'!H39</f>
        <v>11.273677640137368</v>
      </c>
      <c r="F39" s="89">
        <f>'SEKTÖR (U S D)'!L39</f>
        <v>9.8481374809550193</v>
      </c>
      <c r="G39" s="89">
        <f>'SEKTÖR (TL)'!L39</f>
        <v>24.353970644524971</v>
      </c>
    </row>
    <row r="40" spans="1:7" ht="13.8" x14ac:dyDescent="0.25">
      <c r="A40" s="11" t="s">
        <v>29</v>
      </c>
      <c r="B40" s="89">
        <f>'SEKTÖR (U S D)'!D40</f>
        <v>-27.489786482106954</v>
      </c>
      <c r="C40" s="89">
        <f>'SEKTÖR (TL)'!D40</f>
        <v>-8.2316453081610916</v>
      </c>
      <c r="D40" s="89">
        <f>'SEKTÖR (U S D)'!H40</f>
        <v>-19.590973997997246</v>
      </c>
      <c r="E40" s="89">
        <f>'SEKTÖR (TL)'!H40</f>
        <v>-6.3719372486339587</v>
      </c>
      <c r="F40" s="89">
        <f>'SEKTÖR (U S D)'!L40</f>
        <v>-8.3693630684040592</v>
      </c>
      <c r="G40" s="89">
        <f>'SEKTÖR (TL)'!L40</f>
        <v>3.7307850313470898</v>
      </c>
    </row>
    <row r="41" spans="1:7" ht="13.8" x14ac:dyDescent="0.25">
      <c r="A41" s="14" t="s">
        <v>30</v>
      </c>
      <c r="B41" s="89">
        <f>'SEKTÖR (U S D)'!D41</f>
        <v>-7.0137530553627938</v>
      </c>
      <c r="C41" s="89">
        <f>'SEKTÖR (TL)'!D41</f>
        <v>17.682661201551788</v>
      </c>
      <c r="D41" s="89">
        <f>'SEKTÖR (U S D)'!H41</f>
        <v>-12.509001165841616</v>
      </c>
      <c r="E41" s="89">
        <f>'SEKTÖR (TL)'!H41</f>
        <v>1.8742936746957488</v>
      </c>
      <c r="F41" s="89">
        <f>'SEKTÖR (U S D)'!L41</f>
        <v>0.31772408794124418</v>
      </c>
      <c r="G41" s="89">
        <f>'SEKTÖR (TL)'!L41</f>
        <v>13.565032620787445</v>
      </c>
    </row>
    <row r="42" spans="1:7" ht="16.8" x14ac:dyDescent="0.3">
      <c r="A42" s="82" t="s">
        <v>31</v>
      </c>
      <c r="B42" s="90">
        <f>'SEKTÖR (U S D)'!D42</f>
        <v>-12.676940869655114</v>
      </c>
      <c r="C42" s="90">
        <f>'SEKTÖR (TL)'!D42</f>
        <v>10.515375341881382</v>
      </c>
      <c r="D42" s="90">
        <f>'SEKTÖR (U S D)'!H42</f>
        <v>-19.161094173281377</v>
      </c>
      <c r="E42" s="90">
        <f>'SEKTÖR (TL)'!H42</f>
        <v>-5.8713862880609247</v>
      </c>
      <c r="F42" s="90">
        <f>'SEKTÖR (U S D)'!L42</f>
        <v>-13.446431308377976</v>
      </c>
      <c r="G42" s="90">
        <f>'SEKTÖR (TL)'!L42</f>
        <v>-2.0167279383964876</v>
      </c>
    </row>
    <row r="43" spans="1:7" ht="13.8" x14ac:dyDescent="0.25">
      <c r="A43" s="14" t="s">
        <v>32</v>
      </c>
      <c r="B43" s="89">
        <f>'SEKTÖR (U S D)'!D43</f>
        <v>-12.676940869655114</v>
      </c>
      <c r="C43" s="89">
        <f>'SEKTÖR (TL)'!D43</f>
        <v>10.515375341881382</v>
      </c>
      <c r="D43" s="89">
        <f>'SEKTÖR (U S D)'!H43</f>
        <v>-19.161094173281377</v>
      </c>
      <c r="E43" s="89">
        <f>'SEKTÖR (TL)'!H43</f>
        <v>-5.8713862880609247</v>
      </c>
      <c r="F43" s="89">
        <f>'SEKTÖR (U S D)'!L43</f>
        <v>-13.446431308377976</v>
      </c>
      <c r="G43" s="89">
        <f>'SEKTÖR (TL)'!L43</f>
        <v>-2.0167279383964876</v>
      </c>
    </row>
    <row r="44" spans="1:7" ht="17.399999999999999" x14ac:dyDescent="0.3">
      <c r="A44" s="101" t="s">
        <v>40</v>
      </c>
      <c r="B44" s="102">
        <f>'SEKTÖR (U S D)'!D44</f>
        <v>-19.037309814222077</v>
      </c>
      <c r="C44" s="102">
        <f>'SEKTÖR (TL)'!D44</f>
        <v>2.4657425390218797</v>
      </c>
      <c r="D44" s="102">
        <f>'SEKTÖR (U S D)'!H44</f>
        <v>-13.298221745295638</v>
      </c>
      <c r="E44" s="102">
        <f>'SEKTÖR (TL)'!H44</f>
        <v>0.9553272649303638</v>
      </c>
      <c r="F44" s="102">
        <f>'SEKTÖR (U S D)'!L44</f>
        <v>-4.4391664594138192</v>
      </c>
      <c r="G44" s="102">
        <f>'SEKTÖR (TL)'!L44</f>
        <v>8.1799779348346036</v>
      </c>
    </row>
    <row r="45" spans="1:7" ht="13.8" x14ac:dyDescent="0.25">
      <c r="A45" s="95" t="s">
        <v>34</v>
      </c>
      <c r="B45" s="103"/>
      <c r="C45" s="103"/>
      <c r="D45" s="89">
        <f>'SEKTÖR (U S D)'!H45</f>
        <v>84.647461066979403</v>
      </c>
      <c r="E45" s="89">
        <f>'SEKTÖR (TL)'!H45</f>
        <v>115.00302803355645</v>
      </c>
      <c r="F45" s="89">
        <f>'SEKTÖR (U S D)'!L45</f>
        <v>36.798700214890324</v>
      </c>
      <c r="G45" s="89">
        <f>'SEKTÖR (TL)'!L45</f>
        <v>54.863450039660563</v>
      </c>
    </row>
    <row r="46" spans="1:7" s="24" customFormat="1" ht="17.399999999999999" x14ac:dyDescent="0.3">
      <c r="A46" s="96" t="s">
        <v>40</v>
      </c>
      <c r="B46" s="104">
        <f>'SEKTÖR (U S D)'!D46</f>
        <v>-19.037309814222077</v>
      </c>
      <c r="C46" s="104">
        <f>'SEKTÖR (TL)'!D46</f>
        <v>2.4657425390218797</v>
      </c>
      <c r="D46" s="104">
        <f>'SEKTÖR (U S D)'!H46</f>
        <v>-8.3341711824861289</v>
      </c>
      <c r="E46" s="104">
        <f>'SEKTÖR (TL)'!H46</f>
        <v>6.7354549533829857</v>
      </c>
      <c r="F46" s="104">
        <f>'SEKTÖR (U S D)'!L46</f>
        <v>-2.7011387075190454</v>
      </c>
      <c r="G46" s="104">
        <f>'SEKTÖR (TL)'!L46</f>
        <v>10.147518368335039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14" sqref="M14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7" t="s">
        <v>206</v>
      </c>
      <c r="D2" s="147"/>
      <c r="E2" s="147"/>
      <c r="F2" s="147"/>
      <c r="G2" s="147"/>
      <c r="H2" s="147"/>
      <c r="I2" s="147"/>
      <c r="J2" s="147"/>
      <c r="K2" s="147"/>
    </row>
    <row r="6" spans="1:13" ht="22.5" customHeight="1" x14ac:dyDescent="0.25">
      <c r="A6" s="154" t="s">
        <v>200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1:13" ht="24" customHeight="1" x14ac:dyDescent="0.25">
      <c r="A7" s="106"/>
      <c r="B7" s="143" t="s">
        <v>60</v>
      </c>
      <c r="C7" s="143"/>
      <c r="D7" s="143"/>
      <c r="E7" s="143"/>
      <c r="F7" s="143" t="s">
        <v>214</v>
      </c>
      <c r="G7" s="143"/>
      <c r="H7" s="143"/>
      <c r="I7" s="143"/>
      <c r="J7" s="143" t="s">
        <v>173</v>
      </c>
      <c r="K7" s="143"/>
      <c r="L7" s="143"/>
      <c r="M7" s="143"/>
    </row>
    <row r="8" spans="1:13" ht="64.8" x14ac:dyDescent="0.3">
      <c r="A8" s="107" t="s">
        <v>41</v>
      </c>
      <c r="B8" s="138">
        <v>2014</v>
      </c>
      <c r="C8" s="139">
        <v>2015</v>
      </c>
      <c r="D8" s="140" t="s">
        <v>182</v>
      </c>
      <c r="E8" s="140" t="s">
        <v>183</v>
      </c>
      <c r="F8" s="139">
        <v>2014</v>
      </c>
      <c r="G8" s="141">
        <v>2015</v>
      </c>
      <c r="H8" s="140" t="s">
        <v>182</v>
      </c>
      <c r="I8" s="139" t="s">
        <v>183</v>
      </c>
      <c r="J8" s="139" t="s">
        <v>174</v>
      </c>
      <c r="K8" s="141" t="s">
        <v>185</v>
      </c>
      <c r="L8" s="140" t="s">
        <v>182</v>
      </c>
      <c r="M8" s="139" t="s">
        <v>183</v>
      </c>
    </row>
    <row r="9" spans="1:13" ht="22.5" customHeight="1" x14ac:dyDescent="0.3">
      <c r="A9" s="108" t="s">
        <v>42</v>
      </c>
      <c r="B9" s="128">
        <v>1038961.5213200001</v>
      </c>
      <c r="C9" s="128">
        <v>955094.05963999999</v>
      </c>
      <c r="D9" s="126">
        <f>(C9-B9)/B9*100</f>
        <v>-8.0722394389973662</v>
      </c>
      <c r="E9" s="125">
        <f t="shared" ref="E9:E22" si="0">C9/C$22*100</f>
        <v>8.827565541274387</v>
      </c>
      <c r="F9" s="128">
        <v>5332789.9924299996</v>
      </c>
      <c r="G9" s="128">
        <v>4770114.0684200004</v>
      </c>
      <c r="H9" s="126">
        <f t="shared" ref="H9:H21" si="1">(G9-F9)/F9*100</f>
        <v>-10.551248498604462</v>
      </c>
      <c r="I9" s="125">
        <f t="shared" ref="I9:I22" si="2">G9/G$22*100</f>
        <v>8.6668797746609112</v>
      </c>
      <c r="J9" s="128">
        <v>12590375.45321</v>
      </c>
      <c r="K9" s="128">
        <v>12331345.64524</v>
      </c>
      <c r="L9" s="123">
        <f t="shared" ref="L9:L22" si="3">(K9-J9)/J9*100</f>
        <v>-2.0573636499772454</v>
      </c>
      <c r="M9" s="125">
        <f t="shared" ref="M9:M22" si="4">K9/K$22*100</f>
        <v>8.6393646309466732</v>
      </c>
    </row>
    <row r="10" spans="1:13" ht="22.5" customHeight="1" x14ac:dyDescent="0.3">
      <c r="A10" s="108" t="s">
        <v>190</v>
      </c>
      <c r="B10" s="128">
        <v>148665.37061000001</v>
      </c>
      <c r="C10" s="128">
        <v>128139.65139</v>
      </c>
      <c r="D10" s="126">
        <f t="shared" ref="D10:D22" si="5">(C10-B10)/B10*100</f>
        <v>-13.80665795657684</v>
      </c>
      <c r="E10" s="125">
        <f t="shared" si="0"/>
        <v>1.1843453109818742</v>
      </c>
      <c r="F10" s="128">
        <v>667965.56253999996</v>
      </c>
      <c r="G10" s="128">
        <v>603766.67974000005</v>
      </c>
      <c r="H10" s="126">
        <f t="shared" si="1"/>
        <v>-9.6111066797931617</v>
      </c>
      <c r="I10" s="125">
        <f t="shared" si="2"/>
        <v>1.0969912145069571</v>
      </c>
      <c r="J10" s="128">
        <v>1584857.63053</v>
      </c>
      <c r="K10" s="128">
        <v>1563099.09185</v>
      </c>
      <c r="L10" s="123">
        <f t="shared" si="3"/>
        <v>-1.3729017837850597</v>
      </c>
      <c r="M10" s="125">
        <f t="shared" si="4"/>
        <v>1.095110249707945</v>
      </c>
    </row>
    <row r="11" spans="1:13" ht="22.5" customHeight="1" x14ac:dyDescent="0.3">
      <c r="A11" s="108" t="s">
        <v>43</v>
      </c>
      <c r="B11" s="128">
        <v>309742.19955000002</v>
      </c>
      <c r="C11" s="128">
        <v>211544.71358000001</v>
      </c>
      <c r="D11" s="126">
        <f t="shared" si="5"/>
        <v>-31.702973024877906</v>
      </c>
      <c r="E11" s="125">
        <f t="shared" si="0"/>
        <v>1.955226090236023</v>
      </c>
      <c r="F11" s="128">
        <v>1331532.4053199999</v>
      </c>
      <c r="G11" s="128">
        <v>1017742.53687</v>
      </c>
      <c r="H11" s="126">
        <f t="shared" si="1"/>
        <v>-23.566070731458357</v>
      </c>
      <c r="I11" s="125">
        <f t="shared" si="2"/>
        <v>1.8491491151137911</v>
      </c>
      <c r="J11" s="128">
        <v>3151428.44838</v>
      </c>
      <c r="K11" s="128">
        <v>2660054.9223500001</v>
      </c>
      <c r="L11" s="123">
        <f t="shared" si="3"/>
        <v>-15.592088923440153</v>
      </c>
      <c r="M11" s="125">
        <f t="shared" si="4"/>
        <v>1.863639628120968</v>
      </c>
    </row>
    <row r="12" spans="1:13" ht="22.5" customHeight="1" x14ac:dyDescent="0.3">
      <c r="A12" s="108" t="s">
        <v>44</v>
      </c>
      <c r="B12" s="128">
        <v>197727.49114999999</v>
      </c>
      <c r="C12" s="128">
        <v>176781.41794000001</v>
      </c>
      <c r="D12" s="126">
        <f t="shared" si="5"/>
        <v>-10.593404633910955</v>
      </c>
      <c r="E12" s="125">
        <f t="shared" si="0"/>
        <v>1.6339223740256346</v>
      </c>
      <c r="F12" s="128">
        <v>973939.51775</v>
      </c>
      <c r="G12" s="128">
        <v>850771.1409</v>
      </c>
      <c r="H12" s="126">
        <f t="shared" si="1"/>
        <v>-12.64640920768306</v>
      </c>
      <c r="I12" s="125">
        <f t="shared" si="2"/>
        <v>1.5457767022275268</v>
      </c>
      <c r="J12" s="128">
        <v>2284980.2199200001</v>
      </c>
      <c r="K12" s="128">
        <v>2178801.2255600002</v>
      </c>
      <c r="L12" s="123">
        <f t="shared" si="3"/>
        <v>-4.6468233481564818</v>
      </c>
      <c r="M12" s="125">
        <f t="shared" si="4"/>
        <v>1.5264723565049316</v>
      </c>
    </row>
    <row r="13" spans="1:13" ht="22.5" customHeight="1" x14ac:dyDescent="0.3">
      <c r="A13" s="109" t="s">
        <v>45</v>
      </c>
      <c r="B13" s="128">
        <v>106206.21124</v>
      </c>
      <c r="C13" s="128">
        <v>90581.337710000007</v>
      </c>
      <c r="D13" s="126">
        <f t="shared" si="5"/>
        <v>-14.711826500139066</v>
      </c>
      <c r="E13" s="125">
        <f t="shared" si="0"/>
        <v>0.83720832244808352</v>
      </c>
      <c r="F13" s="128">
        <v>440998.587</v>
      </c>
      <c r="G13" s="128">
        <v>332097.45006</v>
      </c>
      <c r="H13" s="126">
        <f t="shared" si="1"/>
        <v>-24.694214482823273</v>
      </c>
      <c r="I13" s="125">
        <f t="shared" si="2"/>
        <v>0.60339200108370472</v>
      </c>
      <c r="J13" s="128">
        <v>1060377.1151099999</v>
      </c>
      <c r="K13" s="128">
        <v>948527.85785000003</v>
      </c>
      <c r="L13" s="123">
        <f t="shared" si="3"/>
        <v>-10.548064048741471</v>
      </c>
      <c r="M13" s="125">
        <f t="shared" si="4"/>
        <v>0.66454045343705992</v>
      </c>
    </row>
    <row r="14" spans="1:13" ht="22.5" customHeight="1" x14ac:dyDescent="0.3">
      <c r="A14" s="108" t="s">
        <v>46</v>
      </c>
      <c r="B14" s="128">
        <v>1095539.1949</v>
      </c>
      <c r="C14" s="128">
        <v>828295.21649000002</v>
      </c>
      <c r="D14" s="126">
        <f t="shared" si="5"/>
        <v>-24.393830878355182</v>
      </c>
      <c r="E14" s="125">
        <f t="shared" si="0"/>
        <v>7.6556128030421986</v>
      </c>
      <c r="F14" s="128">
        <v>5241525.6020900002</v>
      </c>
      <c r="G14" s="128">
        <v>4303867.1528200004</v>
      </c>
      <c r="H14" s="126">
        <f t="shared" si="1"/>
        <v>-17.88903690360911</v>
      </c>
      <c r="I14" s="125">
        <f t="shared" si="2"/>
        <v>7.8197499356568443</v>
      </c>
      <c r="J14" s="128">
        <v>12459808.976779999</v>
      </c>
      <c r="K14" s="128">
        <v>11283677.066269999</v>
      </c>
      <c r="L14" s="123">
        <f t="shared" si="3"/>
        <v>-9.4394056337607566</v>
      </c>
      <c r="M14" s="125">
        <f t="shared" si="4"/>
        <v>7.9053659963693175</v>
      </c>
    </row>
    <row r="15" spans="1:13" ht="22.5" customHeight="1" x14ac:dyDescent="0.3">
      <c r="A15" s="108" t="s">
        <v>47</v>
      </c>
      <c r="B15" s="128">
        <v>772132.00023999996</v>
      </c>
      <c r="C15" s="128">
        <v>687008.45490999997</v>
      </c>
      <c r="D15" s="126">
        <f t="shared" si="5"/>
        <v>-11.024480957082629</v>
      </c>
      <c r="E15" s="125">
        <f t="shared" si="0"/>
        <v>6.3497538299144969</v>
      </c>
      <c r="F15" s="128">
        <v>3855655.1356500001</v>
      </c>
      <c r="G15" s="128">
        <v>3449779.4970100001</v>
      </c>
      <c r="H15" s="126">
        <f t="shared" si="1"/>
        <v>-10.526761973269066</v>
      </c>
      <c r="I15" s="125">
        <f t="shared" si="2"/>
        <v>6.2679474161042901</v>
      </c>
      <c r="J15" s="128">
        <v>9448489.4625000004</v>
      </c>
      <c r="K15" s="128">
        <v>8598041.8669399992</v>
      </c>
      <c r="L15" s="123">
        <f t="shared" si="3"/>
        <v>-9.0008842041400658</v>
      </c>
      <c r="M15" s="125">
        <f t="shared" si="4"/>
        <v>6.0238047766760516</v>
      </c>
    </row>
    <row r="16" spans="1:13" ht="22.5" customHeight="1" x14ac:dyDescent="0.3">
      <c r="A16" s="108" t="s">
        <v>48</v>
      </c>
      <c r="B16" s="128">
        <v>624798.19762999995</v>
      </c>
      <c r="C16" s="128">
        <v>553056.30726999999</v>
      </c>
      <c r="D16" s="126">
        <f t="shared" si="5"/>
        <v>-11.482409941663258</v>
      </c>
      <c r="E16" s="125">
        <f t="shared" si="0"/>
        <v>5.1116858608473796</v>
      </c>
      <c r="F16" s="128">
        <v>2914659.0614299998</v>
      </c>
      <c r="G16" s="128">
        <v>2676565.4306000001</v>
      </c>
      <c r="H16" s="126">
        <f t="shared" si="1"/>
        <v>-8.1688329856729602</v>
      </c>
      <c r="I16" s="125">
        <f t="shared" si="2"/>
        <v>4.8630851303116511</v>
      </c>
      <c r="J16" s="128">
        <v>6889320.0207200004</v>
      </c>
      <c r="K16" s="128">
        <v>6690251.0576400002</v>
      </c>
      <c r="L16" s="123">
        <f t="shared" si="3"/>
        <v>-2.8895299170497166</v>
      </c>
      <c r="M16" s="125">
        <f t="shared" si="4"/>
        <v>4.6872028424440177</v>
      </c>
    </row>
    <row r="17" spans="1:13" ht="22.5" customHeight="1" x14ac:dyDescent="0.3">
      <c r="A17" s="108" t="s">
        <v>49</v>
      </c>
      <c r="B17" s="128">
        <v>3836229.0078599998</v>
      </c>
      <c r="C17" s="128">
        <v>3170591.25129</v>
      </c>
      <c r="D17" s="126">
        <f t="shared" si="5"/>
        <v>-17.351356115763245</v>
      </c>
      <c r="E17" s="125">
        <f t="shared" si="0"/>
        <v>29.304550471084788</v>
      </c>
      <c r="F17" s="128">
        <v>18015285.187619999</v>
      </c>
      <c r="G17" s="128">
        <v>15388646.603399999</v>
      </c>
      <c r="H17" s="126">
        <f t="shared" si="1"/>
        <v>-14.580055529873103</v>
      </c>
      <c r="I17" s="125">
        <f t="shared" si="2"/>
        <v>27.959824040557653</v>
      </c>
      <c r="J17" s="128">
        <v>41748230.43502</v>
      </c>
      <c r="K17" s="128">
        <v>40981422.83337</v>
      </c>
      <c r="L17" s="123">
        <f t="shared" si="3"/>
        <v>-1.8367427640879654</v>
      </c>
      <c r="M17" s="125">
        <f t="shared" si="4"/>
        <v>28.711664171797395</v>
      </c>
    </row>
    <row r="18" spans="1:13" ht="22.5" customHeight="1" x14ac:dyDescent="0.3">
      <c r="A18" s="108" t="s">
        <v>50</v>
      </c>
      <c r="B18" s="128">
        <v>1788866.7165000001</v>
      </c>
      <c r="C18" s="128">
        <v>1473699.67395</v>
      </c>
      <c r="D18" s="126">
        <f t="shared" si="5"/>
        <v>-17.618251803948755</v>
      </c>
      <c r="E18" s="125">
        <f t="shared" si="0"/>
        <v>13.620836951757212</v>
      </c>
      <c r="F18" s="128">
        <v>8629909.1876599994</v>
      </c>
      <c r="G18" s="128">
        <v>7425877.23331</v>
      </c>
      <c r="H18" s="126">
        <f t="shared" si="1"/>
        <v>-13.951849644856724</v>
      </c>
      <c r="I18" s="125">
        <f t="shared" si="2"/>
        <v>13.492169008823513</v>
      </c>
      <c r="J18" s="128">
        <v>20651759.373009998</v>
      </c>
      <c r="K18" s="128">
        <v>19434635.24921</v>
      </c>
      <c r="L18" s="123">
        <f t="shared" si="3"/>
        <v>-5.8935614240725211</v>
      </c>
      <c r="M18" s="125">
        <f t="shared" si="4"/>
        <v>13.615943078538736</v>
      </c>
    </row>
    <row r="19" spans="1:13" ht="22.5" customHeight="1" x14ac:dyDescent="0.3">
      <c r="A19" s="108" t="s">
        <v>51</v>
      </c>
      <c r="B19" s="128">
        <v>107190.64857999999</v>
      </c>
      <c r="C19" s="128">
        <v>128376.33954</v>
      </c>
      <c r="D19" s="126">
        <f t="shared" si="5"/>
        <v>19.764495541967371</v>
      </c>
      <c r="E19" s="125">
        <f t="shared" si="0"/>
        <v>1.1865329281446861</v>
      </c>
      <c r="F19" s="128">
        <v>615757.20697000006</v>
      </c>
      <c r="G19" s="128">
        <v>712306.72566999996</v>
      </c>
      <c r="H19" s="126">
        <f t="shared" si="1"/>
        <v>15.679803274264206</v>
      </c>
      <c r="I19" s="125">
        <f t="shared" si="2"/>
        <v>1.2941989783714114</v>
      </c>
      <c r="J19" s="128">
        <v>1460590.61243</v>
      </c>
      <c r="K19" s="128">
        <v>1733176.32559</v>
      </c>
      <c r="L19" s="123">
        <f t="shared" si="3"/>
        <v>18.662704719599446</v>
      </c>
      <c r="M19" s="125">
        <f t="shared" si="4"/>
        <v>1.2142666889137335</v>
      </c>
    </row>
    <row r="20" spans="1:13" ht="22.5" customHeight="1" x14ac:dyDescent="0.3">
      <c r="A20" s="108" t="s">
        <v>52</v>
      </c>
      <c r="B20" s="128">
        <v>1154007.9772699999</v>
      </c>
      <c r="C20" s="128">
        <v>860479.42226000002</v>
      </c>
      <c r="D20" s="126">
        <f t="shared" si="5"/>
        <v>-25.435574172059976</v>
      </c>
      <c r="E20" s="125">
        <f t="shared" si="0"/>
        <v>7.9530789876142443</v>
      </c>
      <c r="F20" s="128">
        <v>5396978.6723499997</v>
      </c>
      <c r="G20" s="128">
        <v>4578763.0686999997</v>
      </c>
      <c r="H20" s="126">
        <f t="shared" si="1"/>
        <v>-15.160623254672329</v>
      </c>
      <c r="I20" s="125">
        <f t="shared" si="2"/>
        <v>8.3192117555009979</v>
      </c>
      <c r="J20" s="128">
        <v>12584095.844970001</v>
      </c>
      <c r="K20" s="128">
        <v>11986492.601229999</v>
      </c>
      <c r="L20" s="123">
        <f t="shared" si="3"/>
        <v>-4.748877083440763</v>
      </c>
      <c r="M20" s="125">
        <f t="shared" si="4"/>
        <v>8.3977599207223399</v>
      </c>
    </row>
    <row r="21" spans="1:13" ht="22.5" customHeight="1" x14ac:dyDescent="0.3">
      <c r="A21" s="108" t="s">
        <v>53</v>
      </c>
      <c r="B21" s="128">
        <v>2183434.8465200001</v>
      </c>
      <c r="C21" s="128">
        <v>1555802.37702</v>
      </c>
      <c r="D21" s="126">
        <f t="shared" si="5"/>
        <v>-28.745188824861557</v>
      </c>
      <c r="E21" s="125">
        <f t="shared" si="0"/>
        <v>14.379680528629002</v>
      </c>
      <c r="F21" s="128">
        <v>10063160.181910001</v>
      </c>
      <c r="G21" s="128">
        <v>8928126.7640899997</v>
      </c>
      <c r="H21" s="126">
        <f t="shared" si="1"/>
        <v>-11.279095207690217</v>
      </c>
      <c r="I21" s="125">
        <f t="shared" si="2"/>
        <v>16.22162492708074</v>
      </c>
      <c r="J21" s="128">
        <v>23450650.12463</v>
      </c>
      <c r="K21" s="128">
        <v>22344878.60266</v>
      </c>
      <c r="L21" s="123">
        <f t="shared" si="3"/>
        <v>-4.7153128637939918</v>
      </c>
      <c r="M21" s="125">
        <f t="shared" si="4"/>
        <v>15.654865205820833</v>
      </c>
    </row>
    <row r="22" spans="1:13" ht="24" customHeight="1" x14ac:dyDescent="0.25">
      <c r="A22" s="131" t="s">
        <v>54</v>
      </c>
      <c r="B22" s="129">
        <f>SUM(B9:B21)</f>
        <v>13363501.383369997</v>
      </c>
      <c r="C22" s="129">
        <f>SUM(C9:C21)</f>
        <v>10819450.222989999</v>
      </c>
      <c r="D22" s="127">
        <f t="shared" si="5"/>
        <v>-19.03730981422207</v>
      </c>
      <c r="E22" s="133">
        <f t="shared" si="0"/>
        <v>100</v>
      </c>
      <c r="F22" s="129">
        <f>SUM(F9:F21)</f>
        <v>63480156.300719999</v>
      </c>
      <c r="G22" s="129">
        <f>SUM(G9:G21)</f>
        <v>55038424.351590008</v>
      </c>
      <c r="H22" s="127">
        <f>(G22-F22)/F22*100</f>
        <v>-13.298221745295615</v>
      </c>
      <c r="I22" s="133">
        <f t="shared" si="2"/>
        <v>100</v>
      </c>
      <c r="J22" s="129">
        <f>SUM(J9:J21)</f>
        <v>149364963.71720999</v>
      </c>
      <c r="K22" s="129">
        <f>SUM(K9:K21)</f>
        <v>142734404.34575999</v>
      </c>
      <c r="L22" s="127">
        <f t="shared" si="3"/>
        <v>-4.4391664594138192</v>
      </c>
      <c r="M22" s="13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ignoredErrors>
    <ignoredError sqref="B22:C22 F22:G2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186</v>
      </c>
    </row>
    <row r="22" spans="3:14" x14ac:dyDescent="0.25">
      <c r="C22" s="124" t="s">
        <v>232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57"/>
      <c r="I26" s="157"/>
      <c r="N26" t="s">
        <v>55</v>
      </c>
    </row>
    <row r="27" spans="3:14" x14ac:dyDescent="0.25">
      <c r="H27" s="157"/>
      <c r="I27" s="157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57"/>
      <c r="I39" s="157"/>
    </row>
    <row r="40" spans="8:9" x14ac:dyDescent="0.25">
      <c r="H40" s="157"/>
      <c r="I40" s="157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57"/>
      <c r="I51" s="157"/>
    </row>
    <row r="52" spans="3:9" x14ac:dyDescent="0.25">
      <c r="H52" s="157"/>
      <c r="I52" s="157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B4" sqref="B4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77"/>
      <c r="B3" s="142" t="s">
        <v>233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s="79" customFormat="1" x14ac:dyDescent="0.25">
      <c r="A4" s="105"/>
      <c r="B4" s="119" t="s">
        <v>172</v>
      </c>
      <c r="C4" s="119" t="s">
        <v>56</v>
      </c>
      <c r="D4" s="119" t="s">
        <v>57</v>
      </c>
      <c r="E4" s="119" t="s">
        <v>58</v>
      </c>
      <c r="F4" s="119" t="s">
        <v>59</v>
      </c>
      <c r="G4" s="119" t="s">
        <v>60</v>
      </c>
      <c r="H4" s="119" t="s">
        <v>61</v>
      </c>
      <c r="I4" s="119" t="s">
        <v>0</v>
      </c>
      <c r="J4" s="119" t="s">
        <v>171</v>
      </c>
      <c r="K4" s="119" t="s">
        <v>62</v>
      </c>
      <c r="L4" s="119" t="s">
        <v>63</v>
      </c>
      <c r="M4" s="119" t="s">
        <v>64</v>
      </c>
      <c r="N4" s="119" t="s">
        <v>65</v>
      </c>
      <c r="O4" s="120" t="s">
        <v>170</v>
      </c>
      <c r="P4" s="120" t="s">
        <v>169</v>
      </c>
    </row>
    <row r="5" spans="1:16" x14ac:dyDescent="0.25">
      <c r="A5" s="110" t="s">
        <v>168</v>
      </c>
      <c r="B5" s="111" t="s">
        <v>66</v>
      </c>
      <c r="C5" s="112">
        <v>1087582.7372999999</v>
      </c>
      <c r="D5" s="112">
        <v>1013862.80724</v>
      </c>
      <c r="E5" s="112">
        <v>1061155.5877799999</v>
      </c>
      <c r="F5" s="112">
        <v>1122869.2847500001</v>
      </c>
      <c r="G5" s="112">
        <v>993426.37317000004</v>
      </c>
      <c r="H5" s="112"/>
      <c r="I5" s="112"/>
      <c r="J5" s="112"/>
      <c r="K5" s="112"/>
      <c r="L5" s="112"/>
      <c r="M5" s="112"/>
      <c r="N5" s="112"/>
      <c r="O5" s="112">
        <f t="shared" ref="O5:O24" si="0">SUM(C5:N5)</f>
        <v>5278896.7902399991</v>
      </c>
      <c r="P5" s="113">
        <f t="shared" ref="P5:P24" si="1">O5/O$26*100</f>
        <v>9.5912934507680969</v>
      </c>
    </row>
    <row r="6" spans="1:16" x14ac:dyDescent="0.25">
      <c r="A6" s="110" t="s">
        <v>167</v>
      </c>
      <c r="B6" s="111" t="s">
        <v>67</v>
      </c>
      <c r="C6" s="112">
        <v>846657.36627</v>
      </c>
      <c r="D6" s="112">
        <v>732897.68743000005</v>
      </c>
      <c r="E6" s="112">
        <v>712127.02460999996</v>
      </c>
      <c r="F6" s="112">
        <v>767141.80943000002</v>
      </c>
      <c r="G6" s="112">
        <v>634170.51252999995</v>
      </c>
      <c r="H6" s="112"/>
      <c r="I6" s="112"/>
      <c r="J6" s="112"/>
      <c r="K6" s="112"/>
      <c r="L6" s="112"/>
      <c r="M6" s="112"/>
      <c r="N6" s="112"/>
      <c r="O6" s="112">
        <f t="shared" si="0"/>
        <v>3692994.4002699996</v>
      </c>
      <c r="P6" s="113">
        <f t="shared" si="1"/>
        <v>6.7098476087884551</v>
      </c>
    </row>
    <row r="7" spans="1:16" x14ac:dyDescent="0.25">
      <c r="A7" s="110" t="s">
        <v>166</v>
      </c>
      <c r="B7" s="111" t="s">
        <v>68</v>
      </c>
      <c r="C7" s="112">
        <v>750468.80446000001</v>
      </c>
      <c r="D7" s="112">
        <v>739751.60404999997</v>
      </c>
      <c r="E7" s="112">
        <v>709715.67451000004</v>
      </c>
      <c r="F7" s="112">
        <v>768446.49742000003</v>
      </c>
      <c r="G7" s="112">
        <v>680651.08250000002</v>
      </c>
      <c r="H7" s="112"/>
      <c r="I7" s="112"/>
      <c r="J7" s="112"/>
      <c r="K7" s="112"/>
      <c r="L7" s="112"/>
      <c r="M7" s="112"/>
      <c r="N7" s="112"/>
      <c r="O7" s="112">
        <f t="shared" si="0"/>
        <v>3649033.6629399997</v>
      </c>
      <c r="P7" s="113">
        <f t="shared" si="1"/>
        <v>6.6299747965706217</v>
      </c>
    </row>
    <row r="8" spans="1:16" x14ac:dyDescent="0.25">
      <c r="A8" s="110" t="s">
        <v>165</v>
      </c>
      <c r="B8" s="111" t="s">
        <v>70</v>
      </c>
      <c r="C8" s="112">
        <v>570031.34372999996</v>
      </c>
      <c r="D8" s="112">
        <v>509755.76127999998</v>
      </c>
      <c r="E8" s="112">
        <v>522601.08597000001</v>
      </c>
      <c r="F8" s="112">
        <v>548201.55608000001</v>
      </c>
      <c r="G8" s="112">
        <v>482940.83172000002</v>
      </c>
      <c r="H8" s="112"/>
      <c r="I8" s="112"/>
      <c r="J8" s="112"/>
      <c r="K8" s="112"/>
      <c r="L8" s="112"/>
      <c r="M8" s="112"/>
      <c r="N8" s="112"/>
      <c r="O8" s="112">
        <f t="shared" si="0"/>
        <v>2633530.5787800001</v>
      </c>
      <c r="P8" s="113">
        <f t="shared" si="1"/>
        <v>4.7848945710305815</v>
      </c>
    </row>
    <row r="9" spans="1:16" x14ac:dyDescent="0.25">
      <c r="A9" s="110" t="s">
        <v>164</v>
      </c>
      <c r="B9" s="111" t="s">
        <v>72</v>
      </c>
      <c r="C9" s="112">
        <v>481112.13474000001</v>
      </c>
      <c r="D9" s="112">
        <v>520845.88971999998</v>
      </c>
      <c r="E9" s="112">
        <v>531322.57973999996</v>
      </c>
      <c r="F9" s="112">
        <v>508485.67439</v>
      </c>
      <c r="G9" s="112">
        <v>454134.89267999999</v>
      </c>
      <c r="H9" s="112"/>
      <c r="I9" s="112"/>
      <c r="J9" s="112"/>
      <c r="K9" s="112"/>
      <c r="L9" s="112"/>
      <c r="M9" s="112"/>
      <c r="N9" s="112"/>
      <c r="O9" s="112">
        <f t="shared" si="0"/>
        <v>2495901.1712699998</v>
      </c>
      <c r="P9" s="113">
        <f t="shared" si="1"/>
        <v>4.5348339831205555</v>
      </c>
    </row>
    <row r="10" spans="1:16" x14ac:dyDescent="0.25">
      <c r="A10" s="110" t="s">
        <v>163</v>
      </c>
      <c r="B10" s="111" t="s">
        <v>71</v>
      </c>
      <c r="C10" s="112">
        <v>469309.56578</v>
      </c>
      <c r="D10" s="112">
        <v>458147.94357</v>
      </c>
      <c r="E10" s="112">
        <v>458021.68171999999</v>
      </c>
      <c r="F10" s="112">
        <v>478979.10823000001</v>
      </c>
      <c r="G10" s="112">
        <v>405007.20107000001</v>
      </c>
      <c r="H10" s="112"/>
      <c r="I10" s="112"/>
      <c r="J10" s="112"/>
      <c r="K10" s="112"/>
      <c r="L10" s="112"/>
      <c r="M10" s="112"/>
      <c r="N10" s="112"/>
      <c r="O10" s="112">
        <f t="shared" si="0"/>
        <v>2269465.50037</v>
      </c>
      <c r="P10" s="113">
        <f t="shared" si="1"/>
        <v>4.1234201870905132</v>
      </c>
    </row>
    <row r="11" spans="1:16" x14ac:dyDescent="0.25">
      <c r="A11" s="110" t="s">
        <v>162</v>
      </c>
      <c r="B11" s="111" t="s">
        <v>73</v>
      </c>
      <c r="C11" s="112">
        <v>387911.02915000002</v>
      </c>
      <c r="D11" s="112">
        <v>396208.24501000001</v>
      </c>
      <c r="E11" s="112">
        <v>372197.66856000002</v>
      </c>
      <c r="F11" s="112">
        <v>406219.86167000001</v>
      </c>
      <c r="G11" s="112">
        <v>336658.40175999998</v>
      </c>
      <c r="H11" s="112"/>
      <c r="I11" s="112"/>
      <c r="J11" s="112"/>
      <c r="K11" s="112"/>
      <c r="L11" s="112"/>
      <c r="M11" s="112"/>
      <c r="N11" s="112"/>
      <c r="O11" s="112">
        <f t="shared" si="0"/>
        <v>1899195.2061500002</v>
      </c>
      <c r="P11" s="113">
        <f t="shared" si="1"/>
        <v>3.450671469113626</v>
      </c>
    </row>
    <row r="12" spans="1:16" x14ac:dyDescent="0.25">
      <c r="A12" s="110" t="s">
        <v>161</v>
      </c>
      <c r="B12" s="111" t="s">
        <v>154</v>
      </c>
      <c r="C12" s="112">
        <v>399103.99098</v>
      </c>
      <c r="D12" s="112">
        <v>275777.80758000002</v>
      </c>
      <c r="E12" s="112">
        <v>199416.67611</v>
      </c>
      <c r="F12" s="112">
        <v>299074.31381000002</v>
      </c>
      <c r="G12" s="112">
        <v>422672.83525</v>
      </c>
      <c r="H12" s="112"/>
      <c r="I12" s="112"/>
      <c r="J12" s="112"/>
      <c r="K12" s="112"/>
      <c r="L12" s="112"/>
      <c r="M12" s="112"/>
      <c r="N12" s="112"/>
      <c r="O12" s="112">
        <f t="shared" si="0"/>
        <v>1596045.6237300001</v>
      </c>
      <c r="P12" s="113">
        <f t="shared" si="1"/>
        <v>2.899875209970276</v>
      </c>
    </row>
    <row r="13" spans="1:16" x14ac:dyDescent="0.25">
      <c r="A13" s="110" t="s">
        <v>160</v>
      </c>
      <c r="B13" s="111" t="s">
        <v>69</v>
      </c>
      <c r="C13" s="112">
        <v>313642.01033999998</v>
      </c>
      <c r="D13" s="112">
        <v>296632.93394000002</v>
      </c>
      <c r="E13" s="112">
        <v>327401.64802000002</v>
      </c>
      <c r="F13" s="112">
        <v>319151.99793000001</v>
      </c>
      <c r="G13" s="112">
        <v>316144.95400999999</v>
      </c>
      <c r="H13" s="112"/>
      <c r="I13" s="112"/>
      <c r="J13" s="112"/>
      <c r="K13" s="112"/>
      <c r="L13" s="112"/>
      <c r="M13" s="112"/>
      <c r="N13" s="112"/>
      <c r="O13" s="112">
        <f t="shared" si="0"/>
        <v>1572973.54424</v>
      </c>
      <c r="P13" s="113">
        <f t="shared" si="1"/>
        <v>2.8579552608405301</v>
      </c>
    </row>
    <row r="14" spans="1:16" x14ac:dyDescent="0.25">
      <c r="A14" s="110" t="s">
        <v>158</v>
      </c>
      <c r="B14" s="111" t="s">
        <v>142</v>
      </c>
      <c r="C14" s="112">
        <v>203484.37448999999</v>
      </c>
      <c r="D14" s="112">
        <v>288196.68319000001</v>
      </c>
      <c r="E14" s="112">
        <v>301784.67430000001</v>
      </c>
      <c r="F14" s="112">
        <v>385871.69685000001</v>
      </c>
      <c r="G14" s="112">
        <v>333016.41502000001</v>
      </c>
      <c r="H14" s="112"/>
      <c r="I14" s="112"/>
      <c r="J14" s="112"/>
      <c r="K14" s="112"/>
      <c r="L14" s="112"/>
      <c r="M14" s="112"/>
      <c r="N14" s="112"/>
      <c r="O14" s="112">
        <f t="shared" si="0"/>
        <v>1512353.8438499998</v>
      </c>
      <c r="P14" s="113">
        <f t="shared" si="1"/>
        <v>2.7478145707605299</v>
      </c>
    </row>
    <row r="15" spans="1:16" x14ac:dyDescent="0.25">
      <c r="A15" s="110" t="s">
        <v>156</v>
      </c>
      <c r="B15" s="111" t="s">
        <v>74</v>
      </c>
      <c r="C15" s="112">
        <v>277691.49177999998</v>
      </c>
      <c r="D15" s="112">
        <v>265128.33747000003</v>
      </c>
      <c r="E15" s="112">
        <v>391449.55563000002</v>
      </c>
      <c r="F15" s="112">
        <v>308508.30063000001</v>
      </c>
      <c r="G15" s="112">
        <v>240181.33186999999</v>
      </c>
      <c r="H15" s="112"/>
      <c r="I15" s="112"/>
      <c r="J15" s="112"/>
      <c r="K15" s="112"/>
      <c r="L15" s="112"/>
      <c r="M15" s="112"/>
      <c r="N15" s="112"/>
      <c r="O15" s="112">
        <f t="shared" si="0"/>
        <v>1482959.0173800001</v>
      </c>
      <c r="P15" s="113">
        <f t="shared" si="1"/>
        <v>2.6944067437445831</v>
      </c>
    </row>
    <row r="16" spans="1:16" x14ac:dyDescent="0.25">
      <c r="A16" s="110" t="s">
        <v>155</v>
      </c>
      <c r="B16" s="111" t="s">
        <v>152</v>
      </c>
      <c r="C16" s="112">
        <v>213137.17726999999</v>
      </c>
      <c r="D16" s="112">
        <v>202060.92011000001</v>
      </c>
      <c r="E16" s="112">
        <v>218197.4976</v>
      </c>
      <c r="F16" s="112">
        <v>328597.65941999998</v>
      </c>
      <c r="G16" s="112">
        <v>303909.14905000001</v>
      </c>
      <c r="H16" s="112"/>
      <c r="I16" s="112"/>
      <c r="J16" s="112"/>
      <c r="K16" s="112"/>
      <c r="L16" s="112"/>
      <c r="M16" s="112"/>
      <c r="N16" s="112"/>
      <c r="O16" s="112">
        <f t="shared" si="0"/>
        <v>1265902.4034500001</v>
      </c>
      <c r="P16" s="113">
        <f t="shared" si="1"/>
        <v>2.3000338733596597</v>
      </c>
    </row>
    <row r="17" spans="1:16" x14ac:dyDescent="0.25">
      <c r="A17" s="110" t="s">
        <v>153</v>
      </c>
      <c r="B17" s="111" t="s">
        <v>159</v>
      </c>
      <c r="C17" s="112">
        <v>253613.76504</v>
      </c>
      <c r="D17" s="112">
        <v>235660.12040000001</v>
      </c>
      <c r="E17" s="112">
        <v>237838.96403999999</v>
      </c>
      <c r="F17" s="112">
        <v>255635.50983</v>
      </c>
      <c r="G17" s="112">
        <v>231432.28940000001</v>
      </c>
      <c r="H17" s="112"/>
      <c r="I17" s="112"/>
      <c r="J17" s="112"/>
      <c r="K17" s="112"/>
      <c r="L17" s="112"/>
      <c r="M17" s="112"/>
      <c r="N17" s="112"/>
      <c r="O17" s="112">
        <f t="shared" si="0"/>
        <v>1214180.6487099999</v>
      </c>
      <c r="P17" s="113">
        <f t="shared" si="1"/>
        <v>2.2060599717639353</v>
      </c>
    </row>
    <row r="18" spans="1:16" x14ac:dyDescent="0.25">
      <c r="A18" s="110" t="s">
        <v>151</v>
      </c>
      <c r="B18" s="111" t="s">
        <v>157</v>
      </c>
      <c r="C18" s="112">
        <v>170763.91381999999</v>
      </c>
      <c r="D18" s="112">
        <v>214711.7243</v>
      </c>
      <c r="E18" s="112">
        <v>239958.88329</v>
      </c>
      <c r="F18" s="112">
        <v>267250.00871999998</v>
      </c>
      <c r="G18" s="112">
        <v>218643.04707999999</v>
      </c>
      <c r="H18" s="112"/>
      <c r="I18" s="112"/>
      <c r="J18" s="112"/>
      <c r="K18" s="112"/>
      <c r="L18" s="112"/>
      <c r="M18" s="112"/>
      <c r="N18" s="112"/>
      <c r="O18" s="112">
        <f t="shared" si="0"/>
        <v>1111327.57721</v>
      </c>
      <c r="P18" s="113">
        <f t="shared" si="1"/>
        <v>2.0191849427061159</v>
      </c>
    </row>
    <row r="19" spans="1:16" x14ac:dyDescent="0.25">
      <c r="A19" s="110" t="s">
        <v>149</v>
      </c>
      <c r="B19" s="111" t="s">
        <v>147</v>
      </c>
      <c r="C19" s="112">
        <v>208349.97661000001</v>
      </c>
      <c r="D19" s="112">
        <v>201383.28690000001</v>
      </c>
      <c r="E19" s="112">
        <v>229631.27329000001</v>
      </c>
      <c r="F19" s="112">
        <v>216558.22021999999</v>
      </c>
      <c r="G19" s="112">
        <v>230633.28763000001</v>
      </c>
      <c r="H19" s="112"/>
      <c r="I19" s="112"/>
      <c r="J19" s="112"/>
      <c r="K19" s="112"/>
      <c r="L19" s="112"/>
      <c r="M19" s="112"/>
      <c r="N19" s="112"/>
      <c r="O19" s="112">
        <f t="shared" si="0"/>
        <v>1086556.0446500001</v>
      </c>
      <c r="P19" s="113">
        <f t="shared" si="1"/>
        <v>1.9741772360869048</v>
      </c>
    </row>
    <row r="20" spans="1:16" x14ac:dyDescent="0.25">
      <c r="A20" s="110" t="s">
        <v>148</v>
      </c>
      <c r="B20" s="111" t="s">
        <v>150</v>
      </c>
      <c r="C20" s="112">
        <v>212682.59643999999</v>
      </c>
      <c r="D20" s="112">
        <v>205175.37792</v>
      </c>
      <c r="E20" s="112">
        <v>221784.2114</v>
      </c>
      <c r="F20" s="112">
        <v>206949.04049000001</v>
      </c>
      <c r="G20" s="112">
        <v>193862.00878999999</v>
      </c>
      <c r="H20" s="112"/>
      <c r="I20" s="112"/>
      <c r="J20" s="112"/>
      <c r="K20" s="112"/>
      <c r="L20" s="112"/>
      <c r="M20" s="112"/>
      <c r="N20" s="112"/>
      <c r="O20" s="112">
        <f t="shared" si="0"/>
        <v>1040453.2350400001</v>
      </c>
      <c r="P20" s="113">
        <f t="shared" si="1"/>
        <v>1.8904124660137436</v>
      </c>
    </row>
    <row r="21" spans="1:16" x14ac:dyDescent="0.25">
      <c r="A21" s="110" t="s">
        <v>146</v>
      </c>
      <c r="B21" s="111" t="s">
        <v>140</v>
      </c>
      <c r="C21" s="112">
        <v>183546.35931</v>
      </c>
      <c r="D21" s="112">
        <v>190570.41328000001</v>
      </c>
      <c r="E21" s="112">
        <v>193862.90048000001</v>
      </c>
      <c r="F21" s="112">
        <v>213851.89397</v>
      </c>
      <c r="G21" s="112">
        <v>170561.88295999999</v>
      </c>
      <c r="H21" s="112"/>
      <c r="I21" s="112"/>
      <c r="J21" s="112"/>
      <c r="K21" s="112"/>
      <c r="L21" s="112"/>
      <c r="M21" s="112"/>
      <c r="N21" s="112"/>
      <c r="O21" s="112">
        <f t="shared" si="0"/>
        <v>952393.45</v>
      </c>
      <c r="P21" s="113">
        <f t="shared" si="1"/>
        <v>1.7304155437227509</v>
      </c>
    </row>
    <row r="22" spans="1:16" x14ac:dyDescent="0.25">
      <c r="A22" s="110" t="s">
        <v>145</v>
      </c>
      <c r="B22" s="111" t="s">
        <v>202</v>
      </c>
      <c r="C22" s="112">
        <v>153934.36100999999</v>
      </c>
      <c r="D22" s="112">
        <v>147083.09036999999</v>
      </c>
      <c r="E22" s="112">
        <v>155123.60561</v>
      </c>
      <c r="F22" s="112">
        <v>208580.52911</v>
      </c>
      <c r="G22" s="112">
        <v>246255.15450999999</v>
      </c>
      <c r="H22" s="112"/>
      <c r="I22" s="112"/>
      <c r="J22" s="112"/>
      <c r="K22" s="112"/>
      <c r="L22" s="112"/>
      <c r="M22" s="112"/>
      <c r="N22" s="112"/>
      <c r="O22" s="112">
        <f t="shared" si="0"/>
        <v>910976.74060999998</v>
      </c>
      <c r="P22" s="113">
        <f t="shared" si="1"/>
        <v>1.655165007614692</v>
      </c>
    </row>
    <row r="23" spans="1:16" x14ac:dyDescent="0.25">
      <c r="A23" s="110" t="s">
        <v>143</v>
      </c>
      <c r="B23" s="111" t="s">
        <v>144</v>
      </c>
      <c r="C23" s="112">
        <v>188859.80744</v>
      </c>
      <c r="D23" s="112">
        <v>161253.44803</v>
      </c>
      <c r="E23" s="112">
        <v>185134.66453000001</v>
      </c>
      <c r="F23" s="112">
        <v>192156.13597999999</v>
      </c>
      <c r="G23" s="112">
        <v>179951.43077000001</v>
      </c>
      <c r="H23" s="112"/>
      <c r="I23" s="112"/>
      <c r="J23" s="112"/>
      <c r="K23" s="112"/>
      <c r="L23" s="112"/>
      <c r="M23" s="112"/>
      <c r="N23" s="112"/>
      <c r="O23" s="112">
        <f t="shared" si="0"/>
        <v>907355.48674999992</v>
      </c>
      <c r="P23" s="113">
        <f t="shared" si="1"/>
        <v>1.6485855062887325</v>
      </c>
    </row>
    <row r="24" spans="1:16" x14ac:dyDescent="0.25">
      <c r="A24" s="110" t="s">
        <v>141</v>
      </c>
      <c r="B24" s="111" t="s">
        <v>231</v>
      </c>
      <c r="C24" s="112">
        <v>136191.70441000001</v>
      </c>
      <c r="D24" s="112">
        <v>152970.03120999999</v>
      </c>
      <c r="E24" s="112">
        <v>167598.08924999999</v>
      </c>
      <c r="F24" s="112">
        <v>177885.81349</v>
      </c>
      <c r="G24" s="112">
        <v>155219.68638999999</v>
      </c>
      <c r="H24" s="112"/>
      <c r="I24" s="112"/>
      <c r="J24" s="112"/>
      <c r="K24" s="112"/>
      <c r="L24" s="112"/>
      <c r="M24" s="112"/>
      <c r="N24" s="112"/>
      <c r="O24" s="112">
        <f t="shared" si="0"/>
        <v>789865.32474999991</v>
      </c>
      <c r="P24" s="113">
        <f t="shared" si="1"/>
        <v>1.4351161648528961</v>
      </c>
    </row>
    <row r="25" spans="1:16" x14ac:dyDescent="0.25">
      <c r="A25" s="114"/>
      <c r="B25" s="158" t="s">
        <v>139</v>
      </c>
      <c r="C25" s="158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6">
        <f>SUM(O5:O24)</f>
        <v>37362360.250390008</v>
      </c>
      <c r="P25" s="117">
        <f>SUM(P5:P24)</f>
        <v>67.884138564207802</v>
      </c>
    </row>
    <row r="26" spans="1:16" ht="13.5" customHeight="1" x14ac:dyDescent="0.25">
      <c r="A26" s="114"/>
      <c r="B26" s="159" t="s">
        <v>138</v>
      </c>
      <c r="C26" s="159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6">
        <v>55038424.351589933</v>
      </c>
      <c r="P26" s="112">
        <f>O26/O$26*100</f>
        <v>100</v>
      </c>
    </row>
    <row r="27" spans="1:16" x14ac:dyDescent="0.25">
      <c r="B27" s="78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3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2015-04-01T04:24:42Z</cp:lastPrinted>
  <dcterms:created xsi:type="dcterms:W3CDTF">2013-08-01T04:41:02Z</dcterms:created>
  <dcterms:modified xsi:type="dcterms:W3CDTF">2015-06-01T05:47:16Z</dcterms:modified>
</cp:coreProperties>
</file>