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20" windowWidth="15570" windowHeight="7650"/>
  </bookViews>
  <sheets>
    <sheet name="SEKTÖR (U S D)" sheetId="1" r:id="rId1"/>
    <sheet name="Seçilmiş İstatistikler" sheetId="14" r:id="rId2"/>
    <sheet name="SEKTÖR (TL)" sheetId="2" r:id="rId3"/>
    <sheet name="USDvsTL" sheetId="3" r:id="rId4"/>
    <sheet name="GEN.SEK." sheetId="4" r:id="rId5"/>
    <sheet name="Toplam İhracat  bar gra" sheetId="15" r:id="rId6"/>
    <sheet name="Ü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-2014 AYLIK İHR" sheetId="22" r:id="rId14"/>
  </sheets>
  <calcPr calcId="145621"/>
</workbook>
</file>

<file path=xl/calcChain.xml><?xml version="1.0" encoding="utf-8"?>
<calcChain xmlns="http://schemas.openxmlformats.org/spreadsheetml/2006/main">
  <c r="D68" i="14" l="1"/>
  <c r="D69" i="14"/>
  <c r="D70" i="14"/>
  <c r="D71" i="14"/>
  <c r="D72" i="14"/>
  <c r="D73" i="14"/>
  <c r="D74" i="14"/>
  <c r="D75" i="14"/>
  <c r="D76" i="14"/>
  <c r="D67" i="14"/>
  <c r="D83" i="14"/>
  <c r="D84" i="14"/>
  <c r="D85" i="14"/>
  <c r="D86" i="14"/>
  <c r="D87" i="14"/>
  <c r="D88" i="14"/>
  <c r="D89" i="14"/>
  <c r="D90" i="14"/>
  <c r="D91" i="14"/>
  <c r="D82" i="14"/>
  <c r="D53" i="14"/>
  <c r="D54" i="14"/>
  <c r="D55" i="14"/>
  <c r="D56" i="14"/>
  <c r="D57" i="14"/>
  <c r="D58" i="14"/>
  <c r="D59" i="14"/>
  <c r="D60" i="14"/>
  <c r="D61" i="14"/>
  <c r="D52" i="14"/>
  <c r="D38" i="14"/>
  <c r="D39" i="14"/>
  <c r="D40" i="14"/>
  <c r="D41" i="14"/>
  <c r="D42" i="14"/>
  <c r="D43" i="14"/>
  <c r="D44" i="14"/>
  <c r="D45" i="14"/>
  <c r="D46" i="14"/>
  <c r="D37" i="14"/>
  <c r="D23" i="14"/>
  <c r="D24" i="14"/>
  <c r="D25" i="14"/>
  <c r="D26" i="14"/>
  <c r="D27" i="14"/>
  <c r="D28" i="14"/>
  <c r="D29" i="14"/>
  <c r="D30" i="14"/>
  <c r="D31" i="14"/>
  <c r="D22" i="14"/>
  <c r="D7" i="14"/>
  <c r="D8" i="14"/>
  <c r="D9" i="14"/>
  <c r="D10" i="14"/>
  <c r="D11" i="14"/>
  <c r="D12" i="14"/>
  <c r="D13" i="14"/>
  <c r="D14" i="14"/>
  <c r="D15" i="14"/>
  <c r="D6" i="14"/>
  <c r="K46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J46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G46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F46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O5" i="23" l="1"/>
  <c r="O6" i="23"/>
  <c r="O7" i="23"/>
  <c r="O8" i="23"/>
  <c r="O9" i="23"/>
  <c r="O10" i="23"/>
  <c r="O11" i="23"/>
  <c r="O12" i="23"/>
  <c r="O13" i="23"/>
  <c r="O14" i="23"/>
  <c r="O15" i="23"/>
  <c r="O16" i="23"/>
  <c r="O17" i="23"/>
  <c r="O18" i="23"/>
  <c r="O19" i="23"/>
  <c r="O20" i="23"/>
  <c r="O21" i="23"/>
  <c r="O22" i="23"/>
  <c r="O23" i="23"/>
  <c r="O24" i="23"/>
  <c r="M22" i="4" l="1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M46" i="2" l="1"/>
  <c r="M46" i="1"/>
  <c r="L46" i="1"/>
  <c r="F46" i="3" s="1"/>
  <c r="K45" i="1"/>
  <c r="K45" i="2" s="1"/>
  <c r="J45" i="1"/>
  <c r="J45" i="2" s="1"/>
  <c r="M44" i="1"/>
  <c r="L44" i="1"/>
  <c r="F44" i="3" s="1"/>
  <c r="M43" i="1"/>
  <c r="L43" i="1"/>
  <c r="F43" i="3" s="1"/>
  <c r="M42" i="1"/>
  <c r="L42" i="1"/>
  <c r="F42" i="3" s="1"/>
  <c r="M41" i="1"/>
  <c r="L41" i="1"/>
  <c r="F41" i="3" s="1"/>
  <c r="M40" i="1"/>
  <c r="L40" i="1"/>
  <c r="F40" i="3" s="1"/>
  <c r="M39" i="1"/>
  <c r="L39" i="1"/>
  <c r="F39" i="3" s="1"/>
  <c r="M38" i="1"/>
  <c r="L38" i="1"/>
  <c r="F38" i="3" s="1"/>
  <c r="M37" i="1"/>
  <c r="L37" i="1"/>
  <c r="F37" i="3" s="1"/>
  <c r="M36" i="1"/>
  <c r="L36" i="1"/>
  <c r="F36" i="3" s="1"/>
  <c r="M35" i="1"/>
  <c r="L35" i="1"/>
  <c r="F35" i="3" s="1"/>
  <c r="M34" i="1"/>
  <c r="L34" i="1"/>
  <c r="F34" i="3" s="1"/>
  <c r="M33" i="1"/>
  <c r="L33" i="1"/>
  <c r="F33" i="3" s="1"/>
  <c r="M32" i="1"/>
  <c r="L32" i="1"/>
  <c r="F32" i="3" s="1"/>
  <c r="M31" i="1"/>
  <c r="L31" i="1"/>
  <c r="F31" i="3" s="1"/>
  <c r="M30" i="1"/>
  <c r="L30" i="1"/>
  <c r="F30" i="3" s="1"/>
  <c r="M29" i="1"/>
  <c r="L29" i="1"/>
  <c r="F29" i="3" s="1"/>
  <c r="M28" i="1"/>
  <c r="L28" i="1"/>
  <c r="F28" i="3" s="1"/>
  <c r="M27" i="1"/>
  <c r="L27" i="1"/>
  <c r="F27" i="3" s="1"/>
  <c r="M26" i="1"/>
  <c r="L26" i="1"/>
  <c r="F26" i="3" s="1"/>
  <c r="M25" i="1"/>
  <c r="L25" i="1"/>
  <c r="F25" i="3" s="1"/>
  <c r="M24" i="1"/>
  <c r="L24" i="1"/>
  <c r="F24" i="3" s="1"/>
  <c r="M23" i="1"/>
  <c r="L23" i="1"/>
  <c r="F23" i="3" s="1"/>
  <c r="M22" i="1"/>
  <c r="L22" i="1"/>
  <c r="F22" i="3" s="1"/>
  <c r="M21" i="1"/>
  <c r="L21" i="1"/>
  <c r="F21" i="3" s="1"/>
  <c r="M20" i="1"/>
  <c r="L20" i="1"/>
  <c r="F20" i="3" s="1"/>
  <c r="M19" i="1"/>
  <c r="L19" i="1"/>
  <c r="F19" i="3" s="1"/>
  <c r="M18" i="1"/>
  <c r="L18" i="1"/>
  <c r="F18" i="3" s="1"/>
  <c r="M17" i="1"/>
  <c r="L17" i="1"/>
  <c r="F17" i="3" s="1"/>
  <c r="M16" i="1"/>
  <c r="L16" i="1"/>
  <c r="F16" i="3" s="1"/>
  <c r="M15" i="1"/>
  <c r="L15" i="1"/>
  <c r="F15" i="3" s="1"/>
  <c r="M14" i="1"/>
  <c r="L14" i="1"/>
  <c r="F14" i="3" s="1"/>
  <c r="M13" i="1"/>
  <c r="L13" i="1"/>
  <c r="F13" i="3" s="1"/>
  <c r="M12" i="1"/>
  <c r="L12" i="1"/>
  <c r="F12" i="3" s="1"/>
  <c r="M11" i="1"/>
  <c r="L11" i="1"/>
  <c r="F11" i="3" s="1"/>
  <c r="M10" i="1"/>
  <c r="L10" i="1"/>
  <c r="F10" i="3" s="1"/>
  <c r="M9" i="1"/>
  <c r="L9" i="1"/>
  <c r="F9" i="3" s="1"/>
  <c r="M8" i="1"/>
  <c r="L8" i="1"/>
  <c r="F8" i="3" s="1"/>
  <c r="M45" i="1" l="1"/>
  <c r="M8" i="2"/>
  <c r="M10" i="2"/>
  <c r="M12" i="2"/>
  <c r="M14" i="2"/>
  <c r="M16" i="2"/>
  <c r="M18" i="2"/>
  <c r="M20" i="2"/>
  <c r="M22" i="2"/>
  <c r="M24" i="2"/>
  <c r="M26" i="2"/>
  <c r="M28" i="2"/>
  <c r="M30" i="2"/>
  <c r="M32" i="2"/>
  <c r="M34" i="2"/>
  <c r="M36" i="2"/>
  <c r="M38" i="2"/>
  <c r="M40" i="2"/>
  <c r="M42" i="2"/>
  <c r="M44" i="2"/>
  <c r="M45" i="2"/>
  <c r="M9" i="2"/>
  <c r="M11" i="2"/>
  <c r="M13" i="2"/>
  <c r="M15" i="2"/>
  <c r="M17" i="2"/>
  <c r="M19" i="2"/>
  <c r="M21" i="2"/>
  <c r="M23" i="2"/>
  <c r="M25" i="2"/>
  <c r="M27" i="2"/>
  <c r="M29" i="2"/>
  <c r="M31" i="2"/>
  <c r="M33" i="2"/>
  <c r="M35" i="2"/>
  <c r="M37" i="2"/>
  <c r="M39" i="2"/>
  <c r="M41" i="2"/>
  <c r="M43" i="2"/>
  <c r="L45" i="1"/>
  <c r="F45" i="3" s="1"/>
  <c r="L8" i="2"/>
  <c r="G8" i="3" s="1"/>
  <c r="L9" i="2"/>
  <c r="G9" i="3" s="1"/>
  <c r="L10" i="2"/>
  <c r="G10" i="3" s="1"/>
  <c r="L11" i="2"/>
  <c r="G11" i="3" s="1"/>
  <c r="L12" i="2"/>
  <c r="G12" i="3" s="1"/>
  <c r="L13" i="2"/>
  <c r="G13" i="3" s="1"/>
  <c r="L14" i="2"/>
  <c r="G14" i="3" s="1"/>
  <c r="L15" i="2"/>
  <c r="G15" i="3" s="1"/>
  <c r="L16" i="2"/>
  <c r="G16" i="3" s="1"/>
  <c r="L17" i="2"/>
  <c r="G17" i="3" s="1"/>
  <c r="L18" i="2"/>
  <c r="G18" i="3" s="1"/>
  <c r="L19" i="2"/>
  <c r="G19" i="3" s="1"/>
  <c r="L20" i="2"/>
  <c r="G20" i="3" s="1"/>
  <c r="L21" i="2"/>
  <c r="G21" i="3" s="1"/>
  <c r="L22" i="2"/>
  <c r="G22" i="3" s="1"/>
  <c r="L23" i="2"/>
  <c r="G23" i="3" s="1"/>
  <c r="L24" i="2"/>
  <c r="G24" i="3" s="1"/>
  <c r="L25" i="2"/>
  <c r="G25" i="3" s="1"/>
  <c r="L26" i="2"/>
  <c r="G26" i="3" s="1"/>
  <c r="L27" i="2"/>
  <c r="G27" i="3" s="1"/>
  <c r="L28" i="2"/>
  <c r="G28" i="3" s="1"/>
  <c r="L29" i="2"/>
  <c r="G29" i="3" s="1"/>
  <c r="L30" i="2"/>
  <c r="G30" i="3" s="1"/>
  <c r="L31" i="2"/>
  <c r="G31" i="3" s="1"/>
  <c r="L32" i="2"/>
  <c r="G32" i="3" s="1"/>
  <c r="L33" i="2"/>
  <c r="G33" i="3" s="1"/>
  <c r="L34" i="2"/>
  <c r="G34" i="3" s="1"/>
  <c r="L35" i="2"/>
  <c r="G35" i="3" s="1"/>
  <c r="L36" i="2"/>
  <c r="G36" i="3" s="1"/>
  <c r="L37" i="2"/>
  <c r="G37" i="3" s="1"/>
  <c r="L38" i="2"/>
  <c r="G38" i="3" s="1"/>
  <c r="L39" i="2"/>
  <c r="G39" i="3" s="1"/>
  <c r="L40" i="2"/>
  <c r="G40" i="3" s="1"/>
  <c r="L41" i="2"/>
  <c r="G41" i="3" s="1"/>
  <c r="L42" i="2"/>
  <c r="G42" i="3" s="1"/>
  <c r="L43" i="2"/>
  <c r="G43" i="3" s="1"/>
  <c r="L44" i="2"/>
  <c r="G44" i="3" s="1"/>
  <c r="L46" i="2"/>
  <c r="G46" i="3" s="1"/>
  <c r="P5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O25" i="23" l="1"/>
  <c r="P6" i="23"/>
  <c r="P25" i="23" s="1"/>
  <c r="L45" i="2"/>
  <c r="G45" i="3" s="1"/>
  <c r="O2" i="22"/>
  <c r="O3" i="22"/>
  <c r="O4" i="22"/>
  <c r="O5" i="22"/>
  <c r="O6" i="22"/>
  <c r="O7" i="22"/>
  <c r="O8" i="22"/>
  <c r="O9" i="22"/>
  <c r="O10" i="22"/>
  <c r="O11" i="22"/>
  <c r="O12" i="22"/>
  <c r="O13" i="22"/>
  <c r="O14" i="22"/>
  <c r="O15" i="22"/>
  <c r="O16" i="22"/>
  <c r="O17" i="22"/>
  <c r="O18" i="22"/>
  <c r="O19" i="22"/>
  <c r="O20" i="22"/>
  <c r="O21" i="22"/>
  <c r="O22" i="22"/>
  <c r="O23" i="22"/>
  <c r="O24" i="22"/>
  <c r="O25" i="22"/>
  <c r="O26" i="22"/>
  <c r="O27" i="22"/>
  <c r="O28" i="22"/>
  <c r="O29" i="22"/>
  <c r="O30" i="22"/>
  <c r="O31" i="22"/>
  <c r="O32" i="22"/>
  <c r="O33" i="22"/>
  <c r="O34" i="22"/>
  <c r="O35" i="22"/>
  <c r="O36" i="22"/>
  <c r="O37" i="22"/>
  <c r="O38" i="22"/>
  <c r="O39" i="22"/>
  <c r="O40" i="22"/>
  <c r="O41" i="22"/>
  <c r="O42" i="22"/>
  <c r="O43" i="22"/>
  <c r="O44" i="22"/>
  <c r="O45" i="22"/>
  <c r="O46" i="22"/>
  <c r="O47" i="22"/>
  <c r="O48" i="22"/>
  <c r="O49" i="22"/>
  <c r="O50" i="22"/>
  <c r="O51" i="22"/>
  <c r="O52" i="22"/>
  <c r="O53" i="22"/>
  <c r="O54" i="22"/>
  <c r="O55" i="22"/>
  <c r="O56" i="22"/>
  <c r="O57" i="22"/>
  <c r="O58" i="22"/>
  <c r="O59" i="22"/>
  <c r="O60" i="22"/>
  <c r="O61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I22" i="4" l="1"/>
  <c r="H22" i="4"/>
  <c r="E22" i="4"/>
  <c r="D22" i="4"/>
  <c r="I21" i="4"/>
  <c r="H21" i="4"/>
  <c r="E21" i="4"/>
  <c r="D21" i="4"/>
  <c r="I20" i="4"/>
  <c r="H20" i="4"/>
  <c r="E20" i="4"/>
  <c r="D20" i="4"/>
  <c r="I19" i="4"/>
  <c r="H19" i="4"/>
  <c r="E19" i="4"/>
  <c r="D19" i="4"/>
  <c r="I18" i="4"/>
  <c r="H18" i="4"/>
  <c r="E18" i="4"/>
  <c r="D18" i="4"/>
  <c r="I17" i="4"/>
  <c r="H17" i="4"/>
  <c r="E17" i="4"/>
  <c r="D17" i="4"/>
  <c r="I16" i="4"/>
  <c r="H16" i="4"/>
  <c r="E16" i="4"/>
  <c r="D16" i="4"/>
  <c r="I15" i="4"/>
  <c r="H15" i="4"/>
  <c r="E15" i="4"/>
  <c r="D15" i="4"/>
  <c r="I14" i="4"/>
  <c r="H14" i="4"/>
  <c r="E14" i="4"/>
  <c r="D14" i="4"/>
  <c r="I13" i="4"/>
  <c r="H13" i="4"/>
  <c r="E13" i="4"/>
  <c r="D13" i="4"/>
  <c r="I12" i="4"/>
  <c r="H12" i="4"/>
  <c r="E12" i="4"/>
  <c r="D12" i="4"/>
  <c r="I11" i="4"/>
  <c r="H11" i="4"/>
  <c r="E11" i="4"/>
  <c r="D11" i="4"/>
  <c r="I10" i="4"/>
  <c r="H10" i="4"/>
  <c r="E10" i="4"/>
  <c r="D10" i="4"/>
  <c r="I9" i="4"/>
  <c r="H9" i="4"/>
  <c r="E9" i="4"/>
  <c r="D9" i="4"/>
  <c r="E46" i="2"/>
  <c r="I40" i="2"/>
  <c r="D40" i="2"/>
  <c r="C40" i="3" s="1"/>
  <c r="D37" i="2"/>
  <c r="C37" i="3" s="1"/>
  <c r="E35" i="2"/>
  <c r="D25" i="2"/>
  <c r="C25" i="3" s="1"/>
  <c r="D20" i="2"/>
  <c r="C20" i="3" s="1"/>
  <c r="E19" i="2"/>
  <c r="D17" i="2"/>
  <c r="C17" i="3" s="1"/>
  <c r="E15" i="2"/>
  <c r="D8" i="2"/>
  <c r="C8" i="3" s="1"/>
  <c r="I46" i="1"/>
  <c r="H46" i="1"/>
  <c r="D46" i="3" s="1"/>
  <c r="E46" i="1"/>
  <c r="D46" i="1"/>
  <c r="B46" i="3" s="1"/>
  <c r="G45" i="1"/>
  <c r="G45" i="2" s="1"/>
  <c r="F45" i="1"/>
  <c r="F45" i="2" s="1"/>
  <c r="I44" i="1"/>
  <c r="H44" i="1"/>
  <c r="D44" i="3" s="1"/>
  <c r="E44" i="1"/>
  <c r="D44" i="1"/>
  <c r="B44" i="3" s="1"/>
  <c r="I43" i="1"/>
  <c r="H43" i="1"/>
  <c r="D43" i="3" s="1"/>
  <c r="E43" i="1"/>
  <c r="D43" i="1"/>
  <c r="B43" i="3" s="1"/>
  <c r="I42" i="1"/>
  <c r="H42" i="1"/>
  <c r="D42" i="3" s="1"/>
  <c r="E42" i="1"/>
  <c r="D42" i="1"/>
  <c r="B42" i="3" s="1"/>
  <c r="I41" i="1"/>
  <c r="H41" i="1"/>
  <c r="D41" i="3" s="1"/>
  <c r="E41" i="1"/>
  <c r="D41" i="1"/>
  <c r="B41" i="3" s="1"/>
  <c r="I40" i="1"/>
  <c r="H40" i="1"/>
  <c r="D40" i="3" s="1"/>
  <c r="E40" i="1"/>
  <c r="D40" i="1"/>
  <c r="B40" i="3" s="1"/>
  <c r="I39" i="1"/>
  <c r="H39" i="1"/>
  <c r="D39" i="3" s="1"/>
  <c r="E39" i="1"/>
  <c r="D39" i="1"/>
  <c r="B39" i="3" s="1"/>
  <c r="I38" i="1"/>
  <c r="H38" i="1"/>
  <c r="D38" i="3" s="1"/>
  <c r="E38" i="1"/>
  <c r="D38" i="1"/>
  <c r="B38" i="3" s="1"/>
  <c r="I37" i="1"/>
  <c r="H37" i="1"/>
  <c r="D37" i="3" s="1"/>
  <c r="E37" i="1"/>
  <c r="D37" i="1"/>
  <c r="B37" i="3" s="1"/>
  <c r="I36" i="1"/>
  <c r="H36" i="1"/>
  <c r="D36" i="3" s="1"/>
  <c r="E36" i="1"/>
  <c r="D36" i="1"/>
  <c r="B36" i="3" s="1"/>
  <c r="I35" i="1"/>
  <c r="H35" i="1"/>
  <c r="D35" i="3" s="1"/>
  <c r="E35" i="1"/>
  <c r="D35" i="1"/>
  <c r="B35" i="3" s="1"/>
  <c r="I34" i="1"/>
  <c r="H34" i="1"/>
  <c r="D34" i="3" s="1"/>
  <c r="E34" i="1"/>
  <c r="D34" i="1"/>
  <c r="B34" i="3" s="1"/>
  <c r="I33" i="1"/>
  <c r="H33" i="1"/>
  <c r="D33" i="3" s="1"/>
  <c r="E33" i="1"/>
  <c r="D33" i="1"/>
  <c r="B33" i="3" s="1"/>
  <c r="I32" i="1"/>
  <c r="H32" i="1"/>
  <c r="D32" i="3" s="1"/>
  <c r="E32" i="1"/>
  <c r="D32" i="1"/>
  <c r="B32" i="3" s="1"/>
  <c r="I31" i="1"/>
  <c r="H31" i="1"/>
  <c r="D31" i="3" s="1"/>
  <c r="E31" i="1"/>
  <c r="D31" i="1"/>
  <c r="B31" i="3" s="1"/>
  <c r="I30" i="1"/>
  <c r="H30" i="1"/>
  <c r="D30" i="3" s="1"/>
  <c r="E30" i="1"/>
  <c r="D30" i="1"/>
  <c r="B30" i="3" s="1"/>
  <c r="I29" i="1"/>
  <c r="H29" i="1"/>
  <c r="D29" i="3" s="1"/>
  <c r="E29" i="1"/>
  <c r="D29" i="1"/>
  <c r="B29" i="3" s="1"/>
  <c r="I28" i="1"/>
  <c r="H28" i="1"/>
  <c r="D28" i="3" s="1"/>
  <c r="E28" i="1"/>
  <c r="D28" i="1"/>
  <c r="B28" i="3" s="1"/>
  <c r="I27" i="1"/>
  <c r="H27" i="1"/>
  <c r="D27" i="3" s="1"/>
  <c r="E27" i="1"/>
  <c r="D27" i="1"/>
  <c r="B27" i="3" s="1"/>
  <c r="I26" i="1"/>
  <c r="H26" i="1"/>
  <c r="D26" i="3" s="1"/>
  <c r="E26" i="1"/>
  <c r="D26" i="1"/>
  <c r="B26" i="3" s="1"/>
  <c r="I25" i="1"/>
  <c r="H25" i="1"/>
  <c r="D25" i="3" s="1"/>
  <c r="E25" i="1"/>
  <c r="D25" i="1"/>
  <c r="B25" i="3" s="1"/>
  <c r="I24" i="1"/>
  <c r="H24" i="1"/>
  <c r="D24" i="3" s="1"/>
  <c r="E24" i="1"/>
  <c r="D24" i="1"/>
  <c r="B24" i="3" s="1"/>
  <c r="I23" i="1"/>
  <c r="H23" i="1"/>
  <c r="D23" i="3" s="1"/>
  <c r="E23" i="1"/>
  <c r="D23" i="1"/>
  <c r="B23" i="3" s="1"/>
  <c r="I22" i="1"/>
  <c r="H22" i="1"/>
  <c r="D22" i="3" s="1"/>
  <c r="E22" i="1"/>
  <c r="D22" i="1"/>
  <c r="B22" i="3" s="1"/>
  <c r="I21" i="1"/>
  <c r="H21" i="1"/>
  <c r="D21" i="3" s="1"/>
  <c r="E21" i="1"/>
  <c r="D21" i="1"/>
  <c r="B21" i="3" s="1"/>
  <c r="I20" i="1"/>
  <c r="H20" i="1"/>
  <c r="D20" i="3" s="1"/>
  <c r="E20" i="1"/>
  <c r="D20" i="1"/>
  <c r="B20" i="3" s="1"/>
  <c r="I19" i="1"/>
  <c r="H19" i="1"/>
  <c r="D19" i="3" s="1"/>
  <c r="E19" i="1"/>
  <c r="D19" i="1"/>
  <c r="B19" i="3" s="1"/>
  <c r="I18" i="1"/>
  <c r="H18" i="1"/>
  <c r="D18" i="3" s="1"/>
  <c r="E18" i="1"/>
  <c r="D18" i="1"/>
  <c r="B18" i="3" s="1"/>
  <c r="I17" i="1"/>
  <c r="H17" i="1"/>
  <c r="D17" i="3" s="1"/>
  <c r="E17" i="1"/>
  <c r="D17" i="1"/>
  <c r="B17" i="3" s="1"/>
  <c r="I16" i="1"/>
  <c r="H16" i="1"/>
  <c r="D16" i="3" s="1"/>
  <c r="E16" i="1"/>
  <c r="D16" i="1"/>
  <c r="B16" i="3" s="1"/>
  <c r="I15" i="1"/>
  <c r="H15" i="1"/>
  <c r="D15" i="3" s="1"/>
  <c r="E15" i="1"/>
  <c r="D15" i="1"/>
  <c r="B15" i="3" s="1"/>
  <c r="I14" i="1"/>
  <c r="H14" i="1"/>
  <c r="D14" i="3" s="1"/>
  <c r="E14" i="1"/>
  <c r="D14" i="1"/>
  <c r="B14" i="3" s="1"/>
  <c r="I13" i="1"/>
  <c r="H13" i="1"/>
  <c r="D13" i="3" s="1"/>
  <c r="E13" i="1"/>
  <c r="D13" i="1"/>
  <c r="B13" i="3" s="1"/>
  <c r="I12" i="1"/>
  <c r="H12" i="1"/>
  <c r="D12" i="3" s="1"/>
  <c r="E12" i="1"/>
  <c r="D12" i="1"/>
  <c r="B12" i="3" s="1"/>
  <c r="I11" i="1"/>
  <c r="H11" i="1"/>
  <c r="D11" i="3" s="1"/>
  <c r="E11" i="1"/>
  <c r="D11" i="1"/>
  <c r="B11" i="3" s="1"/>
  <c r="I10" i="1"/>
  <c r="H10" i="1"/>
  <c r="D10" i="3" s="1"/>
  <c r="E10" i="1"/>
  <c r="D10" i="1"/>
  <c r="B10" i="3" s="1"/>
  <c r="I9" i="1"/>
  <c r="H9" i="1"/>
  <c r="D9" i="3" s="1"/>
  <c r="E9" i="1"/>
  <c r="D9" i="1"/>
  <c r="B9" i="3" s="1"/>
  <c r="I8" i="1"/>
  <c r="H8" i="1"/>
  <c r="D8" i="3" s="1"/>
  <c r="E8" i="1"/>
  <c r="D8" i="1"/>
  <c r="B8" i="3" s="1"/>
  <c r="I15" i="2" l="1"/>
  <c r="I27" i="2"/>
  <c r="H34" i="2"/>
  <c r="E34" i="3" s="1"/>
  <c r="H33" i="2"/>
  <c r="E33" i="3" s="1"/>
  <c r="H40" i="2"/>
  <c r="E40" i="3" s="1"/>
  <c r="E22" i="2"/>
  <c r="E23" i="2"/>
  <c r="E41" i="2"/>
  <c r="E43" i="2"/>
  <c r="D13" i="2"/>
  <c r="C13" i="3" s="1"/>
  <c r="D28" i="2"/>
  <c r="C28" i="3" s="1"/>
  <c r="D32" i="2"/>
  <c r="C32" i="3" s="1"/>
  <c r="I32" i="2"/>
  <c r="H17" i="2"/>
  <c r="E17" i="3" s="1"/>
  <c r="H18" i="2"/>
  <c r="E18" i="3" s="1"/>
  <c r="E11" i="2"/>
  <c r="E27" i="2"/>
  <c r="E31" i="2"/>
  <c r="E40" i="2"/>
  <c r="D46" i="2"/>
  <c r="C46" i="3" s="1"/>
  <c r="E30" i="2"/>
  <c r="E39" i="2"/>
  <c r="D12" i="2"/>
  <c r="C12" i="3" s="1"/>
  <c r="D21" i="2"/>
  <c r="C21" i="3" s="1"/>
  <c r="D24" i="2"/>
  <c r="C24" i="3" s="1"/>
  <c r="D29" i="2"/>
  <c r="C29" i="3" s="1"/>
  <c r="D16" i="2"/>
  <c r="C16" i="3" s="1"/>
  <c r="D33" i="2"/>
  <c r="C33" i="3" s="1"/>
  <c r="D9" i="2"/>
  <c r="C9" i="3" s="1"/>
  <c r="D36" i="2"/>
  <c r="C36" i="3" s="1"/>
  <c r="D43" i="2"/>
  <c r="C43" i="3" s="1"/>
  <c r="I9" i="2"/>
  <c r="I13" i="2"/>
  <c r="I25" i="2"/>
  <c r="I29" i="2"/>
  <c r="I37" i="2"/>
  <c r="I42" i="2"/>
  <c r="I46" i="2"/>
  <c r="I12" i="2"/>
  <c r="I20" i="2"/>
  <c r="I28" i="2"/>
  <c r="I36" i="2"/>
  <c r="I41" i="2"/>
  <c r="I44" i="2"/>
  <c r="I21" i="2"/>
  <c r="I8" i="2"/>
  <c r="I16" i="2"/>
  <c r="I24" i="2"/>
  <c r="H46" i="2"/>
  <c r="E46" i="3" s="1"/>
  <c r="H44" i="2"/>
  <c r="E44" i="3" s="1"/>
  <c r="I17" i="2"/>
  <c r="I33" i="2"/>
  <c r="H21" i="2"/>
  <c r="E21" i="3" s="1"/>
  <c r="H22" i="2"/>
  <c r="E22" i="3" s="1"/>
  <c r="H37" i="2"/>
  <c r="E37" i="3" s="1"/>
  <c r="H38" i="2"/>
  <c r="E38" i="3" s="1"/>
  <c r="H9" i="2"/>
  <c r="E9" i="3" s="1"/>
  <c r="H10" i="2"/>
  <c r="E10" i="3" s="1"/>
  <c r="H25" i="2"/>
  <c r="E25" i="3" s="1"/>
  <c r="H26" i="2"/>
  <c r="E26" i="3" s="1"/>
  <c r="H13" i="2"/>
  <c r="E13" i="3" s="1"/>
  <c r="H14" i="2"/>
  <c r="E14" i="3" s="1"/>
  <c r="H29" i="2"/>
  <c r="E29" i="3" s="1"/>
  <c r="H30" i="2"/>
  <c r="E30" i="3" s="1"/>
  <c r="E44" i="2"/>
  <c r="D44" i="2"/>
  <c r="C44" i="3" s="1"/>
  <c r="E12" i="2"/>
  <c r="E20" i="2"/>
  <c r="E28" i="2"/>
  <c r="E36" i="2"/>
  <c r="D41" i="2"/>
  <c r="C41" i="3" s="1"/>
  <c r="E8" i="2"/>
  <c r="E16" i="2"/>
  <c r="E24" i="2"/>
  <c r="E32" i="2"/>
  <c r="H45" i="2"/>
  <c r="E45" i="3" s="1"/>
  <c r="D10" i="2"/>
  <c r="C10" i="3" s="1"/>
  <c r="H11" i="2"/>
  <c r="E11" i="3" s="1"/>
  <c r="D14" i="2"/>
  <c r="C14" i="3" s="1"/>
  <c r="D18" i="2"/>
  <c r="C18" i="3" s="1"/>
  <c r="H19" i="2"/>
  <c r="E19" i="3" s="1"/>
  <c r="E21" i="2"/>
  <c r="H23" i="2"/>
  <c r="E23" i="3" s="1"/>
  <c r="D26" i="2"/>
  <c r="C26" i="3" s="1"/>
  <c r="E29" i="2"/>
  <c r="H31" i="2"/>
  <c r="E31" i="3" s="1"/>
  <c r="D34" i="2"/>
  <c r="C34" i="3" s="1"/>
  <c r="I34" i="2"/>
  <c r="H35" i="2"/>
  <c r="E35" i="3" s="1"/>
  <c r="E37" i="2"/>
  <c r="D38" i="2"/>
  <c r="C38" i="3" s="1"/>
  <c r="I38" i="2"/>
  <c r="I39" i="2"/>
  <c r="H39" i="2"/>
  <c r="E39" i="3" s="1"/>
  <c r="I45" i="2"/>
  <c r="H45" i="1"/>
  <c r="D45" i="3" s="1"/>
  <c r="H8" i="2"/>
  <c r="E8" i="3" s="1"/>
  <c r="E10" i="2"/>
  <c r="D11" i="2"/>
  <c r="C11" i="3" s="1"/>
  <c r="I11" i="2"/>
  <c r="H12" i="2"/>
  <c r="E12" i="3" s="1"/>
  <c r="E14" i="2"/>
  <c r="D15" i="2"/>
  <c r="C15" i="3" s="1"/>
  <c r="H16" i="2"/>
  <c r="E16" i="3" s="1"/>
  <c r="E18" i="2"/>
  <c r="D19" i="2"/>
  <c r="C19" i="3" s="1"/>
  <c r="I19" i="2"/>
  <c r="H20" i="2"/>
  <c r="E20" i="3" s="1"/>
  <c r="D23" i="2"/>
  <c r="C23" i="3" s="1"/>
  <c r="I23" i="2"/>
  <c r="H24" i="2"/>
  <c r="E24" i="3" s="1"/>
  <c r="E26" i="2"/>
  <c r="D27" i="2"/>
  <c r="C27" i="3" s="1"/>
  <c r="H28" i="2"/>
  <c r="E28" i="3" s="1"/>
  <c r="D31" i="2"/>
  <c r="C31" i="3" s="1"/>
  <c r="I31" i="2"/>
  <c r="H32" i="2"/>
  <c r="E32" i="3" s="1"/>
  <c r="E34" i="2"/>
  <c r="D35" i="2"/>
  <c r="C35" i="3" s="1"/>
  <c r="I35" i="2"/>
  <c r="H36" i="2"/>
  <c r="E36" i="3" s="1"/>
  <c r="E38" i="2"/>
  <c r="D39" i="2"/>
  <c r="C39" i="3" s="1"/>
  <c r="H41" i="2"/>
  <c r="E41" i="3" s="1"/>
  <c r="H42" i="2"/>
  <c r="E42" i="3" s="1"/>
  <c r="I43" i="2"/>
  <c r="H43" i="2"/>
  <c r="E43" i="3" s="1"/>
  <c r="E9" i="2"/>
  <c r="I10" i="2"/>
  <c r="E13" i="2"/>
  <c r="I14" i="2"/>
  <c r="H15" i="2"/>
  <c r="E15" i="3" s="1"/>
  <c r="E17" i="2"/>
  <c r="I18" i="2"/>
  <c r="D22" i="2"/>
  <c r="C22" i="3" s="1"/>
  <c r="I22" i="2"/>
  <c r="E25" i="2"/>
  <c r="I26" i="2"/>
  <c r="H27" i="2"/>
  <c r="E27" i="3" s="1"/>
  <c r="D30" i="2"/>
  <c r="C30" i="3" s="1"/>
  <c r="I30" i="2"/>
  <c r="E33" i="2"/>
  <c r="I45" i="1"/>
  <c r="E42" i="2"/>
  <c r="D42" i="2"/>
  <c r="C42" i="3" s="1"/>
</calcChain>
</file>

<file path=xl/sharedStrings.xml><?xml version="1.0" encoding="utf-8"?>
<sst xmlns="http://schemas.openxmlformats.org/spreadsheetml/2006/main" count="445" uniqueCount="231">
  <si>
    <t xml:space="preserve">SEKTÖREL BAZDA İHRACAT RAKAMLARI -1000 $   </t>
  </si>
  <si>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</si>
  <si>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</si>
  <si>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</si>
  <si>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</si>
  <si>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</si>
  <si>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</si>
  <si>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</si>
  <si>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</si>
  <si>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</si>
  <si>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</si>
  <si>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</si>
  <si>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</si>
  <si>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</si>
  <si>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</si>
  <si>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 xml:space="preserve">   C. AĞAÇ VE ORMAN ÜRÜNLERİ</t>
  </si>
  <si>
    <t xml:space="preserve">     Ağaç Mamulleri ve Orman Ürünleri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</si>
  <si>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</si>
  <si>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</si>
  <si>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</si>
  <si>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</si>
  <si>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</si>
  <si>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</si>
  <si>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</si>
  <si>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</si>
  <si>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</si>
  <si>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</si>
  <si>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</si>
  <si>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</si>
  <si>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</si>
  <si>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</si>
  <si>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</si>
  <si>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</si>
  <si>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</si>
  <si>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</si>
  <si>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</si>
  <si>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</si>
  <si>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</si>
  <si>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</si>
  <si>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 xml:space="preserve">SEKTÖREL BAZDA İHRACAT KAYIT RAKAMLARI - 1000 TL   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</si>
  <si>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</si>
  <si>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</si>
  <si>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</si>
  <si>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</si>
  <si>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</si>
  <si>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 GENEL SEKRETERLİKLERİ BAZINDA İHRACAT RAKAMLARI (1000 $)</t>
  </si>
  <si>
    <t>İHRACATÇI  BİRLİKLERİ 
GENEL SEKRETERLİKLERİ</t>
  </si>
  <si>
    <t>AİB</t>
  </si>
  <si>
    <t>AKİB</t>
  </si>
  <si>
    <t>DAİB</t>
  </si>
  <si>
    <t>DENİB</t>
  </si>
  <si>
    <t>DKİB</t>
  </si>
  <si>
    <t>EİB</t>
  </si>
  <si>
    <t>GAİB</t>
  </si>
  <si>
    <t>İİB</t>
  </si>
  <si>
    <t>İMMİB</t>
  </si>
  <si>
    <t>İTKİB</t>
  </si>
  <si>
    <t>KİB</t>
  </si>
  <si>
    <t>OAİB</t>
  </si>
  <si>
    <t>UİB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</si>
  <si>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</si>
  <si>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</si>
  <si>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</si>
  <si>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</si>
  <si>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</si>
  <si>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</si>
  <si>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</si>
  <si>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</si>
  <si>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</si>
  <si>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</si>
  <si>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</si>
  <si>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</si>
  <si>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 xml:space="preserve">ALMANYA </t>
  </si>
  <si>
    <t>IRAK</t>
  </si>
  <si>
    <t>BİRLEŞİK KRALLIK</t>
  </si>
  <si>
    <t xml:space="preserve">RUSYA FEDERASYONU </t>
  </si>
  <si>
    <t>İTALYA</t>
  </si>
  <si>
    <t>FRANSA</t>
  </si>
  <si>
    <t>BİRLEŞİK DEVLETLER</t>
  </si>
  <si>
    <t>İSPANYA</t>
  </si>
  <si>
    <t>ÇİN HALK CUMHURİYETİ</t>
  </si>
  <si>
    <t>BİRLEŞİK ARAP EMİRLİKLERİ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</si>
  <si>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</si>
  <si>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</si>
  <si>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</si>
  <si>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</si>
  <si>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</si>
  <si>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</si>
  <si>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</si>
  <si>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</si>
  <si>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Hububat,Bakliyat,Yağlı Tohumlar ve Mamulleri</t>
  </si>
  <si>
    <t>Meyve Sebze Mamulleri</t>
  </si>
  <si>
    <t>Kuru Meyve ve Mamulleri</t>
  </si>
  <si>
    <t>Fındık ve Mamulleri</t>
  </si>
  <si>
    <t>Zeytin ve Zeytinyağı</t>
  </si>
  <si>
    <t>Tütün</t>
  </si>
  <si>
    <t>Su Ürünleri ve Hayvansal Mamuller</t>
  </si>
  <si>
    <t>Ağaç Mamulleri ve Orman Ürünleri</t>
  </si>
  <si>
    <t>Tekstil ve Hammaddeleri</t>
  </si>
  <si>
    <t>Deri ve Deri Mamulleri</t>
  </si>
  <si>
    <t>Halı</t>
  </si>
  <si>
    <t>Hazırgiyim ve Konfeksiyon</t>
  </si>
  <si>
    <t>Otomotiv Endüstrisi</t>
  </si>
  <si>
    <t>Gemi ve Yat</t>
  </si>
  <si>
    <t>Makine ve Aksamları</t>
  </si>
  <si>
    <t>Demir ve Demir Dışı Metaller</t>
  </si>
  <si>
    <t>Çelik</t>
  </si>
  <si>
    <t>Mücevher</t>
  </si>
  <si>
    <t>Savunma ve Havacılık Sanayii</t>
  </si>
  <si>
    <t>Diğer Sanayi Ürünleri</t>
  </si>
  <si>
    <t>Madencilik Ürünleri</t>
  </si>
  <si>
    <t>(*) Toplam satırında, son ay verileri için İhracatçı Birlikleri kayıtları, önceki dönemler için TÜİK kayıtları esas alınmıştır.</t>
  </si>
  <si>
    <t>Tablo 1</t>
  </si>
  <si>
    <t>En yüksek ihracat artışı elde edilen ilk 10 ülke*</t>
  </si>
  <si>
    <t>ÜLKE (Bin$)</t>
  </si>
  <si>
    <t>Değ. %</t>
  </si>
  <si>
    <t>* 10 milyon dolar ve üstünde ihracat yapılan ülkeler arasında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</si>
  <si>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</si>
  <si>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</si>
  <si>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</si>
  <si>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</si>
  <si>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</si>
  <si>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</si>
  <si>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</si>
  <si>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İklimlendirme Sanayii</t>
  </si>
  <si>
    <t>Tablo 5</t>
  </si>
  <si>
    <t>En fazla ihracat yapan ilk 10 il</t>
  </si>
  <si>
    <t>İL (Bin$)</t>
  </si>
  <si>
    <t>İSTANBUL</t>
  </si>
  <si>
    <t>BURSA</t>
  </si>
  <si>
    <t>KOCAELI</t>
  </si>
  <si>
    <t>İZMIR</t>
  </si>
  <si>
    <t>ANKARA</t>
  </si>
  <si>
    <t>GAZIANTEP</t>
  </si>
  <si>
    <t>MANISA</t>
  </si>
  <si>
    <t>DENIZLI</t>
  </si>
  <si>
    <t>Tablo 6</t>
  </si>
  <si>
    <t>İhracatını en yüksek oranlı artıran ilk 10 il</t>
  </si>
  <si>
    <t xml:space="preserve">Kimyevi Maddeler ve Mamulleri  </t>
  </si>
  <si>
    <t xml:space="preserve">Hububat, Bakliyat, Yağlı Tohumlar ve Mamulleri </t>
  </si>
  <si>
    <t xml:space="preserve">Demir ve Demir Dışı Metaller </t>
  </si>
  <si>
    <t>HATAY</t>
  </si>
  <si>
    <t>Yaş Meyve Sebze</t>
  </si>
  <si>
    <t>Çimento, Cam, Seramik ve Toprak Ürünleri</t>
  </si>
  <si>
    <t>Elektrik-Elektronik ve Hizmet</t>
  </si>
  <si>
    <t>Kimyevi Maddeler ve Mamulleri</t>
  </si>
  <si>
    <t>Süs Bitkileri ve Mamulleri</t>
  </si>
  <si>
    <t>Genel Toplam</t>
  </si>
  <si>
    <t>İlk 20 Ülke Toplam</t>
  </si>
  <si>
    <t xml:space="preserve">POLONYA </t>
  </si>
  <si>
    <t>20.</t>
  </si>
  <si>
    <t xml:space="preserve">SUUDİ ARABİSTAN </t>
  </si>
  <si>
    <t>19.</t>
  </si>
  <si>
    <t xml:space="preserve">AZERBAYCAN-NAHÇİVAN </t>
  </si>
  <si>
    <t>18.</t>
  </si>
  <si>
    <t>LİBYA</t>
  </si>
  <si>
    <t>17.</t>
  </si>
  <si>
    <t xml:space="preserve">ROMANYA </t>
  </si>
  <si>
    <t>16.</t>
  </si>
  <si>
    <t>15.</t>
  </si>
  <si>
    <t>BELÇİKA</t>
  </si>
  <si>
    <t>14.</t>
  </si>
  <si>
    <t xml:space="preserve">MISIR </t>
  </si>
  <si>
    <t>13.</t>
  </si>
  <si>
    <t>İRAN (İSLAM CUM.)</t>
  </si>
  <si>
    <t>12.</t>
  </si>
  <si>
    <t>11.</t>
  </si>
  <si>
    <t>İSRAİL</t>
  </si>
  <si>
    <t>10.</t>
  </si>
  <si>
    <t>HOLLANDA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</si>
  <si>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</si>
  <si>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</si>
  <si>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</si>
  <si>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</si>
  <si>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</si>
  <si>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</si>
  <si>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</si>
  <si>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</si>
  <si>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</si>
  <si>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</si>
  <si>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</si>
  <si>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</si>
  <si>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</si>
  <si>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2014 YILI İHRACATIMIZDA İLK 20 ÜLKE (1000 $)</t>
  </si>
  <si>
    <t>SON 12 AYLIK</t>
  </si>
  <si>
    <t>Değişim    ('14/'13)</t>
  </si>
  <si>
    <t xml:space="preserve"> Pay(14)  (%)</t>
  </si>
  <si>
    <t>2012-2013</t>
  </si>
  <si>
    <t>2013-2014</t>
  </si>
  <si>
    <t xml:space="preserve">* Son 12 aylık dönem için ilk 11 ay TUİK, son ay TİM rakamı kullanılmıştır. </t>
  </si>
  <si>
    <t>SON 12 AYLIK
(2014/2013)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</si>
  <si>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</si>
  <si>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</si>
  <si>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</si>
  <si>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</si>
  <si>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VIETNAM </t>
  </si>
  <si>
    <t xml:space="preserve">Hazırgiyim ve Konfeksiyon </t>
  </si>
  <si>
    <t xml:space="preserve">Meyve Sebze Mamulleri </t>
  </si>
  <si>
    <t>SAKARYA</t>
  </si>
  <si>
    <t xml:space="preserve">* Aylar bazında toplam ihracat grafiğinde 2013 yılı için TUİK rakamları kullanılmıştır. </t>
  </si>
  <si>
    <t xml:space="preserve">KOLOMBİYA </t>
  </si>
  <si>
    <t xml:space="preserve">SENEGAL </t>
  </si>
  <si>
    <t>İRLANDA</t>
  </si>
  <si>
    <t>Elektrik Elektronik ve Hizmet</t>
  </si>
  <si>
    <t>ADIYAMAN</t>
  </si>
  <si>
    <t>ERZINCAN</t>
  </si>
  <si>
    <t>BURDUR</t>
  </si>
  <si>
    <t>NİSAN 2014 İHRACAT RAKAMLARI</t>
  </si>
  <si>
    <t>OCAK-NİSAN</t>
  </si>
  <si>
    <t>2013 - NİSAN</t>
  </si>
  <si>
    <t>2014 - NİSAN</t>
  </si>
  <si>
    <t>NİSAN 2014 İHRACAT RAKAMLARI - TL</t>
  </si>
  <si>
    <t>NİSAN (2014/2013)</t>
  </si>
  <si>
    <t>OCAK-NİSAN
(2014/2013)</t>
  </si>
  <si>
    <t>OCAK- NİSAN</t>
  </si>
  <si>
    <t xml:space="preserve">* Nisan 2014 için TİM rakamı kullanılmıştır. </t>
  </si>
  <si>
    <t xml:space="preserve">MALTA </t>
  </si>
  <si>
    <t xml:space="preserve">EKVATOR </t>
  </si>
  <si>
    <t xml:space="preserve">DOMINIK CUMHURIYETI </t>
  </si>
  <si>
    <t xml:space="preserve">GABON </t>
  </si>
  <si>
    <t xml:space="preserve">ÜRDÜN </t>
  </si>
  <si>
    <t xml:space="preserve">YEMEN </t>
  </si>
  <si>
    <t>Süs Bitkileri ve Mam.</t>
  </si>
  <si>
    <t>GÜMÜŞHANE</t>
  </si>
  <si>
    <t>YOZGAT</t>
  </si>
  <si>
    <t>KILIS</t>
  </si>
  <si>
    <t>SINOP</t>
  </si>
  <si>
    <t>BINGÖL</t>
  </si>
  <si>
    <t>ZONGULDAK</t>
  </si>
  <si>
    <t>Ocak-Nisan dönemi için ilk 3 ay TUİK, son ay TİM rakamı kullanılmıştır.</t>
  </si>
  <si>
    <r>
      <t>* 2014 yılı Nisan</t>
    </r>
    <r>
      <rPr>
        <i/>
        <sz val="10"/>
        <color indexed="8"/>
        <rFont val="Arial"/>
        <family val="2"/>
        <charset val="162"/>
      </rPr>
      <t xml:space="preserve"> ayı için TİM rakamı kullanılmıştır.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</si>
</sst>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\ _T_L_-;\-* #,##0.00\ _T_L_-;_-* &quot;-&quot;??\ _T_L_-;_-@_-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</numFmts>
  <fonts count="75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b/>
      <sz val="16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i/>
      <sz val="12"/>
      <name val="Arial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0"/>
      <color indexed="18"/>
      <name val="Arial Tur"/>
      <family val="2"/>
      <charset val="162"/>
    </font>
    <font>
      <sz val="9.5"/>
      <color indexed="18"/>
      <name val="Arial Tur"/>
      <family val="2"/>
      <charset val="162"/>
    </font>
    <font>
      <sz val="9.5"/>
      <color indexed="18"/>
      <name val="Arial"/>
      <family val="2"/>
      <charset val="162"/>
    </font>
    <font>
      <b/>
      <sz val="11"/>
      <name val="Arial"/>
      <family val="2"/>
      <charset val="162"/>
    </font>
    <font>
      <b/>
      <sz val="12"/>
      <color indexed="18"/>
      <name val="Arial Tur"/>
      <family val="2"/>
      <charset val="162"/>
    </font>
    <font>
      <b/>
      <sz val="10"/>
      <color indexed="60"/>
      <name val="Arial"/>
      <family val="2"/>
      <charset val="162"/>
    </font>
    <font>
      <b/>
      <sz val="11"/>
      <color indexed="10"/>
      <name val="Arial Tur"/>
      <family val="2"/>
      <charset val="162"/>
    </font>
    <font>
      <sz val="10"/>
      <color indexed="60"/>
      <name val="Arial"/>
      <family val="2"/>
      <charset val="162"/>
    </font>
    <font>
      <sz val="10"/>
      <color indexed="12"/>
      <name val="Arial Tur"/>
      <family val="2"/>
      <charset val="162"/>
    </font>
    <font>
      <sz val="11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b/>
      <sz val="15"/>
      <name val="Arial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</fonts>
  <fills count="4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7">
    <xf numFmtId="0" fontId="0" fillId="0" borderId="0"/>
    <xf numFmtId="164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0" fontId="53" fillId="27" borderId="0" applyNumberFormat="0" applyBorder="0" applyAlignment="0" applyProtection="0"/>
    <xf numFmtId="0" fontId="53" fillId="28" borderId="0" applyNumberFormat="0" applyBorder="0" applyAlignment="0" applyProtection="0"/>
    <xf numFmtId="0" fontId="53" fillId="29" borderId="0" applyNumberFormat="0" applyBorder="0" applyAlignment="0" applyProtection="0"/>
    <xf numFmtId="0" fontId="53" fillId="27" borderId="0" applyNumberFormat="0" applyBorder="0" applyAlignment="0" applyProtection="0"/>
    <xf numFmtId="0" fontId="53" fillId="30" borderId="0" applyNumberFormat="0" applyBorder="0" applyAlignment="0" applyProtection="0"/>
    <xf numFmtId="0" fontId="53" fillId="29" borderId="0" applyNumberFormat="0" applyBorder="0" applyAlignment="0" applyProtection="0"/>
    <xf numFmtId="0" fontId="53" fillId="31" borderId="0" applyNumberFormat="0" applyBorder="0" applyAlignment="0" applyProtection="0"/>
    <xf numFmtId="0" fontId="53" fillId="28" borderId="0" applyNumberFormat="0" applyBorder="0" applyAlignment="0" applyProtection="0"/>
    <xf numFmtId="0" fontId="53" fillId="32" borderId="0" applyNumberFormat="0" applyBorder="0" applyAlignment="0" applyProtection="0"/>
    <xf numFmtId="0" fontId="53" fillId="31" borderId="0" applyNumberFormat="0" applyBorder="0" applyAlignment="0" applyProtection="0"/>
    <xf numFmtId="0" fontId="53" fillId="33" borderId="0" applyNumberFormat="0" applyBorder="0" applyAlignment="0" applyProtection="0"/>
    <xf numFmtId="0" fontId="53" fillId="32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32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3" fillId="5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3" fillId="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3" fillId="11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3" fillId="14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3" fillId="17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3" fillId="20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3" fillId="6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3" fillId="9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3" fillId="1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3" fillId="15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3" fillId="18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3" fillId="21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14" fillId="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14" fillId="10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14" fillId="13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14" fillId="16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14" fillId="19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14" fillId="22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8" fillId="0" borderId="27" applyNumberFormat="0" applyFill="0" applyAlignment="0" applyProtection="0"/>
    <xf numFmtId="0" fontId="59" fillId="0" borderId="28" applyNumberFormat="0" applyFill="0" applyAlignment="0" applyProtection="0"/>
    <xf numFmtId="0" fontId="60" fillId="0" borderId="29" applyNumberFormat="0" applyFill="0" applyAlignment="0" applyProtection="0"/>
    <xf numFmtId="0" fontId="61" fillId="0" borderId="30" applyNumberFormat="0" applyFill="0" applyAlignment="0" applyProtection="0"/>
    <xf numFmtId="0" fontId="61" fillId="0" borderId="0" applyNumberFormat="0" applyFill="0" applyBorder="0" applyAlignment="0" applyProtection="0"/>
    <xf numFmtId="0" fontId="62" fillId="40" borderId="31" applyNumberFormat="0" applyAlignment="0" applyProtection="0"/>
    <xf numFmtId="0" fontId="62" fillId="40" borderId="31" applyNumberFormat="0" applyAlignment="0" applyProtection="0"/>
    <xf numFmtId="0" fontId="63" fillId="41" borderId="32" applyNumberFormat="0" applyAlignment="0" applyProtection="0"/>
    <xf numFmtId="0" fontId="63" fillId="41" borderId="32" applyNumberFormat="0" applyAlignment="0" applyProtection="0"/>
    <xf numFmtId="165" fontId="27" fillId="0" borderId="0" applyFont="0" applyFill="0" applyBorder="0" applyAlignment="0" applyProtection="0"/>
    <xf numFmtId="0" fontId="27" fillId="0" borderId="0"/>
    <xf numFmtId="0" fontId="64" fillId="40" borderId="33" applyNumberFormat="0" applyAlignment="0" applyProtection="0"/>
    <xf numFmtId="0" fontId="12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5" fillId="32" borderId="31" applyNumberFormat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5" fillId="0" borderId="1" applyNumberFormat="0" applyFill="0" applyAlignment="0" applyProtection="0"/>
    <xf numFmtId="0" fontId="59" fillId="0" borderId="28" applyNumberFormat="0" applyFill="0" applyAlignment="0" applyProtection="0"/>
    <xf numFmtId="0" fontId="6" fillId="0" borderId="2" applyNumberFormat="0" applyFill="0" applyAlignment="0" applyProtection="0"/>
    <xf numFmtId="0" fontId="60" fillId="0" borderId="29" applyNumberFormat="0" applyFill="0" applyAlignment="0" applyProtection="0"/>
    <xf numFmtId="0" fontId="7" fillId="0" borderId="3" applyNumberFormat="0" applyFill="0" applyAlignment="0" applyProtection="0"/>
    <xf numFmtId="0" fontId="61" fillId="0" borderId="30" applyNumberFormat="0" applyFill="0" applyAlignment="0" applyProtection="0"/>
    <xf numFmtId="0" fontId="7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8" fillId="2" borderId="4" applyNumberFormat="0" applyAlignment="0" applyProtection="0"/>
    <xf numFmtId="0" fontId="65" fillId="32" borderId="31" applyNumberFormat="0" applyAlignment="0" applyProtection="0"/>
    <xf numFmtId="0" fontId="65" fillId="32" borderId="31" applyNumberFormat="0" applyAlignment="0" applyProtection="0"/>
    <xf numFmtId="0" fontId="10" fillId="0" borderId="6" applyNumberFormat="0" applyFill="0" applyAlignment="0" applyProtection="0"/>
    <xf numFmtId="0" fontId="58" fillId="0" borderId="27" applyNumberFormat="0" applyFill="0" applyAlignment="0" applyProtection="0"/>
    <xf numFmtId="0" fontId="58" fillId="0" borderId="27" applyNumberFormat="0" applyFill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27" fillId="0" borderId="0"/>
    <xf numFmtId="0" fontId="53" fillId="0" borderId="0"/>
    <xf numFmtId="0" fontId="53" fillId="0" borderId="0"/>
    <xf numFmtId="0" fontId="27" fillId="0" borderId="0"/>
    <xf numFmtId="0" fontId="3" fillId="0" borderId="0"/>
    <xf numFmtId="0" fontId="53" fillId="0" borderId="0"/>
    <xf numFmtId="0" fontId="53" fillId="0" borderId="0"/>
    <xf numFmtId="0" fontId="27" fillId="29" borderId="34" applyNumberFormat="0" applyFont="0" applyAlignment="0" applyProtection="0"/>
    <xf numFmtId="0" fontId="3" fillId="4" borderId="7" applyNumberFormat="0" applyFont="0" applyAlignment="0" applyProtection="0"/>
    <xf numFmtId="0" fontId="3" fillId="4" borderId="7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4" borderId="7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4" borderId="7" applyNumberFormat="0" applyFont="0" applyAlignment="0" applyProtection="0"/>
    <xf numFmtId="0" fontId="53" fillId="29" borderId="34" applyNumberFormat="0" applyFont="0" applyAlignment="0" applyProtection="0"/>
    <xf numFmtId="0" fontId="53" fillId="4" borderId="7" applyNumberFormat="0" applyFont="0" applyAlignment="0" applyProtection="0"/>
    <xf numFmtId="0" fontId="53" fillId="29" borderId="34" applyNumberFormat="0" applyFont="0" applyAlignment="0" applyProtection="0"/>
    <xf numFmtId="0" fontId="53" fillId="4" borderId="7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4" borderId="7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27" fillId="29" borderId="34" applyNumberFormat="0" applyFont="0" applyAlignment="0" applyProtection="0"/>
    <xf numFmtId="0" fontId="9" fillId="3" borderId="5" applyNumberFormat="0" applyAlignment="0" applyProtection="0"/>
    <xf numFmtId="0" fontId="64" fillId="40" borderId="33" applyNumberFormat="0" applyAlignment="0" applyProtection="0"/>
    <xf numFmtId="0" fontId="64" fillId="40" borderId="33" applyNumberFormat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68" fillId="0" borderId="35" applyNumberFormat="0" applyFill="0" applyAlignment="0" applyProtection="0"/>
    <xf numFmtId="0" fontId="13" fillId="0" borderId="8" applyNumberFormat="0" applyFill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0" fontId="69" fillId="0" borderId="0" applyNumberFormat="0" applyFill="0" applyBorder="0" applyAlignment="0" applyProtection="0"/>
    <xf numFmtId="165" fontId="27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9" fontId="27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1" fillId="5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1" fillId="8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1" fillId="11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1" fillId="14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1" fillId="17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1" fillId="20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1" fillId="6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1" fillId="9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1" fillId="12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1" fillId="15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1" fillId="18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1" fillId="21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62" fillId="40" borderId="31" applyNumberFormat="0" applyAlignment="0" applyProtection="0"/>
    <xf numFmtId="0" fontId="62" fillId="40" borderId="31" applyNumberFormat="0" applyAlignment="0" applyProtection="0"/>
    <xf numFmtId="0" fontId="62" fillId="40" borderId="31" applyNumberFormat="0" applyAlignment="0" applyProtection="0"/>
    <xf numFmtId="0" fontId="63" fillId="41" borderId="32" applyNumberFormat="0" applyAlignment="0" applyProtection="0"/>
    <xf numFmtId="0" fontId="63" fillId="41" borderId="32" applyNumberFormat="0" applyAlignment="0" applyProtection="0"/>
    <xf numFmtId="0" fontId="63" fillId="41" borderId="32" applyNumberFormat="0" applyAlignment="0" applyProtection="0"/>
    <xf numFmtId="165" fontId="15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2" fillId="40" borderId="31" applyNumberFormat="0" applyAlignment="0" applyProtection="0"/>
    <xf numFmtId="0" fontId="65" fillId="32" borderId="31" applyNumberFormat="0" applyAlignment="0" applyProtection="0"/>
    <xf numFmtId="0" fontId="65" fillId="32" borderId="31" applyNumberFormat="0" applyAlignment="0" applyProtection="0"/>
    <xf numFmtId="0" fontId="65" fillId="32" borderId="31" applyNumberFormat="0" applyAlignment="0" applyProtection="0"/>
    <xf numFmtId="0" fontId="63" fillId="41" borderId="32" applyNumberFormat="0" applyAlignment="0" applyProtection="0"/>
    <xf numFmtId="0" fontId="66" fillId="42" borderId="0" applyNumberFormat="0" applyBorder="0" applyAlignment="0" applyProtection="0"/>
    <xf numFmtId="0" fontId="57" fillId="39" borderId="0" applyNumberFormat="0" applyBorder="0" applyAlignment="0" applyProtection="0"/>
    <xf numFmtId="0" fontId="58" fillId="0" borderId="27" applyNumberFormat="0" applyFill="0" applyAlignment="0" applyProtection="0"/>
    <xf numFmtId="0" fontId="58" fillId="0" borderId="27" applyNumberFormat="0" applyFill="0" applyAlignment="0" applyProtection="0"/>
    <xf numFmtId="0" fontId="58" fillId="0" borderId="27" applyNumberFormat="0" applyFill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15" fillId="0" borderId="0"/>
    <xf numFmtId="0" fontId="53" fillId="0" borderId="0"/>
    <xf numFmtId="0" fontId="53" fillId="0" borderId="0"/>
    <xf numFmtId="0" fontId="15" fillId="0" borderId="0"/>
    <xf numFmtId="0" fontId="53" fillId="0" borderId="0"/>
    <xf numFmtId="0" fontId="53" fillId="0" borderId="0"/>
    <xf numFmtId="0" fontId="53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1" fillId="4" borderId="7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1" fillId="4" borderId="7" applyNumberFormat="0" applyFont="0" applyAlignment="0" applyProtection="0"/>
    <xf numFmtId="0" fontId="15" fillId="29" borderId="34" applyNumberFormat="0" applyFont="0" applyAlignment="0" applyProtection="0"/>
    <xf numFmtId="0" fontId="67" fillId="32" borderId="0" applyNumberFormat="0" applyBorder="0" applyAlignment="0" applyProtection="0"/>
    <xf numFmtId="0" fontId="64" fillId="40" borderId="33" applyNumberFormat="0" applyAlignment="0" applyProtection="0"/>
    <xf numFmtId="0" fontId="64" fillId="40" borderId="33" applyNumberFormat="0" applyAlignment="0" applyProtection="0"/>
    <xf numFmtId="0" fontId="64" fillId="40" borderId="33" applyNumberFormat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165" fontId="15" fillId="0" borderId="0" applyFont="0" applyFill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</cellStyleXfs>
  <cellXfs count="156">
    <xf numFmtId="0" fontId="0" fillId="0" borderId="0" xfId="0"/>
    <xf numFmtId="0" fontId="16" fillId="0" borderId="0" xfId="3" applyFont="1" applyFill="1" applyBorder="1"/>
    <xf numFmtId="0" fontId="17" fillId="0" borderId="0" xfId="3" applyFont="1" applyFill="1" applyBorder="1"/>
    <xf numFmtId="0" fontId="16" fillId="0" borderId="0" xfId="3" applyFont="1" applyFill="1"/>
    <xf numFmtId="0" fontId="16" fillId="0" borderId="9" xfId="3" applyFont="1" applyFill="1" applyBorder="1" applyAlignment="1">
      <alignment wrapText="1"/>
    </xf>
    <xf numFmtId="0" fontId="19" fillId="0" borderId="9" xfId="3" applyFont="1" applyFill="1" applyBorder="1" applyAlignment="1">
      <alignment wrapText="1"/>
    </xf>
    <xf numFmtId="0" fontId="20" fillId="0" borderId="9" xfId="3" applyFont="1" applyFill="1" applyBorder="1" applyAlignment="1">
      <alignment horizontal="center"/>
    </xf>
    <xf numFmtId="1" fontId="20" fillId="0" borderId="9" xfId="3" applyNumberFormat="1" applyFont="1" applyFill="1" applyBorder="1" applyAlignment="1">
      <alignment horizontal="center"/>
    </xf>
    <xf numFmtId="2" fontId="21" fillId="0" borderId="9" xfId="3" applyNumberFormat="1" applyFont="1" applyFill="1" applyBorder="1" applyAlignment="1">
      <alignment horizontal="center" wrapText="1"/>
    </xf>
    <xf numFmtId="3" fontId="20" fillId="0" borderId="9" xfId="3" applyNumberFormat="1" applyFont="1" applyFill="1" applyBorder="1" applyAlignment="1">
      <alignment horizontal="center"/>
    </xf>
    <xf numFmtId="0" fontId="20" fillId="0" borderId="9" xfId="3" applyFont="1" applyFill="1" applyBorder="1"/>
    <xf numFmtId="166" fontId="20" fillId="0" borderId="9" xfId="3" applyNumberFormat="1" applyFont="1" applyFill="1" applyBorder="1" applyAlignment="1">
      <alignment horizontal="center"/>
    </xf>
    <xf numFmtId="0" fontId="16" fillId="0" borderId="9" xfId="3" applyFont="1" applyFill="1" applyBorder="1"/>
    <xf numFmtId="3" fontId="23" fillId="0" borderId="9" xfId="3" applyNumberFormat="1" applyFont="1" applyFill="1" applyBorder="1" applyAlignment="1">
      <alignment horizontal="center"/>
    </xf>
    <xf numFmtId="166" fontId="23" fillId="0" borderId="9" xfId="3" applyNumberFormat="1" applyFont="1" applyFill="1" applyBorder="1" applyAlignment="1">
      <alignment horizontal="center"/>
    </xf>
    <xf numFmtId="0" fontId="16" fillId="0" borderId="9" xfId="0" applyFont="1" applyFill="1" applyBorder="1"/>
    <xf numFmtId="3" fontId="25" fillId="0" borderId="9" xfId="3" applyNumberFormat="1" applyFont="1" applyFill="1" applyBorder="1" applyAlignment="1">
      <alignment horizontal="center"/>
    </xf>
    <xf numFmtId="166" fontId="25" fillId="0" borderId="9" xfId="3" applyNumberFormat="1" applyFont="1" applyFill="1" applyBorder="1" applyAlignment="1">
      <alignment horizontal="center"/>
    </xf>
    <xf numFmtId="0" fontId="28" fillId="0" borderId="9" xfId="3" applyFont="1" applyFill="1" applyBorder="1"/>
    <xf numFmtId="0" fontId="30" fillId="0" borderId="0" xfId="3" applyFont="1" applyFill="1" applyBorder="1"/>
    <xf numFmtId="168" fontId="16" fillId="0" borderId="0" xfId="2" applyNumberFormat="1" applyFont="1" applyFill="1" applyBorder="1"/>
    <xf numFmtId="0" fontId="16" fillId="0" borderId="0" xfId="0" applyFont="1" applyFill="1" applyBorder="1"/>
    <xf numFmtId="0" fontId="30" fillId="0" borderId="0" xfId="0" applyFont="1" applyFill="1"/>
    <xf numFmtId="0" fontId="16" fillId="0" borderId="0" xfId="0" applyFont="1" applyFill="1"/>
    <xf numFmtId="3" fontId="16" fillId="0" borderId="0" xfId="0" applyNumberFormat="1" applyFont="1" applyFill="1" applyBorder="1"/>
    <xf numFmtId="3" fontId="16" fillId="0" borderId="0" xfId="0" applyNumberFormat="1" applyFont="1" applyFill="1"/>
    <xf numFmtId="0" fontId="31" fillId="0" borderId="0" xfId="0" applyFont="1" applyFill="1" applyBorder="1"/>
    <xf numFmtId="0" fontId="30" fillId="0" borderId="0" xfId="0" applyFont="1" applyFill="1" applyBorder="1"/>
    <xf numFmtId="0" fontId="19" fillId="0" borderId="0" xfId="0" applyFont="1" applyFill="1" applyBorder="1"/>
    <xf numFmtId="3" fontId="19" fillId="0" borderId="0" xfId="0" applyNumberFormat="1" applyFont="1" applyFill="1" applyBorder="1" applyAlignment="1">
      <alignment horizontal="center"/>
    </xf>
    <xf numFmtId="2" fontId="19" fillId="0" borderId="0" xfId="0" applyNumberFormat="1" applyFont="1" applyFill="1" applyBorder="1" applyAlignment="1">
      <alignment horizontal="center"/>
    </xf>
    <xf numFmtId="1" fontId="19" fillId="0" borderId="0" xfId="0" applyNumberFormat="1" applyFont="1" applyFill="1" applyBorder="1" applyAlignment="1">
      <alignment horizontal="center"/>
    </xf>
    <xf numFmtId="0" fontId="33" fillId="0" borderId="0" xfId="0" applyFont="1" applyFill="1" applyBorder="1"/>
    <xf numFmtId="0" fontId="23" fillId="0" borderId="0" xfId="3" applyFont="1" applyFill="1" applyBorder="1"/>
    <xf numFmtId="164" fontId="16" fillId="0" borderId="0" xfId="1" applyFont="1" applyFill="1" applyBorder="1"/>
    <xf numFmtId="3" fontId="24" fillId="0" borderId="9" xfId="0" applyNumberFormat="1" applyFont="1" applyFill="1" applyBorder="1" applyAlignment="1">
      <alignment horizontal="right"/>
    </xf>
    <xf numFmtId="3" fontId="24" fillId="0" borderId="9" xfId="0" applyNumberFormat="1" applyFont="1" applyFill="1" applyBorder="1" applyAlignment="1">
      <alignment horizontal="center"/>
    </xf>
    <xf numFmtId="0" fontId="38" fillId="0" borderId="0" xfId="0" applyFont="1"/>
    <xf numFmtId="0" fontId="40" fillId="0" borderId="0" xfId="0" applyFont="1"/>
    <xf numFmtId="0" fontId="44" fillId="0" borderId="0" xfId="0" applyFont="1"/>
    <xf numFmtId="49" fontId="45" fillId="26" borderId="14" xfId="0" applyNumberFormat="1" applyFont="1" applyFill="1" applyBorder="1" applyAlignment="1">
      <alignment horizontal="center"/>
    </xf>
    <xf numFmtId="49" fontId="45" fillId="26" borderId="15" xfId="0" applyNumberFormat="1" applyFont="1" applyFill="1" applyBorder="1" applyAlignment="1">
      <alignment horizontal="center"/>
    </xf>
    <xf numFmtId="0" fontId="45" fillId="26" borderId="16" xfId="0" applyFont="1" applyFill="1" applyBorder="1" applyAlignment="1">
      <alignment horizontal="center"/>
    </xf>
    <xf numFmtId="0" fontId="46" fillId="0" borderId="0" xfId="0" applyFont="1"/>
    <xf numFmtId="0" fontId="47" fillId="26" borderId="17" xfId="0" applyFont="1" applyFill="1" applyBorder="1"/>
    <xf numFmtId="3" fontId="47" fillId="26" borderId="18" xfId="0" applyNumberFormat="1" applyFont="1" applyFill="1" applyBorder="1"/>
    <xf numFmtId="3" fontId="47" fillId="26" borderId="19" xfId="0" applyNumberFormat="1" applyFont="1" applyFill="1" applyBorder="1"/>
    <xf numFmtId="0" fontId="48" fillId="0" borderId="0" xfId="0" applyFont="1"/>
    <xf numFmtId="0" fontId="49" fillId="26" borderId="17" xfId="0" applyFont="1" applyFill="1" applyBorder="1"/>
    <xf numFmtId="3" fontId="49" fillId="26" borderId="0" xfId="0" applyNumberFormat="1" applyFont="1" applyFill="1" applyBorder="1"/>
    <xf numFmtId="3" fontId="47" fillId="26" borderId="20" xfId="0" applyNumberFormat="1" applyFont="1" applyFill="1" applyBorder="1"/>
    <xf numFmtId="3" fontId="50" fillId="26" borderId="0" xfId="0" applyNumberFormat="1" applyFont="1" applyFill="1" applyBorder="1"/>
    <xf numFmtId="3" fontId="47" fillId="26" borderId="0" xfId="0" applyNumberFormat="1" applyFont="1" applyFill="1" applyBorder="1"/>
    <xf numFmtId="0" fontId="51" fillId="26" borderId="21" xfId="0" applyFont="1" applyFill="1" applyBorder="1" applyAlignment="1">
      <alignment horizontal="center"/>
    </xf>
    <xf numFmtId="3" fontId="51" fillId="26" borderId="22" xfId="0" applyNumberFormat="1" applyFont="1" applyFill="1" applyBorder="1"/>
    <xf numFmtId="3" fontId="51" fillId="26" borderId="23" xfId="0" applyNumberFormat="1" applyFont="1" applyFill="1" applyBorder="1"/>
    <xf numFmtId="0" fontId="52" fillId="0" borderId="0" xfId="0" applyFont="1"/>
    <xf numFmtId="0" fontId="51" fillId="26" borderId="24" xfId="0" applyFont="1" applyFill="1" applyBorder="1" applyAlignment="1">
      <alignment horizontal="center"/>
    </xf>
    <xf numFmtId="3" fontId="51" fillId="26" borderId="25" xfId="0" applyNumberFormat="1" applyFont="1" applyFill="1" applyBorder="1"/>
    <xf numFmtId="3" fontId="51" fillId="26" borderId="26" xfId="0" applyNumberFormat="1" applyFont="1" applyFill="1" applyBorder="1"/>
    <xf numFmtId="0" fontId="31" fillId="0" borderId="0" xfId="3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166" fontId="20" fillId="24" borderId="9" xfId="3" applyNumberFormat="1" applyFont="1" applyFill="1" applyBorder="1" applyAlignment="1">
      <alignment horizontal="center"/>
    </xf>
    <xf numFmtId="0" fontId="22" fillId="24" borderId="9" xfId="3" applyFont="1" applyFill="1" applyBorder="1"/>
    <xf numFmtId="3" fontId="20" fillId="24" borderId="9" xfId="3" applyNumberFormat="1" applyFont="1" applyFill="1" applyBorder="1" applyAlignment="1">
      <alignment horizontal="center"/>
    </xf>
    <xf numFmtId="0" fontId="20" fillId="24" borderId="9" xfId="3" applyFont="1" applyFill="1" applyBorder="1"/>
    <xf numFmtId="0" fontId="21" fillId="24" borderId="9" xfId="3" applyFont="1" applyFill="1" applyBorder="1"/>
    <xf numFmtId="3" fontId="24" fillId="24" borderId="9" xfId="3" applyNumberFormat="1" applyFont="1" applyFill="1" applyBorder="1" applyAlignment="1">
      <alignment horizontal="center"/>
    </xf>
    <xf numFmtId="166" fontId="24" fillId="24" borderId="9" xfId="3" applyNumberFormat="1" applyFont="1" applyFill="1" applyBorder="1" applyAlignment="1">
      <alignment horizontal="center"/>
    </xf>
    <xf numFmtId="3" fontId="26" fillId="24" borderId="9" xfId="3" applyNumberFormat="1" applyFont="1" applyFill="1" applyBorder="1" applyAlignment="1">
      <alignment horizontal="center"/>
    </xf>
    <xf numFmtId="167" fontId="26" fillId="24" borderId="9" xfId="3" applyNumberFormat="1" applyFont="1" applyFill="1" applyBorder="1" applyAlignment="1">
      <alignment horizontal="center"/>
    </xf>
    <xf numFmtId="3" fontId="28" fillId="24" borderId="9" xfId="3" applyNumberFormat="1" applyFont="1" applyFill="1" applyBorder="1" applyAlignment="1">
      <alignment horizontal="center"/>
    </xf>
    <xf numFmtId="166" fontId="28" fillId="24" borderId="9" xfId="3" applyNumberFormat="1" applyFont="1" applyFill="1" applyBorder="1" applyAlignment="1">
      <alignment horizontal="center"/>
    </xf>
    <xf numFmtId="3" fontId="29" fillId="24" borderId="9" xfId="3" applyNumberFormat="1" applyFont="1" applyFill="1" applyBorder="1" applyAlignment="1">
      <alignment horizontal="center"/>
    </xf>
    <xf numFmtId="166" fontId="29" fillId="24" borderId="9" xfId="3" applyNumberFormat="1" applyFont="1" applyFill="1" applyBorder="1" applyAlignment="1">
      <alignment horizontal="center"/>
    </xf>
    <xf numFmtId="49" fontId="41" fillId="43" borderId="9" xfId="0" applyNumberFormat="1" applyFont="1" applyFill="1" applyBorder="1" applyAlignment="1">
      <alignment horizontal="left"/>
    </xf>
    <xf numFmtId="3" fontId="41" fillId="43" borderId="9" xfId="0" applyNumberFormat="1" applyFont="1" applyFill="1" applyBorder="1" applyAlignment="1">
      <alignment horizontal="right"/>
    </xf>
    <xf numFmtId="49" fontId="41" fillId="43" borderId="9" xfId="0" applyNumberFormat="1" applyFont="1" applyFill="1" applyBorder="1" applyAlignment="1">
      <alignment horizontal="right"/>
    </xf>
    <xf numFmtId="49" fontId="42" fillId="0" borderId="9" xfId="0" applyNumberFormat="1" applyFont="1" applyFill="1" applyBorder="1"/>
    <xf numFmtId="3" fontId="43" fillId="0" borderId="9" xfId="0" applyNumberFormat="1" applyFont="1" applyFill="1" applyBorder="1"/>
    <xf numFmtId="168" fontId="43" fillId="0" borderId="9" xfId="171" applyNumberFormat="1" applyFont="1" applyFill="1" applyBorder="1"/>
    <xf numFmtId="49" fontId="42" fillId="0" borderId="36" xfId="0" applyNumberFormat="1" applyFont="1" applyFill="1" applyBorder="1"/>
    <xf numFmtId="3" fontId="0" fillId="0" borderId="0" xfId="0" applyNumberFormat="1"/>
    <xf numFmtId="49" fontId="42" fillId="0" borderId="0" xfId="0" applyNumberFormat="1" applyFont="1" applyFill="1" applyBorder="1"/>
    <xf numFmtId="168" fontId="43" fillId="0" borderId="9" xfId="2" applyNumberFormat="1" applyFont="1" applyFill="1" applyBorder="1"/>
    <xf numFmtId="0" fontId="15" fillId="0" borderId="0" xfId="0" applyFont="1"/>
    <xf numFmtId="49" fontId="71" fillId="0" borderId="0" xfId="0" applyNumberFormat="1" applyFont="1" applyFill="1" applyBorder="1"/>
    <xf numFmtId="0" fontId="0" fillId="0" borderId="0" xfId="0" applyAlignment="1">
      <alignment horizontal="center"/>
    </xf>
    <xf numFmtId="3" fontId="38" fillId="0" borderId="0" xfId="0" applyNumberFormat="1" applyFont="1" applyBorder="1" applyAlignment="1">
      <alignment horizontal="center"/>
    </xf>
    <xf numFmtId="0" fontId="38" fillId="0" borderId="0" xfId="0" applyFont="1" applyBorder="1" applyAlignment="1">
      <alignment horizontal="center"/>
    </xf>
    <xf numFmtId="0" fontId="16" fillId="0" borderId="9" xfId="0" applyFont="1" applyFill="1" applyBorder="1" applyAlignment="1">
      <alignment wrapText="1"/>
    </xf>
    <xf numFmtId="0" fontId="19" fillId="0" borderId="9" xfId="0" applyFont="1" applyFill="1" applyBorder="1" applyAlignment="1">
      <alignment wrapText="1"/>
    </xf>
    <xf numFmtId="0" fontId="22" fillId="23" borderId="9" xfId="0" applyFont="1" applyFill="1" applyBorder="1"/>
    <xf numFmtId="3" fontId="20" fillId="23" borderId="9" xfId="0" applyNumberFormat="1" applyFont="1" applyFill="1" applyBorder="1" applyAlignment="1">
      <alignment horizontal="center"/>
    </xf>
    <xf numFmtId="4" fontId="20" fillId="23" borderId="9" xfId="0" applyNumberFormat="1" applyFont="1" applyFill="1" applyBorder="1" applyAlignment="1">
      <alignment horizontal="center"/>
    </xf>
    <xf numFmtId="0" fontId="20" fillId="0" borderId="9" xfId="0" applyFont="1" applyFill="1" applyBorder="1"/>
    <xf numFmtId="3" fontId="20" fillId="0" borderId="9" xfId="0" applyNumberFormat="1" applyFont="1" applyFill="1" applyBorder="1" applyAlignment="1">
      <alignment horizontal="center"/>
    </xf>
    <xf numFmtId="2" fontId="20" fillId="0" borderId="9" xfId="0" applyNumberFormat="1" applyFont="1" applyFill="1" applyBorder="1" applyAlignment="1">
      <alignment horizontal="center"/>
    </xf>
    <xf numFmtId="3" fontId="23" fillId="0" borderId="9" xfId="0" applyNumberFormat="1" applyFont="1" applyFill="1" applyBorder="1" applyAlignment="1">
      <alignment horizontal="center"/>
    </xf>
    <xf numFmtId="2" fontId="23" fillId="0" borderId="9" xfId="0" applyNumberFormat="1" applyFont="1" applyFill="1" applyBorder="1" applyAlignment="1">
      <alignment horizontal="center"/>
    </xf>
    <xf numFmtId="2" fontId="20" fillId="23" borderId="9" xfId="0" applyNumberFormat="1" applyFont="1" applyFill="1" applyBorder="1" applyAlignment="1">
      <alignment horizontal="center"/>
    </xf>
    <xf numFmtId="0" fontId="32" fillId="0" borderId="9" xfId="0" applyFont="1" applyFill="1" applyBorder="1"/>
    <xf numFmtId="0" fontId="31" fillId="23" borderId="9" xfId="3" applyFont="1" applyFill="1" applyBorder="1"/>
    <xf numFmtId="0" fontId="24" fillId="0" borderId="9" xfId="0" applyFont="1" applyFill="1" applyBorder="1"/>
    <xf numFmtId="3" fontId="24" fillId="24" borderId="9" xfId="0" applyNumberFormat="1" applyFont="1" applyFill="1" applyBorder="1" applyAlignment="1">
      <alignment horizontal="center"/>
    </xf>
    <xf numFmtId="2" fontId="24" fillId="24" borderId="9" xfId="0" applyNumberFormat="1" applyFont="1" applyFill="1" applyBorder="1" applyAlignment="1">
      <alignment horizontal="center"/>
    </xf>
    <xf numFmtId="1" fontId="24" fillId="24" borderId="9" xfId="0" applyNumberFormat="1" applyFont="1" applyFill="1" applyBorder="1" applyAlignment="1">
      <alignment horizontal="center"/>
    </xf>
    <xf numFmtId="2" fontId="21" fillId="0" borderId="9" xfId="0" applyNumberFormat="1" applyFont="1" applyFill="1" applyBorder="1" applyAlignment="1">
      <alignment horizontal="center" wrapText="1"/>
    </xf>
    <xf numFmtId="0" fontId="30" fillId="0" borderId="9" xfId="0" applyFont="1" applyFill="1" applyBorder="1"/>
    <xf numFmtId="2" fontId="30" fillId="0" borderId="9" xfId="0" applyNumberFormat="1" applyFont="1" applyFill="1" applyBorder="1" applyAlignment="1">
      <alignment horizontal="center"/>
    </xf>
    <xf numFmtId="2" fontId="23" fillId="25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Border="1"/>
    <xf numFmtId="0" fontId="0" fillId="0" borderId="9" xfId="0" applyBorder="1" applyAlignment="1">
      <alignment wrapText="1"/>
    </xf>
    <xf numFmtId="0" fontId="35" fillId="0" borderId="9" xfId="0" applyFont="1" applyBorder="1" applyAlignment="1">
      <alignment wrapText="1"/>
    </xf>
    <xf numFmtId="1" fontId="21" fillId="0" borderId="9" xfId="3" applyNumberFormat="1" applyFont="1" applyFill="1" applyBorder="1" applyAlignment="1">
      <alignment horizontal="center" wrapText="1"/>
    </xf>
    <xf numFmtId="0" fontId="25" fillId="0" borderId="9" xfId="0" applyFont="1" applyBorder="1"/>
    <xf numFmtId="169" fontId="36" fillId="0" borderId="9" xfId="1" applyNumberFormat="1" applyFont="1" applyFill="1" applyBorder="1" applyAlignment="1">
      <alignment horizontal="center"/>
    </xf>
    <xf numFmtId="169" fontId="26" fillId="0" borderId="9" xfId="0" applyNumberFormat="1" applyFont="1" applyFill="1" applyBorder="1"/>
    <xf numFmtId="0" fontId="25" fillId="0" borderId="9" xfId="0" applyFont="1" applyBorder="1" applyAlignment="1">
      <alignment wrapText="1"/>
    </xf>
    <xf numFmtId="0" fontId="37" fillId="0" borderId="9" xfId="0" applyFont="1" applyBorder="1" applyAlignment="1">
      <alignment horizontal="center"/>
    </xf>
    <xf numFmtId="3" fontId="20" fillId="0" borderId="9" xfId="0" applyNumberFormat="1" applyFont="1" applyFill="1" applyBorder="1" applyAlignment="1">
      <alignment horizontal="right"/>
    </xf>
    <xf numFmtId="167" fontId="20" fillId="0" borderId="9" xfId="0" applyNumberFormat="1" applyFont="1" applyFill="1" applyBorder="1" applyAlignment="1">
      <alignment horizontal="center"/>
    </xf>
    <xf numFmtId="1" fontId="25" fillId="0" borderId="9" xfId="0" applyNumberFormat="1" applyFont="1" applyFill="1" applyBorder="1" applyAlignment="1">
      <alignment horizontal="center"/>
    </xf>
    <xf numFmtId="4" fontId="74" fillId="45" borderId="9" xfId="0" applyNumberFormat="1" applyFont="1" applyFill="1" applyBorder="1"/>
    <xf numFmtId="3" fontId="74" fillId="45" borderId="9" xfId="0" applyNumberFormat="1" applyFont="1" applyFill="1" applyBorder="1"/>
    <xf numFmtId="4" fontId="74" fillId="45" borderId="13" xfId="0" applyNumberFormat="1" applyFont="1" applyFill="1" applyBorder="1"/>
    <xf numFmtId="49" fontId="72" fillId="44" borderId="9" xfId="0" applyNumberFormat="1" applyFont="1" applyFill="1" applyBorder="1" applyAlignment="1">
      <alignment horizontal="center"/>
    </xf>
    <xf numFmtId="0" fontId="72" fillId="44" borderId="9" xfId="0" applyFont="1" applyFill="1" applyBorder="1" applyAlignment="1">
      <alignment horizontal="center"/>
    </xf>
    <xf numFmtId="49" fontId="73" fillId="46" borderId="10" xfId="0" applyNumberFormat="1" applyFont="1" applyFill="1" applyBorder="1"/>
    <xf numFmtId="49" fontId="73" fillId="46" borderId="9" xfId="0" applyNumberFormat="1" applyFont="1" applyFill="1" applyBorder="1"/>
    <xf numFmtId="4" fontId="74" fillId="46" borderId="9" xfId="0" applyNumberFormat="1" applyFont="1" applyFill="1" applyBorder="1"/>
    <xf numFmtId="4" fontId="74" fillId="46" borderId="12" xfId="0" applyNumberFormat="1" applyFont="1" applyFill="1" applyBorder="1"/>
    <xf numFmtId="0" fontId="39" fillId="0" borderId="0" xfId="3" applyFont="1" applyFill="1" applyBorder="1"/>
    <xf numFmtId="3" fontId="21" fillId="24" borderId="9" xfId="0" applyNumberFormat="1" applyFont="1" applyFill="1" applyBorder="1" applyAlignment="1">
      <alignment horizontal="center"/>
    </xf>
    <xf numFmtId="2" fontId="21" fillId="24" borderId="9" xfId="0" applyNumberFormat="1" applyFont="1" applyFill="1" applyBorder="1" applyAlignment="1">
      <alignment horizontal="center"/>
    </xf>
    <xf numFmtId="1" fontId="21" fillId="24" borderId="9" xfId="0" applyNumberFormat="1" applyFont="1" applyFill="1" applyBorder="1" applyAlignment="1">
      <alignment horizontal="center"/>
    </xf>
    <xf numFmtId="0" fontId="19" fillId="0" borderId="9" xfId="3" applyFont="1" applyFill="1" applyBorder="1" applyAlignment="1">
      <alignment horizontal="center" vertical="center"/>
    </xf>
    <xf numFmtId="0" fontId="18" fillId="0" borderId="10" xfId="3" applyFont="1" applyFill="1" applyBorder="1" applyAlignment="1">
      <alignment horizontal="center" vertical="center"/>
    </xf>
    <xf numFmtId="0" fontId="18" fillId="0" borderId="11" xfId="3" applyFont="1" applyFill="1" applyBorder="1" applyAlignment="1">
      <alignment horizontal="center" vertical="center"/>
    </xf>
    <xf numFmtId="0" fontId="18" fillId="0" borderId="12" xfId="3" applyFont="1" applyFill="1" applyBorder="1" applyAlignment="1">
      <alignment horizontal="center" vertical="center"/>
    </xf>
    <xf numFmtId="0" fontId="25" fillId="0" borderId="9" xfId="3" applyFont="1" applyFill="1" applyBorder="1" applyAlignment="1">
      <alignment horizontal="center"/>
    </xf>
    <xf numFmtId="0" fontId="70" fillId="0" borderId="9" xfId="3" applyFont="1" applyFill="1" applyBorder="1" applyAlignment="1">
      <alignment horizontal="center"/>
    </xf>
    <xf numFmtId="0" fontId="18" fillId="0" borderId="10" xfId="0" applyFont="1" applyFill="1" applyBorder="1" applyAlignment="1">
      <alignment horizontal="center" vertical="center"/>
    </xf>
    <xf numFmtId="0" fontId="18" fillId="0" borderId="11" xfId="0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9" fillId="0" borderId="9" xfId="0" applyFont="1" applyFill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 wrapText="1"/>
    </xf>
    <xf numFmtId="0" fontId="34" fillId="0" borderId="11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8" fillId="0" borderId="0" xfId="0" applyFont="1" applyBorder="1" applyAlignment="1">
      <alignment horizontal="center" vertical="center"/>
    </xf>
    <xf numFmtId="3" fontId="38" fillId="0" borderId="0" xfId="0" applyNumberFormat="1" applyFont="1" applyBorder="1" applyAlignment="1">
      <alignment horizontal="center"/>
    </xf>
    <xf numFmtId="0" fontId="38" fillId="0" borderId="0" xfId="0" applyFont="1" applyBorder="1" applyAlignment="1">
      <alignment horizontal="center"/>
    </xf>
  </cellXfs>
  <cellStyles count="337">
    <cellStyle name="%20 - Vurgu1 2" xfId="4"/>
    <cellStyle name="%20 - Vurgu2 2" xfId="5"/>
    <cellStyle name="%20 - Vurgu3 2" xfId="6"/>
    <cellStyle name="%20 - Vurgu4 2" xfId="7"/>
    <cellStyle name="%20 - Vurgu5 2" xfId="8"/>
    <cellStyle name="%20 - Vurgu6 2" xfId="9"/>
    <cellStyle name="%40 - Vurgu1 2" xfId="10"/>
    <cellStyle name="%40 - Vurgu2 2" xfId="11"/>
    <cellStyle name="%40 - Vurgu3 2" xfId="12"/>
    <cellStyle name="%40 - Vurgu4 2" xfId="13"/>
    <cellStyle name="%40 - Vurgu5 2" xfId="14"/>
    <cellStyle name="%40 - Vurgu6 2" xfId="15"/>
    <cellStyle name="%60 - Vurgu1 2" xfId="16"/>
    <cellStyle name="%60 - Vurgu2 2" xfId="17"/>
    <cellStyle name="%60 - Vurgu3 2" xfId="18"/>
    <cellStyle name="%60 - Vurgu4 2" xfId="19"/>
    <cellStyle name="%60 - Vurgu5 2" xfId="20"/>
    <cellStyle name="%60 - Vurgu6 2" xfId="21"/>
    <cellStyle name="20% - Accent1" xfId="22"/>
    <cellStyle name="20% - Accent1 2" xfId="23"/>
    <cellStyle name="20% - Accent1 2 2" xfId="24"/>
    <cellStyle name="20% - Accent1 2 2 2" xfId="172"/>
    <cellStyle name="20% - Accent1 2 3" xfId="173"/>
    <cellStyle name="20% - Accent1 3" xfId="174"/>
    <cellStyle name="20% - Accent1 4" xfId="175"/>
    <cellStyle name="20% - Accent2" xfId="25"/>
    <cellStyle name="20% - Accent2 2" xfId="26"/>
    <cellStyle name="20% - Accent2 2 2" xfId="27"/>
    <cellStyle name="20% - Accent2 2 2 2" xfId="176"/>
    <cellStyle name="20% - Accent2 2 3" xfId="177"/>
    <cellStyle name="20% - Accent2 3" xfId="178"/>
    <cellStyle name="20% - Accent2 4" xfId="179"/>
    <cellStyle name="20% - Accent3" xfId="28"/>
    <cellStyle name="20% - Accent3 2" xfId="29"/>
    <cellStyle name="20% - Accent3 2 2" xfId="30"/>
    <cellStyle name="20% - Accent3 2 2 2" xfId="180"/>
    <cellStyle name="20% - Accent3 2 3" xfId="181"/>
    <cellStyle name="20% - Accent3 3" xfId="182"/>
    <cellStyle name="20% - Accent3 4" xfId="183"/>
    <cellStyle name="20% - Accent4" xfId="31"/>
    <cellStyle name="20% - Accent4 2" xfId="32"/>
    <cellStyle name="20% - Accent4 2 2" xfId="33"/>
    <cellStyle name="20% - Accent4 2 2 2" xfId="184"/>
    <cellStyle name="20% - Accent4 2 3" xfId="185"/>
    <cellStyle name="20% - Accent4 3" xfId="186"/>
    <cellStyle name="20% - Accent4 4" xfId="187"/>
    <cellStyle name="20% - Accent5" xfId="34"/>
    <cellStyle name="20% - Accent5 2" xfId="35"/>
    <cellStyle name="20% - Accent5 2 2" xfId="36"/>
    <cellStyle name="20% - Accent5 2 2 2" xfId="188"/>
    <cellStyle name="20% - Accent5 2 3" xfId="189"/>
    <cellStyle name="20% - Accent5 3" xfId="190"/>
    <cellStyle name="20% - Accent5 4" xfId="191"/>
    <cellStyle name="20% - Accent6" xfId="37"/>
    <cellStyle name="20% - Accent6 2" xfId="38"/>
    <cellStyle name="20% - Accent6 2 2" xfId="39"/>
    <cellStyle name="20% - Accent6 2 2 2" xfId="192"/>
    <cellStyle name="20% - Accent6 2 3" xfId="193"/>
    <cellStyle name="20% - Accent6 3" xfId="194"/>
    <cellStyle name="20% - Accent6 4" xfId="195"/>
    <cellStyle name="40% - Accent1" xfId="40"/>
    <cellStyle name="40% - Accent1 2" xfId="41"/>
    <cellStyle name="40% - Accent1 2 2" xfId="42"/>
    <cellStyle name="40% - Accent1 2 2 2" xfId="196"/>
    <cellStyle name="40% - Accent1 2 3" xfId="197"/>
    <cellStyle name="40% - Accent1 3" xfId="198"/>
    <cellStyle name="40% - Accent1 4" xfId="199"/>
    <cellStyle name="40% - Accent2" xfId="43"/>
    <cellStyle name="40% - Accent2 2" xfId="44"/>
    <cellStyle name="40% - Accent2 2 2" xfId="45"/>
    <cellStyle name="40% - Accent2 2 2 2" xfId="200"/>
    <cellStyle name="40% - Accent2 2 3" xfId="201"/>
    <cellStyle name="40% - Accent2 3" xfId="202"/>
    <cellStyle name="40% - Accent2 4" xfId="203"/>
    <cellStyle name="40% - Accent3" xfId="46"/>
    <cellStyle name="40% - Accent3 2" xfId="47"/>
    <cellStyle name="40% - Accent3 2 2" xfId="48"/>
    <cellStyle name="40% - Accent3 2 2 2" xfId="204"/>
    <cellStyle name="40% - Accent3 2 3" xfId="205"/>
    <cellStyle name="40% - Accent3 3" xfId="206"/>
    <cellStyle name="40% - Accent3 4" xfId="207"/>
    <cellStyle name="40% - Accent4" xfId="49"/>
    <cellStyle name="40% - Accent4 2" xfId="50"/>
    <cellStyle name="40% - Accent4 2 2" xfId="51"/>
    <cellStyle name="40% - Accent4 2 2 2" xfId="208"/>
    <cellStyle name="40% - Accent4 2 3" xfId="209"/>
    <cellStyle name="40% - Accent4 3" xfId="210"/>
    <cellStyle name="40% - Accent4 4" xfId="211"/>
    <cellStyle name="40% - Accent5" xfId="52"/>
    <cellStyle name="40% - Accent5 2" xfId="53"/>
    <cellStyle name="40% - Accent5 2 2" xfId="54"/>
    <cellStyle name="40% - Accent5 2 2 2" xfId="212"/>
    <cellStyle name="40% - Accent5 2 3" xfId="213"/>
    <cellStyle name="40% - Accent5 3" xfId="214"/>
    <cellStyle name="40% - Accent5 4" xfId="215"/>
    <cellStyle name="40% - Accent6" xfId="55"/>
    <cellStyle name="40% - Accent6 2" xfId="56"/>
    <cellStyle name="40% - Accent6 2 2" xfId="57"/>
    <cellStyle name="40% - Accent6 2 2 2" xfId="216"/>
    <cellStyle name="40% - Accent6 2 3" xfId="217"/>
    <cellStyle name="40% - Accent6 3" xfId="218"/>
    <cellStyle name="40% - Accent6 4" xfId="219"/>
    <cellStyle name="60% - Accent1" xfId="58"/>
    <cellStyle name="60% - Accent1 2" xfId="59"/>
    <cellStyle name="60% - Accent1 2 2" xfId="60"/>
    <cellStyle name="60% - Accent1 2 2 2" xfId="220"/>
    <cellStyle name="60% - Accent1 2 3" xfId="221"/>
    <cellStyle name="60% - Accent1 3" xfId="222"/>
    <cellStyle name="60% - Accent2" xfId="61"/>
    <cellStyle name="60% - Accent2 2" xfId="62"/>
    <cellStyle name="60% - Accent2 2 2" xfId="63"/>
    <cellStyle name="60% - Accent2 2 2 2" xfId="223"/>
    <cellStyle name="60% - Accent2 2 3" xfId="224"/>
    <cellStyle name="60% - Accent2 3" xfId="225"/>
    <cellStyle name="60% - Accent3" xfId="64"/>
    <cellStyle name="60% - Accent3 2" xfId="65"/>
    <cellStyle name="60% - Accent3 2 2" xfId="66"/>
    <cellStyle name="60% - Accent3 2 2 2" xfId="226"/>
    <cellStyle name="60% - Accent3 2 3" xfId="227"/>
    <cellStyle name="60% - Accent3 3" xfId="228"/>
    <cellStyle name="60% - Accent4" xfId="67"/>
    <cellStyle name="60% - Accent4 2" xfId="68"/>
    <cellStyle name="60% - Accent4 2 2" xfId="69"/>
    <cellStyle name="60% - Accent4 2 2 2" xfId="229"/>
    <cellStyle name="60% - Accent4 2 3" xfId="230"/>
    <cellStyle name="60% - Accent4 3" xfId="231"/>
    <cellStyle name="60% - Accent5" xfId="70"/>
    <cellStyle name="60% - Accent5 2" xfId="71"/>
    <cellStyle name="60% - Accent5 2 2" xfId="72"/>
    <cellStyle name="60% - Accent5 2 2 2" xfId="232"/>
    <cellStyle name="60% - Accent5 2 3" xfId="233"/>
    <cellStyle name="60% - Accent5 3" xfId="234"/>
    <cellStyle name="60% - Accent6" xfId="73"/>
    <cellStyle name="60% - Accent6 2" xfId="74"/>
    <cellStyle name="60% - Accent6 2 2" xfId="75"/>
    <cellStyle name="60% - Accent6 2 2 2" xfId="235"/>
    <cellStyle name="60% - Accent6 2 3" xfId="236"/>
    <cellStyle name="60% - Accent6 3" xfId="237"/>
    <cellStyle name="Accent1 2" xfId="76"/>
    <cellStyle name="Accent1 2 2" xfId="77"/>
    <cellStyle name="Accent1 2 2 2" xfId="238"/>
    <cellStyle name="Accent1 2 3" xfId="239"/>
    <cellStyle name="Accent1 3" xfId="240"/>
    <cellStyle name="Accent2 2" xfId="78"/>
    <cellStyle name="Accent2 2 2" xfId="79"/>
    <cellStyle name="Accent2 2 2 2" xfId="241"/>
    <cellStyle name="Accent2 2 3" xfId="242"/>
    <cellStyle name="Accent2 3" xfId="243"/>
    <cellStyle name="Accent3 2" xfId="80"/>
    <cellStyle name="Accent3 2 2" xfId="81"/>
    <cellStyle name="Accent3 2 2 2" xfId="244"/>
    <cellStyle name="Accent3 2 3" xfId="245"/>
    <cellStyle name="Accent3 3" xfId="246"/>
    <cellStyle name="Accent4 2" xfId="82"/>
    <cellStyle name="Accent4 2 2" xfId="83"/>
    <cellStyle name="Accent4 2 2 2" xfId="247"/>
    <cellStyle name="Accent4 2 3" xfId="248"/>
    <cellStyle name="Accent4 3" xfId="249"/>
    <cellStyle name="Accent5 2" xfId="84"/>
    <cellStyle name="Accent5 2 2" xfId="85"/>
    <cellStyle name="Accent5 2 2 2" xfId="250"/>
    <cellStyle name="Accent5 2 3" xfId="251"/>
    <cellStyle name="Accent5 3" xfId="252"/>
    <cellStyle name="Accent6 2" xfId="86"/>
    <cellStyle name="Accent6 2 2" xfId="87"/>
    <cellStyle name="Accent6 2 2 2" xfId="253"/>
    <cellStyle name="Accent6 2 3" xfId="254"/>
    <cellStyle name="Accent6 3" xfId="255"/>
    <cellStyle name="Açıklama Metni 2" xfId="88"/>
    <cellStyle name="Ana Başlık 2" xfId="89"/>
    <cellStyle name="Bad 2" xfId="90"/>
    <cellStyle name="Bad 2 2" xfId="91"/>
    <cellStyle name="Bad 2 2 2" xfId="256"/>
    <cellStyle name="Bad 2 3" xfId="257"/>
    <cellStyle name="Bad 3" xfId="258"/>
    <cellStyle name="Bağlı Hücre 2" xfId="92"/>
    <cellStyle name="Başlık 1 2" xfId="93"/>
    <cellStyle name="Başlık 2 2" xfId="94"/>
    <cellStyle name="Başlık 3 2" xfId="95"/>
    <cellStyle name="Başlık 4 2" xfId="96"/>
    <cellStyle name="Calculation 2" xfId="97"/>
    <cellStyle name="Calculation 2 2" xfId="98"/>
    <cellStyle name="Calculation 2 2 2" xfId="259"/>
    <cellStyle name="Calculation 2 3" xfId="260"/>
    <cellStyle name="Calculation 3" xfId="261"/>
    <cellStyle name="Check Cell 2" xfId="99"/>
    <cellStyle name="Check Cell 2 2" xfId="100"/>
    <cellStyle name="Check Cell 2 2 2" xfId="262"/>
    <cellStyle name="Check Cell 2 3" xfId="263"/>
    <cellStyle name="Check Cell 3" xfId="264"/>
    <cellStyle name="Comma" xfId="1" builtinId="3"/>
    <cellStyle name="Comma 2" xfId="101"/>
    <cellStyle name="Comma 2 2" xfId="102"/>
    <cellStyle name="Comma 2 3" xfId="265"/>
    <cellStyle name="Çıkış 2" xfId="103"/>
    <cellStyle name="Explanatory Text" xfId="104"/>
    <cellStyle name="Explanatory Text 2" xfId="105"/>
    <cellStyle name="Explanatory Text 2 2" xfId="106"/>
    <cellStyle name="Explanatory Text 2 2 2" xfId="266"/>
    <cellStyle name="Explanatory Text 2 3" xfId="267"/>
    <cellStyle name="Explanatory Text 3" xfId="268"/>
    <cellStyle name="Giriş 2" xfId="107"/>
    <cellStyle name="Good 2" xfId="108"/>
    <cellStyle name="Good 2 2" xfId="109"/>
    <cellStyle name="Good 2 2 2" xfId="269"/>
    <cellStyle name="Good 2 3" xfId="270"/>
    <cellStyle name="Good 3" xfId="271"/>
    <cellStyle name="Heading 1" xfId="110"/>
    <cellStyle name="Heading 1 2" xfId="111"/>
    <cellStyle name="Heading 2" xfId="112"/>
    <cellStyle name="Heading 2 2" xfId="113"/>
    <cellStyle name="Heading 3" xfId="114"/>
    <cellStyle name="Heading 3 2" xfId="115"/>
    <cellStyle name="Heading 4" xfId="116"/>
    <cellStyle name="Heading 4 2" xfId="117"/>
    <cellStyle name="Hesaplama 2" xfId="272"/>
    <cellStyle name="Input" xfId="118"/>
    <cellStyle name="Input 2" xfId="119"/>
    <cellStyle name="Input 2 2" xfId="120"/>
    <cellStyle name="Input 2 2 2" xfId="273"/>
    <cellStyle name="Input 2 3" xfId="274"/>
    <cellStyle name="Input 3" xfId="275"/>
    <cellStyle name="İşaretli Hücre 2" xfId="276"/>
    <cellStyle name="İyi 2" xfId="277"/>
    <cellStyle name="Kötü 2" xfId="278"/>
    <cellStyle name="Linked Cell" xfId="121"/>
    <cellStyle name="Linked Cell 2" xfId="122"/>
    <cellStyle name="Linked Cell 2 2" xfId="123"/>
    <cellStyle name="Linked Cell 2 2 2" xfId="279"/>
    <cellStyle name="Linked Cell 2 3" xfId="280"/>
    <cellStyle name="Linked Cell 3" xfId="281"/>
    <cellStyle name="Neutral 2" xfId="124"/>
    <cellStyle name="Neutral 2 2" xfId="125"/>
    <cellStyle name="Neutral 2 2 2" xfId="282"/>
    <cellStyle name="Neutral 2 3" xfId="283"/>
    <cellStyle name="Neutral 3" xfId="284"/>
    <cellStyle name="Normal" xfId="0" builtinId="0"/>
    <cellStyle name="Normal 2 2" xfId="126"/>
    <cellStyle name="Normal 2 2 2" xfId="285"/>
    <cellStyle name="Normal 2 3" xfId="127"/>
    <cellStyle name="Normal 2 3 2" xfId="128"/>
    <cellStyle name="Normal 2 3 2 2" xfId="286"/>
    <cellStyle name="Normal 2 3 3" xfId="287"/>
    <cellStyle name="Normal 3" xfId="129"/>
    <cellStyle name="Normal 3 2" xfId="288"/>
    <cellStyle name="Normal 4" xfId="130"/>
    <cellStyle name="Normal 4 2" xfId="131"/>
    <cellStyle name="Normal 4 2 2" xfId="132"/>
    <cellStyle name="Normal 4 2 2 2" xfId="289"/>
    <cellStyle name="Normal 4 2 3" xfId="290"/>
    <cellStyle name="Normal 4 3" xfId="291"/>
    <cellStyle name="Normal 4 4" xfId="292"/>
    <cellStyle name="Normal 5" xfId="293"/>
    <cellStyle name="Normal 5 2" xfId="294"/>
    <cellStyle name="Normal 5 3" xfId="295"/>
    <cellStyle name="Normal_MAYIS_2009_İHRACAT_RAKAMLARI" xfId="3"/>
    <cellStyle name="Not 2" xfId="133"/>
    <cellStyle name="Not 3" xfId="296"/>
    <cellStyle name="Note 2" xfId="134"/>
    <cellStyle name="Note 2 2" xfId="135"/>
    <cellStyle name="Note 2 2 2" xfId="136"/>
    <cellStyle name="Note 2 2 2 2" xfId="137"/>
    <cellStyle name="Note 2 2 2 2 2" xfId="297"/>
    <cellStyle name="Note 2 2 2 3" xfId="298"/>
    <cellStyle name="Note 2 2 3" xfId="138"/>
    <cellStyle name="Note 2 2 3 2" xfId="139"/>
    <cellStyle name="Note 2 2 3 2 2" xfId="140"/>
    <cellStyle name="Note 2 2 3 2 2 2" xfId="299"/>
    <cellStyle name="Note 2 2 3 2 3" xfId="300"/>
    <cellStyle name="Note 2 2 3 3" xfId="141"/>
    <cellStyle name="Note 2 2 3 3 2" xfId="142"/>
    <cellStyle name="Note 2 2 3 3 2 2" xfId="301"/>
    <cellStyle name="Note 2 2 3 3 3" xfId="302"/>
    <cellStyle name="Note 2 2 3 4" xfId="303"/>
    <cellStyle name="Note 2 2 4" xfId="143"/>
    <cellStyle name="Note 2 2 4 2" xfId="144"/>
    <cellStyle name="Note 2 2 4 2 2" xfId="304"/>
    <cellStyle name="Note 2 2 4 3" xfId="305"/>
    <cellStyle name="Note 2 2 5" xfId="306"/>
    <cellStyle name="Note 2 2 6" xfId="307"/>
    <cellStyle name="Note 2 3" xfId="145"/>
    <cellStyle name="Note 2 3 2" xfId="146"/>
    <cellStyle name="Note 2 3 2 2" xfId="147"/>
    <cellStyle name="Note 2 3 2 2 2" xfId="308"/>
    <cellStyle name="Note 2 3 2 3" xfId="309"/>
    <cellStyle name="Note 2 3 3" xfId="148"/>
    <cellStyle name="Note 2 3 3 2" xfId="149"/>
    <cellStyle name="Note 2 3 3 2 2" xfId="310"/>
    <cellStyle name="Note 2 3 3 3" xfId="311"/>
    <cellStyle name="Note 2 3 4" xfId="312"/>
    <cellStyle name="Note 2 4" xfId="150"/>
    <cellStyle name="Note 2 4 2" xfId="151"/>
    <cellStyle name="Note 2 4 2 2" xfId="313"/>
    <cellStyle name="Note 2 4 3" xfId="314"/>
    <cellStyle name="Note 2 5" xfId="315"/>
    <cellStyle name="Note 3" xfId="152"/>
    <cellStyle name="Note 3 2" xfId="316"/>
    <cellStyle name="Nötr 2" xfId="317"/>
    <cellStyle name="Output" xfId="153"/>
    <cellStyle name="Output 2" xfId="154"/>
    <cellStyle name="Output 2 2" xfId="155"/>
    <cellStyle name="Output 2 2 2" xfId="318"/>
    <cellStyle name="Output 2 3" xfId="319"/>
    <cellStyle name="Output 3" xfId="320"/>
    <cellStyle name="Percent" xfId="2" builtinId="5"/>
    <cellStyle name="Percent 2" xfId="156"/>
    <cellStyle name="Percent 2 2" xfId="157"/>
    <cellStyle name="Percent 2 2 2" xfId="321"/>
    <cellStyle name="Percent 2 3" xfId="322"/>
    <cellStyle name="Percent 3" xfId="158"/>
    <cellStyle name="Percent 3 2" xfId="323"/>
    <cellStyle name="Title" xfId="159"/>
    <cellStyle name="Title 2" xfId="160"/>
    <cellStyle name="Toplam 2" xfId="161"/>
    <cellStyle name="Total" xfId="162"/>
    <cellStyle name="Total 2" xfId="163"/>
    <cellStyle name="Total 2 2" xfId="164"/>
    <cellStyle name="Total 2 2 2" xfId="324"/>
    <cellStyle name="Total 2 3" xfId="325"/>
    <cellStyle name="Total 3" xfId="326"/>
    <cellStyle name="Uyarı Metni 2" xfId="165"/>
    <cellStyle name="Virgül 2" xfId="166"/>
    <cellStyle name="Virgül 3" xfId="327"/>
    <cellStyle name="Vurgu1 2" xfId="328"/>
    <cellStyle name="Vurgu2 2" xfId="329"/>
    <cellStyle name="Vurgu3 2" xfId="330"/>
    <cellStyle name="Vurgu4 2" xfId="331"/>
    <cellStyle name="Vurgu5 2" xfId="332"/>
    <cellStyle name="Vurgu6 2" xfId="333"/>
    <cellStyle name="Warning Text" xfId="167"/>
    <cellStyle name="Warning Text 2" xfId="168"/>
    <cellStyle name="Warning Text 2 2" xfId="169"/>
    <cellStyle name="Warning Text 2 2 2" xfId="334"/>
    <cellStyle name="Warning Text 2 3" xfId="335"/>
    <cellStyle name="Warning Text 3" xfId="336"/>
    <cellStyle name="Yüzde 2" xfId="170"/>
    <cellStyle name="Yüzde 3" xfId="1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SANAYİ SEKTÖRÜ İHRACATI, </a:t>
            </a:r>
            <a:r>
              <a:rPr lang="en-US" sz="900" b="1" i="0" u="none" strike="noStrike" baseline="0"/>
              <a:t>20</a:t>
            </a:r>
            <a:r>
              <a:rPr lang="tr-TR" sz="900" b="1" i="0" u="none" strike="noStrike" baseline="0"/>
              <a:t>13</a:t>
            </a:r>
            <a:r>
              <a:rPr lang="en-US" sz="900" b="1" i="0" u="none" strike="noStrike" baseline="0"/>
              <a:t>-20</a:t>
            </a:r>
            <a:r>
              <a:rPr lang="tr-TR" sz="900" b="1" i="0" u="none" strike="noStrike" baseline="0"/>
              <a:t>14</a:t>
            </a:r>
            <a:endParaRPr lang="en-US"/>
          </a:p>
        </c:rich>
      </c:tx>
      <c:layout>
        <c:manualLayout>
          <c:xMode val="edge"/>
          <c:yMode val="edge"/>
          <c:x val="0.12890922959572901"/>
          <c:y val="4.14937759336099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556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İHR'!$C$25:$N$25</c:f>
              <c:numCache>
                <c:formatCode>#,##0</c:formatCode>
                <c:ptCount val="12"/>
                <c:pt idx="0">
                  <c:v>8872444.1830000002</c:v>
                </c:pt>
                <c:pt idx="1">
                  <c:v>9580009.5989999995</c:v>
                </c:pt>
                <c:pt idx="2">
                  <c:v>10385332.239</c:v>
                </c:pt>
                <c:pt idx="3">
                  <c:v>9709214.2219999991</c:v>
                </c:pt>
                <c:pt idx="4">
                  <c:v>10399687.09</c:v>
                </c:pt>
                <c:pt idx="5">
                  <c:v>9682574.7679999992</c:v>
                </c:pt>
                <c:pt idx="6">
                  <c:v>10422297.291999999</c:v>
                </c:pt>
                <c:pt idx="7">
                  <c:v>8716473.9470000006</c:v>
                </c:pt>
                <c:pt idx="8">
                  <c:v>10219746.091</c:v>
                </c:pt>
                <c:pt idx="9">
                  <c:v>9615420.2090000007</c:v>
                </c:pt>
                <c:pt idx="10">
                  <c:v>11079979.49</c:v>
                </c:pt>
                <c:pt idx="11">
                  <c:v>10364951.095000001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'2002-2014 AYLIK İHR'!$A$24</c:f>
              <c:strCache>
                <c:ptCount val="1"/>
                <c:pt idx="0">
                  <c:v>2014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İHR'!$C$24:$N$24</c:f>
              <c:numCache>
                <c:formatCode>#,##0</c:formatCode>
                <c:ptCount val="12"/>
                <c:pt idx="0">
                  <c:v>9654719.5219999999</c:v>
                </c:pt>
                <c:pt idx="1">
                  <c:v>9941120.0360000003</c:v>
                </c:pt>
                <c:pt idx="2">
                  <c:v>10733548</c:v>
                </c:pt>
                <c:pt idx="3">
                  <c:v>10890114.129000001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02624"/>
        <c:axId val="85157568"/>
      </c:lineChart>
      <c:catAx>
        <c:axId val="87002624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85157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515756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87002624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1441647597254004E-2"/>
          <c:y val="0.82572788359961447"/>
          <c:w val="0.14144927536231969"/>
          <c:h val="0.1563790418313898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KURU MEYVE VE MAMULLERİ İHRACATI (Bin $)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796256474100901"/>
          <c:y val="0.16176308539944925"/>
          <c:w val="0.70522703142599985"/>
          <c:h val="0.57210299125832409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İHR'!$C$10:$N$10</c:f>
              <c:numCache>
                <c:formatCode>#,##0</c:formatCode>
                <c:ptCount val="12"/>
                <c:pt idx="0">
                  <c:v>116223.542</c:v>
                </c:pt>
                <c:pt idx="1">
                  <c:v>111650.12</c:v>
                </c:pt>
                <c:pt idx="2">
                  <c:v>105105.683</c:v>
                </c:pt>
                <c:pt idx="3">
                  <c:v>111009.841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İHR'!$C$11:$N$11</c:f>
              <c:numCache>
                <c:formatCode>#,##0</c:formatCode>
                <c:ptCount val="12"/>
                <c:pt idx="0">
                  <c:v>106856.598</c:v>
                </c:pt>
                <c:pt idx="1">
                  <c:v>108712.61599999999</c:v>
                </c:pt>
                <c:pt idx="2">
                  <c:v>113139.69100000001</c:v>
                </c:pt>
                <c:pt idx="3">
                  <c:v>104112.96400000001</c:v>
                </c:pt>
                <c:pt idx="4">
                  <c:v>112100.792</c:v>
                </c:pt>
                <c:pt idx="5">
                  <c:v>96319.293000000005</c:v>
                </c:pt>
                <c:pt idx="6">
                  <c:v>96080.379000000001</c:v>
                </c:pt>
                <c:pt idx="7">
                  <c:v>95010.244000000006</c:v>
                </c:pt>
                <c:pt idx="8">
                  <c:v>156917.41099999999</c:v>
                </c:pt>
                <c:pt idx="9">
                  <c:v>153097.658</c:v>
                </c:pt>
                <c:pt idx="10">
                  <c:v>166194.008</c:v>
                </c:pt>
                <c:pt idx="11">
                  <c:v>130665.397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40384"/>
        <c:axId val="109908480"/>
      </c:lineChart>
      <c:catAx>
        <c:axId val="89040384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09908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9908480"/>
        <c:scaling>
          <c:orientation val="minMax"/>
          <c:max val="2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89040384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3388090349075957E-2"/>
          <c:y val="0.80056354525932061"/>
          <c:w val="0.13240246406570841"/>
          <c:h val="0.166696600941411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96"/>
          <c:w val="0.79032335866951164"/>
          <c:h val="0.5559711622025918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İHR'!$C$12:$N$12</c:f>
              <c:numCache>
                <c:formatCode>#,##0</c:formatCode>
                <c:ptCount val="12"/>
                <c:pt idx="0">
                  <c:v>154500.21900000001</c:v>
                </c:pt>
                <c:pt idx="1">
                  <c:v>183155.98699999999</c:v>
                </c:pt>
                <c:pt idx="2">
                  <c:v>154972.014</c:v>
                </c:pt>
                <c:pt idx="3">
                  <c:v>149375.66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'2002-2014 AYLIK İHR'!$C$13:$N$13</c:f>
              <c:numCache>
                <c:formatCode>#,##0</c:formatCode>
                <c:ptCount val="12"/>
                <c:pt idx="0">
                  <c:v>178057.44399999999</c:v>
                </c:pt>
                <c:pt idx="1">
                  <c:v>133840.92199999999</c:v>
                </c:pt>
                <c:pt idx="2">
                  <c:v>135662.81400000001</c:v>
                </c:pt>
                <c:pt idx="3">
                  <c:v>133846.01300000001</c:v>
                </c:pt>
                <c:pt idx="4">
                  <c:v>105018.59</c:v>
                </c:pt>
                <c:pt idx="5">
                  <c:v>105651.111</c:v>
                </c:pt>
                <c:pt idx="6">
                  <c:v>132908.06899999999</c:v>
                </c:pt>
                <c:pt idx="7">
                  <c:v>87161.603000000003</c:v>
                </c:pt>
                <c:pt idx="8">
                  <c:v>206198.68700000001</c:v>
                </c:pt>
                <c:pt idx="9">
                  <c:v>182983.52900000001</c:v>
                </c:pt>
                <c:pt idx="10">
                  <c:v>204338.91500000001</c:v>
                </c:pt>
                <c:pt idx="11">
                  <c:v>167617.09400000001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41408"/>
        <c:axId val="109910208"/>
      </c:lineChart>
      <c:catAx>
        <c:axId val="89041408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09910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9910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89041408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87811101970462624"/>
          <c:w val="0.13709698586063895"/>
          <c:h val="0.110696909155012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ZEYTİN VE ZEYTİNYAĞI (Bin $)</a:t>
            </a:r>
          </a:p>
        </c:rich>
      </c:tx>
      <c:layout>
        <c:manualLayout>
          <c:xMode val="edge"/>
          <c:yMode val="edge"/>
          <c:x val="0.26156941649899379"/>
          <c:y val="3.717472118959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5861214374225557"/>
          <c:w val="0.81891348088531157"/>
          <c:h val="0.58736059479553626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İHR'!$C$14:$N$14</c:f>
              <c:numCache>
                <c:formatCode>#,##0</c:formatCode>
                <c:ptCount val="12"/>
                <c:pt idx="0">
                  <c:v>24501.348999999998</c:v>
                </c:pt>
                <c:pt idx="1">
                  <c:v>23262.338</c:v>
                </c:pt>
                <c:pt idx="2">
                  <c:v>22845.744999999999</c:v>
                </c:pt>
                <c:pt idx="3">
                  <c:v>20038.105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İHR'!$C$15:$N$15</c:f>
              <c:numCache>
                <c:formatCode>#,##0</c:formatCode>
                <c:ptCount val="12"/>
                <c:pt idx="0">
                  <c:v>44842.038</c:v>
                </c:pt>
                <c:pt idx="1">
                  <c:v>52403.663</c:v>
                </c:pt>
                <c:pt idx="2">
                  <c:v>62002.927000000003</c:v>
                </c:pt>
                <c:pt idx="3">
                  <c:v>38388.413</c:v>
                </c:pt>
                <c:pt idx="4">
                  <c:v>38035.659</c:v>
                </c:pt>
                <c:pt idx="5">
                  <c:v>36239.686999999998</c:v>
                </c:pt>
                <c:pt idx="6">
                  <c:v>32745.501</c:v>
                </c:pt>
                <c:pt idx="7">
                  <c:v>28125.712</c:v>
                </c:pt>
                <c:pt idx="8">
                  <c:v>30890.239000000001</c:v>
                </c:pt>
                <c:pt idx="9">
                  <c:v>23072.487000000001</c:v>
                </c:pt>
                <c:pt idx="10">
                  <c:v>26041.86</c:v>
                </c:pt>
                <c:pt idx="11">
                  <c:v>26953.991000000002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42432"/>
        <c:axId val="110673920"/>
      </c:lineChart>
      <c:catAx>
        <c:axId val="8904243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0673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0673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8904243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60362173038228E-2"/>
          <c:y val="0.87856257744733557"/>
          <c:w val="0.13682092555331987"/>
          <c:h val="0.110285006195786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TÜTÜN İHRACATI (Bin $)</a:t>
            </a:r>
          </a:p>
        </c:rich>
      </c:tx>
      <c:layout>
        <c:manualLayout>
          <c:xMode val="edge"/>
          <c:yMode val="edge"/>
          <c:x val="0.27868852459016391"/>
          <c:y val="4.01606425702810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20218579235002"/>
          <c:y val="0.14993390886380192"/>
          <c:w val="0.78688524590163744"/>
          <c:h val="0.52610648102754953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İHR'!$C$16:$N$16</c:f>
              <c:numCache>
                <c:formatCode>#,##0</c:formatCode>
                <c:ptCount val="12"/>
                <c:pt idx="0">
                  <c:v>109533.84699999999</c:v>
                </c:pt>
                <c:pt idx="1">
                  <c:v>69878.902000000002</c:v>
                </c:pt>
                <c:pt idx="2">
                  <c:v>121384.389</c:v>
                </c:pt>
                <c:pt idx="3">
                  <c:v>48540.42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İHR'!$C$17:$N$17</c:f>
              <c:numCache>
                <c:formatCode>#,##0</c:formatCode>
                <c:ptCount val="12"/>
                <c:pt idx="0">
                  <c:v>66631.066999999995</c:v>
                </c:pt>
                <c:pt idx="1">
                  <c:v>101106.59600000001</c:v>
                </c:pt>
                <c:pt idx="2">
                  <c:v>93632.384000000005</c:v>
                </c:pt>
                <c:pt idx="3">
                  <c:v>104726.342</c:v>
                </c:pt>
                <c:pt idx="4">
                  <c:v>80015.084000000003</c:v>
                </c:pt>
                <c:pt idx="5">
                  <c:v>76117.297000000006</c:v>
                </c:pt>
                <c:pt idx="6">
                  <c:v>90331.686000000002</c:v>
                </c:pt>
                <c:pt idx="7">
                  <c:v>49399.682999999997</c:v>
                </c:pt>
                <c:pt idx="8">
                  <c:v>52908.788999999997</c:v>
                </c:pt>
                <c:pt idx="9">
                  <c:v>50203.27</c:v>
                </c:pt>
                <c:pt idx="10">
                  <c:v>52084.074000000001</c:v>
                </c:pt>
                <c:pt idx="11">
                  <c:v>89657.403999999995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107520"/>
        <c:axId val="110675648"/>
      </c:lineChart>
      <c:catAx>
        <c:axId val="11210752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0675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0675648"/>
        <c:scaling>
          <c:orientation val="minMax"/>
          <c:max val="15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2107520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45901639344263E-2"/>
          <c:y val="0.82329654576310496"/>
          <c:w val="0.13934426229508196"/>
          <c:h val="0.164659477806238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61202185792379"/>
          <c:y val="0.16354556803995007"/>
          <c:w val="0.83811475409836067"/>
          <c:h val="0.49438202247191032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İHR'!$C$18:$N$18</c:f>
              <c:numCache>
                <c:formatCode>#,##0</c:formatCode>
                <c:ptCount val="12"/>
                <c:pt idx="0">
                  <c:v>7358.7259999999997</c:v>
                </c:pt>
                <c:pt idx="1">
                  <c:v>9166.9879999999994</c:v>
                </c:pt>
                <c:pt idx="2">
                  <c:v>10167.101000000001</c:v>
                </c:pt>
                <c:pt idx="3">
                  <c:v>13321.759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İHR'!$C$19:$N$19</c:f>
              <c:numCache>
                <c:formatCode>#,##0</c:formatCode>
                <c:ptCount val="12"/>
                <c:pt idx="0">
                  <c:v>5248.2349999999997</c:v>
                </c:pt>
                <c:pt idx="1">
                  <c:v>8969.8040000000001</c:v>
                </c:pt>
                <c:pt idx="2">
                  <c:v>9241.5139999999992</c:v>
                </c:pt>
                <c:pt idx="3">
                  <c:v>10435.252</c:v>
                </c:pt>
                <c:pt idx="4">
                  <c:v>7212.4260000000004</c:v>
                </c:pt>
                <c:pt idx="5">
                  <c:v>3794.241</c:v>
                </c:pt>
                <c:pt idx="6">
                  <c:v>3556.596</c:v>
                </c:pt>
                <c:pt idx="7">
                  <c:v>5171.8289999999997</c:v>
                </c:pt>
                <c:pt idx="8">
                  <c:v>5359.9139999999998</c:v>
                </c:pt>
                <c:pt idx="9">
                  <c:v>4712.04</c:v>
                </c:pt>
                <c:pt idx="10">
                  <c:v>6415.26</c:v>
                </c:pt>
                <c:pt idx="11">
                  <c:v>6975.3509999999997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108032"/>
        <c:axId val="110677376"/>
      </c:lineChart>
      <c:catAx>
        <c:axId val="11210803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0677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0677376"/>
        <c:scaling>
          <c:orientation val="minMax"/>
          <c:max val="2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2108032"/>
        <c:crosses val="autoZero"/>
        <c:crossBetween val="between"/>
        <c:majorUnit val="2000"/>
        <c:minorUnit val="4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45901639344263E-2"/>
          <c:y val="0.82771850147944992"/>
          <c:w val="0.13934426229508196"/>
          <c:h val="0.1610490823478530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2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/>
          </a:p>
        </c:rich>
      </c:tx>
      <c:layout>
        <c:manualLayout>
          <c:xMode val="edge"/>
          <c:yMode val="edge"/>
          <c:x val="0.15488021902806295"/>
          <c:y val="4.24469413233459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89754617428488"/>
          <c:y val="0.21348393248596775"/>
          <c:w val="0.80698232861260621"/>
          <c:h val="0.49438383069928887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İHR'!$C$20:$N$20</c:f>
              <c:numCache>
                <c:formatCode>#,##0</c:formatCode>
                <c:ptCount val="12"/>
                <c:pt idx="0">
                  <c:v>209614.264</c:v>
                </c:pt>
                <c:pt idx="1">
                  <c:v>185865.323</c:v>
                </c:pt>
                <c:pt idx="2">
                  <c:v>193982.53200000001</c:v>
                </c:pt>
                <c:pt idx="3">
                  <c:v>204327.03700000001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İHR'!$C$21:$N$21</c:f>
              <c:numCache>
                <c:formatCode>#,##0</c:formatCode>
                <c:ptCount val="12"/>
                <c:pt idx="0">
                  <c:v>171195.693</c:v>
                </c:pt>
                <c:pt idx="1">
                  <c:v>148748.24900000001</c:v>
                </c:pt>
                <c:pt idx="2">
                  <c:v>145990.75099999999</c:v>
                </c:pt>
                <c:pt idx="3">
                  <c:v>154505.486</c:v>
                </c:pt>
                <c:pt idx="4">
                  <c:v>164850.53</c:v>
                </c:pt>
                <c:pt idx="5">
                  <c:v>157449.19200000001</c:v>
                </c:pt>
                <c:pt idx="6">
                  <c:v>164940.427</c:v>
                </c:pt>
                <c:pt idx="7">
                  <c:v>158340.29500000001</c:v>
                </c:pt>
                <c:pt idx="8">
                  <c:v>171377.46100000001</c:v>
                </c:pt>
                <c:pt idx="9">
                  <c:v>172660.97700000001</c:v>
                </c:pt>
                <c:pt idx="10">
                  <c:v>193388.829</c:v>
                </c:pt>
                <c:pt idx="11">
                  <c:v>185228.02299999999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109568"/>
        <c:axId val="110679104"/>
      </c:lineChart>
      <c:catAx>
        <c:axId val="112109568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0679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0679104"/>
        <c:scaling>
          <c:orientation val="minMax"/>
          <c:max val="25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2109568"/>
        <c:crosses val="autoZero"/>
        <c:crossBetween val="between"/>
        <c:majorUnit val="25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66940451745378E-2"/>
          <c:y val="0.8476935326904379"/>
          <c:w val="0.13963060572253932"/>
          <c:h val="0.141074051136866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20597733925234"/>
          <c:y val="0.15808823529411786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İHR'!$C$22:$N$22</c:f>
              <c:numCache>
                <c:formatCode>#,##0</c:formatCode>
                <c:ptCount val="12"/>
                <c:pt idx="0">
                  <c:v>361589.46600000001</c:v>
                </c:pt>
                <c:pt idx="1">
                  <c:v>344284.89600000001</c:v>
                </c:pt>
                <c:pt idx="2">
                  <c:v>369926.82500000001</c:v>
                </c:pt>
                <c:pt idx="3">
                  <c:v>395521.63199999998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'2002-2014 AYLIK İHR'!$C$23:$N$23</c:f>
              <c:numCache>
                <c:formatCode>#,##0</c:formatCode>
                <c:ptCount val="12"/>
                <c:pt idx="0">
                  <c:v>308442.913</c:v>
                </c:pt>
                <c:pt idx="1">
                  <c:v>312886.18400000001</c:v>
                </c:pt>
                <c:pt idx="2">
                  <c:v>361373.55900000001</c:v>
                </c:pt>
                <c:pt idx="3">
                  <c:v>361138.326</c:v>
                </c:pt>
                <c:pt idx="4">
                  <c:v>381482.92</c:v>
                </c:pt>
                <c:pt idx="5">
                  <c:v>354149.55499999999</c:v>
                </c:pt>
                <c:pt idx="6">
                  <c:v>389852.05800000002</c:v>
                </c:pt>
                <c:pt idx="7">
                  <c:v>330627.78000000003</c:v>
                </c:pt>
                <c:pt idx="8">
                  <c:v>402293.90299999999</c:v>
                </c:pt>
                <c:pt idx="9">
                  <c:v>363966.30800000002</c:v>
                </c:pt>
                <c:pt idx="10">
                  <c:v>451584.05499999999</c:v>
                </c:pt>
                <c:pt idx="11">
                  <c:v>440841.16899999999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108544"/>
        <c:axId val="110680832"/>
      </c:lineChart>
      <c:catAx>
        <c:axId val="112108544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0680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0680832"/>
        <c:scaling>
          <c:orientation val="minMax"/>
          <c:max val="5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2108544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88065843621401E-2"/>
          <c:y val="0.87009803921568762"/>
          <c:w val="0.13991791149563154"/>
          <c:h val="0.118872549019607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TEKSTİL VE HAMMADDELERİ İHRACATI (Bin $)</a:t>
            </a:r>
          </a:p>
        </c:rich>
      </c:tx>
      <c:layout>
        <c:manualLayout>
          <c:xMode val="edge"/>
          <c:yMode val="edge"/>
          <c:x val="0.17959205099362591"/>
          <c:y val="5.18518518518518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93"/>
          <c:y val="0.20740815758158904"/>
          <c:w val="0.79387834211410269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İHR'!$C$26:$N$26</c:f>
              <c:numCache>
                <c:formatCode>#,##0</c:formatCode>
                <c:ptCount val="12"/>
                <c:pt idx="0">
                  <c:v>768035.48400000005</c:v>
                </c:pt>
                <c:pt idx="1">
                  <c:v>716071.01199999999</c:v>
                </c:pt>
                <c:pt idx="2">
                  <c:v>770788.84900000005</c:v>
                </c:pt>
                <c:pt idx="3">
                  <c:v>791559.64599999995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'2002-2014 AYLIK İHR'!$C$27:$N$27</c:f>
              <c:numCache>
                <c:formatCode>#,##0</c:formatCode>
                <c:ptCount val="12"/>
                <c:pt idx="0">
                  <c:v>682176.95900000003</c:v>
                </c:pt>
                <c:pt idx="1">
                  <c:v>649400.50800000003</c:v>
                </c:pt>
                <c:pt idx="2">
                  <c:v>733948.55</c:v>
                </c:pt>
                <c:pt idx="3">
                  <c:v>700840.12</c:v>
                </c:pt>
                <c:pt idx="4">
                  <c:v>748743.66399999999</c:v>
                </c:pt>
                <c:pt idx="5">
                  <c:v>644757.77500000002</c:v>
                </c:pt>
                <c:pt idx="6">
                  <c:v>675893.70200000005</c:v>
                </c:pt>
                <c:pt idx="7">
                  <c:v>616072.78599999996</c:v>
                </c:pt>
                <c:pt idx="8">
                  <c:v>754232.75800000003</c:v>
                </c:pt>
                <c:pt idx="9">
                  <c:v>708228.19700000004</c:v>
                </c:pt>
                <c:pt idx="10">
                  <c:v>814073.66799999995</c:v>
                </c:pt>
                <c:pt idx="11">
                  <c:v>663029.33700000006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40896"/>
        <c:axId val="112059520"/>
      </c:lineChart>
      <c:catAx>
        <c:axId val="8904089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2059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2059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89040896"/>
        <c:crosses val="autoZero"/>
        <c:crossBetween val="between"/>
        <c:majorUnit val="10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111E-2"/>
          <c:y val="0.82963274035190049"/>
          <c:w val="0.13877572446301337"/>
          <c:h val="0.159259648099543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8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163283405695371"/>
          <c:y val="0.19629700628257479"/>
          <c:w val="0.77142934015200504"/>
          <c:h val="0.48889065715660257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İHR'!$C$28:$N$28</c:f>
              <c:numCache>
                <c:formatCode>#,##0</c:formatCode>
                <c:ptCount val="12"/>
                <c:pt idx="0">
                  <c:v>123833.41</c:v>
                </c:pt>
                <c:pt idx="1">
                  <c:v>144868.83100000001</c:v>
                </c:pt>
                <c:pt idx="2">
                  <c:v>143911.14300000001</c:v>
                </c:pt>
                <c:pt idx="3">
                  <c:v>154937.04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İHR'!$C$29:$N$29</c:f>
              <c:numCache>
                <c:formatCode>#,##0</c:formatCode>
                <c:ptCount val="12"/>
                <c:pt idx="0">
                  <c:v>115044.90399999999</c:v>
                </c:pt>
                <c:pt idx="1">
                  <c:v>129821.348</c:v>
                </c:pt>
                <c:pt idx="2">
                  <c:v>153561.72</c:v>
                </c:pt>
                <c:pt idx="3">
                  <c:v>145413.28</c:v>
                </c:pt>
                <c:pt idx="4">
                  <c:v>155628.59099999999</c:v>
                </c:pt>
                <c:pt idx="5">
                  <c:v>146139.55900000001</c:v>
                </c:pt>
                <c:pt idx="6">
                  <c:v>183398.71</c:v>
                </c:pt>
                <c:pt idx="7">
                  <c:v>178285.495</c:v>
                </c:pt>
                <c:pt idx="8">
                  <c:v>176004.43400000001</c:v>
                </c:pt>
                <c:pt idx="9">
                  <c:v>161927.92300000001</c:v>
                </c:pt>
                <c:pt idx="10">
                  <c:v>176646.171</c:v>
                </c:pt>
                <c:pt idx="11">
                  <c:v>179531.416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444352"/>
        <c:axId val="112061248"/>
      </c:lineChart>
      <c:catAx>
        <c:axId val="8944435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2061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206124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8944435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111E-2"/>
          <c:y val="0.82592903664820227"/>
          <c:w val="0.13877572446301337"/>
          <c:h val="0.159259648099543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HALI İHRACATI (Bin $)</a:t>
            </a:r>
          </a:p>
        </c:rich>
      </c:tx>
      <c:layout>
        <c:manualLayout>
          <c:xMode val="edge"/>
          <c:yMode val="edge"/>
          <c:x val="0.32040837752424017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979610749771647"/>
          <c:y val="0.19403020425862189"/>
          <c:w val="0.77142934015200504"/>
          <c:h val="0.50746361113793137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İHR'!$C$30:$N$30</c:f>
              <c:numCache>
                <c:formatCode>#,##0</c:formatCode>
                <c:ptCount val="12"/>
                <c:pt idx="0">
                  <c:v>178358.43700000001</c:v>
                </c:pt>
                <c:pt idx="1">
                  <c:v>177087.66699999999</c:v>
                </c:pt>
                <c:pt idx="2">
                  <c:v>190981.098</c:v>
                </c:pt>
                <c:pt idx="3">
                  <c:v>204012.489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'2002-2014 AYLIK İHR'!$C$31:$N$31</c:f>
              <c:numCache>
                <c:formatCode>#,##0</c:formatCode>
                <c:ptCount val="12"/>
                <c:pt idx="0">
                  <c:v>165998.10999999999</c:v>
                </c:pt>
                <c:pt idx="1">
                  <c:v>161550.14600000001</c:v>
                </c:pt>
                <c:pt idx="2">
                  <c:v>169936.27600000001</c:v>
                </c:pt>
                <c:pt idx="3">
                  <c:v>190124.82500000001</c:v>
                </c:pt>
                <c:pt idx="4">
                  <c:v>192843.37700000001</c:v>
                </c:pt>
                <c:pt idx="5">
                  <c:v>183849.79300000001</c:v>
                </c:pt>
                <c:pt idx="6">
                  <c:v>178911.50899999999</c:v>
                </c:pt>
                <c:pt idx="7">
                  <c:v>144298.25700000001</c:v>
                </c:pt>
                <c:pt idx="8">
                  <c:v>182078.55900000001</c:v>
                </c:pt>
                <c:pt idx="9">
                  <c:v>193754.09899999999</c:v>
                </c:pt>
                <c:pt idx="10">
                  <c:v>229981.38800000001</c:v>
                </c:pt>
                <c:pt idx="11">
                  <c:v>202940.848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229824"/>
        <c:axId val="112062400"/>
      </c:lineChart>
      <c:catAx>
        <c:axId val="113229824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2062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206240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3229824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111E-2"/>
          <c:y val="0.82835977592353183"/>
          <c:w val="0.13877572446301337"/>
          <c:h val="0.160448152936107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İHRACATI, </a:t>
            </a:r>
            <a:r>
              <a:rPr lang="en-US" sz="1000" b="1" i="0" u="none" strike="noStrike" baseline="0"/>
              <a:t>20</a:t>
            </a:r>
            <a:r>
              <a:rPr lang="tr-TR" sz="1000" b="1" i="0" u="none" strike="noStrike" baseline="0"/>
              <a:t>13</a:t>
            </a:r>
            <a:r>
              <a:rPr lang="en-US" sz="1000" b="1" i="0" u="none" strike="noStrike" baseline="0"/>
              <a:t>-20</a:t>
            </a:r>
            <a:r>
              <a:rPr lang="tr-TR" sz="1000" b="1" i="0" u="none" strike="noStrike" baseline="0"/>
              <a:t>14</a:t>
            </a:r>
            <a:endParaRPr lang="en-US"/>
          </a:p>
        </c:rich>
      </c:tx>
      <c:layout>
        <c:manualLayout>
          <c:xMode val="edge"/>
          <c:yMode val="edge"/>
          <c:x val="0.12614702978641429"/>
          <c:y val="3.74531835205994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28"/>
        </c:manualLayout>
      </c:layout>
      <c:lineChart>
        <c:grouping val="standard"/>
        <c:varyColors val="0"/>
        <c:ser>
          <c:idx val="0"/>
          <c:order val="0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İHR'!$C$59:$N$59</c:f>
              <c:numCache>
                <c:formatCode>#,##0</c:formatCode>
                <c:ptCount val="12"/>
                <c:pt idx="0">
                  <c:v>394546.73300000001</c:v>
                </c:pt>
                <c:pt idx="1">
                  <c:v>398684.74200000003</c:v>
                </c:pt>
                <c:pt idx="2">
                  <c:v>369661.43300000002</c:v>
                </c:pt>
                <c:pt idx="3">
                  <c:v>401154.97700000001</c:v>
                </c:pt>
                <c:pt idx="4">
                  <c:v>507825.64299999998</c:v>
                </c:pt>
                <c:pt idx="5">
                  <c:v>431230.647</c:v>
                </c:pt>
                <c:pt idx="6">
                  <c:v>445649.38</c:v>
                </c:pt>
                <c:pt idx="7">
                  <c:v>400052.76799999998</c:v>
                </c:pt>
                <c:pt idx="8">
                  <c:v>442063.02799999999</c:v>
                </c:pt>
                <c:pt idx="9">
                  <c:v>386178.47700000001</c:v>
                </c:pt>
                <c:pt idx="10">
                  <c:v>439526.076</c:v>
                </c:pt>
                <c:pt idx="11">
                  <c:v>425748.18800000002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'2002-2014 AYLIK İHR'!$A$58</c:f>
              <c:strCache>
                <c:ptCount val="1"/>
                <c:pt idx="0">
                  <c:v>2014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İHR'!$C$58:$N$58</c:f>
              <c:numCache>
                <c:formatCode>#,##0</c:formatCode>
                <c:ptCount val="12"/>
                <c:pt idx="0">
                  <c:v>401145.38500000001</c:v>
                </c:pt>
                <c:pt idx="1">
                  <c:v>327119.65100000001</c:v>
                </c:pt>
                <c:pt idx="2">
                  <c:v>363848.81699999998</c:v>
                </c:pt>
                <c:pt idx="3">
                  <c:v>411461.141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444864"/>
        <c:axId val="85159872"/>
      </c:lineChart>
      <c:catAx>
        <c:axId val="89444864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85159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5159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89444864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1743119266055051E-3"/>
          <c:y val="0.83520913818357356"/>
          <c:w val="0.14788990825688073"/>
          <c:h val="0.151088304973114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76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41"/>
          <c:y val="0.16279151152617571"/>
          <c:w val="0.77366410603159486"/>
          <c:h val="0.51162984356015428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İHR'!$C$32:$N$32</c:f>
              <c:numCache>
                <c:formatCode>#,##0</c:formatCode>
                <c:ptCount val="12"/>
                <c:pt idx="0">
                  <c:v>1394543.7579999999</c:v>
                </c:pt>
                <c:pt idx="1">
                  <c:v>1444496.284</c:v>
                </c:pt>
                <c:pt idx="2">
                  <c:v>1462391.2660000001</c:v>
                </c:pt>
                <c:pt idx="3">
                  <c:v>1481922.5819999999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İHR'!$C$33:$N$33</c:f>
              <c:numCache>
                <c:formatCode>#,##0</c:formatCode>
                <c:ptCount val="12"/>
                <c:pt idx="0">
                  <c:v>1315981.3659999999</c:v>
                </c:pt>
                <c:pt idx="1">
                  <c:v>1429465.4480000001</c:v>
                </c:pt>
                <c:pt idx="2">
                  <c:v>1452149.138</c:v>
                </c:pt>
                <c:pt idx="3">
                  <c:v>1421075.07</c:v>
                </c:pt>
                <c:pt idx="4">
                  <c:v>1568850.648</c:v>
                </c:pt>
                <c:pt idx="5">
                  <c:v>1328744.625</c:v>
                </c:pt>
                <c:pt idx="6">
                  <c:v>1529719.121</c:v>
                </c:pt>
                <c:pt idx="7">
                  <c:v>1424832.825</c:v>
                </c:pt>
                <c:pt idx="8">
                  <c:v>1402120.8389999999</c:v>
                </c:pt>
                <c:pt idx="9">
                  <c:v>1395030.93</c:v>
                </c:pt>
                <c:pt idx="10">
                  <c:v>1569879.44</c:v>
                </c:pt>
                <c:pt idx="11">
                  <c:v>1603246.3259999999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231872"/>
        <c:axId val="112064128"/>
      </c:lineChart>
      <c:catAx>
        <c:axId val="11323187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2064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2064128"/>
        <c:scaling>
          <c:orientation val="minMax"/>
          <c:max val="20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323187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88065843621401E-2"/>
          <c:y val="0.84238051638893985"/>
          <c:w val="0.13991791149563154"/>
          <c:h val="0.1459956458931009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61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93"/>
          <c:y val="0.17537345384913924"/>
          <c:w val="0.78571506867333862"/>
          <c:h val="0.56343386236638282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İHR'!$C$42:$N$42</c:f>
              <c:numCache>
                <c:formatCode>#,##0</c:formatCode>
                <c:ptCount val="12"/>
                <c:pt idx="0">
                  <c:v>477396.13199999998</c:v>
                </c:pt>
                <c:pt idx="1">
                  <c:v>471781.14399999997</c:v>
                </c:pt>
                <c:pt idx="2">
                  <c:v>504080.99300000002</c:v>
                </c:pt>
                <c:pt idx="3">
                  <c:v>525920.76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İHR'!$C$43:$N$43</c:f>
              <c:numCache>
                <c:formatCode>#,##0</c:formatCode>
                <c:ptCount val="12"/>
                <c:pt idx="0">
                  <c:v>430056.61800000002</c:v>
                </c:pt>
                <c:pt idx="1">
                  <c:v>435630.61499999999</c:v>
                </c:pt>
                <c:pt idx="2">
                  <c:v>512178.53399999999</c:v>
                </c:pt>
                <c:pt idx="3">
                  <c:v>501862.07699999999</c:v>
                </c:pt>
                <c:pt idx="4">
                  <c:v>518962.386</c:v>
                </c:pt>
                <c:pt idx="5">
                  <c:v>465580.73499999999</c:v>
                </c:pt>
                <c:pt idx="6">
                  <c:v>509350.50799999997</c:v>
                </c:pt>
                <c:pt idx="7">
                  <c:v>387831.31300000002</c:v>
                </c:pt>
                <c:pt idx="8">
                  <c:v>480742.69300000003</c:v>
                </c:pt>
                <c:pt idx="9">
                  <c:v>452007.7</c:v>
                </c:pt>
                <c:pt idx="10">
                  <c:v>535082.41099999996</c:v>
                </c:pt>
                <c:pt idx="11">
                  <c:v>572684.82299999997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232896"/>
        <c:axId val="112065856"/>
      </c:lineChart>
      <c:catAx>
        <c:axId val="11323289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2065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2065856"/>
        <c:scaling>
          <c:orientation val="minMax"/>
          <c:max val="10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3232896"/>
        <c:crosses val="autoZero"/>
        <c:crossBetween val="between"/>
        <c:majorUnit val="10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7619047619047623E-3"/>
          <c:y val="0.82835977592353172"/>
          <c:w val="0.13877572446301337"/>
          <c:h val="0.160448152936107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2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2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(Bin $)</a:t>
            </a:r>
            <a:endParaRPr lang="tr-TR"/>
          </a:p>
        </c:rich>
      </c:tx>
      <c:layout>
        <c:manualLayout>
          <c:xMode val="edge"/>
          <c:yMode val="edge"/>
          <c:x val="0.27142878568750539"/>
          <c:y val="2.4968789013732734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231313942900026"/>
          <c:y val="0.17603074896536824"/>
          <c:w val="0.78367425031315152"/>
          <c:h val="0.54307314735906542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İHR'!$C$36:$N$36</c:f>
              <c:numCache>
                <c:formatCode>#,##0</c:formatCode>
                <c:ptCount val="12"/>
                <c:pt idx="0">
                  <c:v>1586264.057</c:v>
                </c:pt>
                <c:pt idx="1">
                  <c:v>1831723.129</c:v>
                </c:pt>
                <c:pt idx="2">
                  <c:v>2126724.4139999999</c:v>
                </c:pt>
                <c:pt idx="3">
                  <c:v>2097241.87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İHR'!$C$37:$N$37</c:f>
              <c:numCache>
                <c:formatCode>#,##0</c:formatCode>
                <c:ptCount val="12"/>
                <c:pt idx="0">
                  <c:v>1485459.331</c:v>
                </c:pt>
                <c:pt idx="1">
                  <c:v>1783951.888</c:v>
                </c:pt>
                <c:pt idx="2">
                  <c:v>1863298.6769999999</c:v>
                </c:pt>
                <c:pt idx="3">
                  <c:v>1766375.534</c:v>
                </c:pt>
                <c:pt idx="4">
                  <c:v>1843127.797</c:v>
                </c:pt>
                <c:pt idx="5">
                  <c:v>1800491.0260000001</c:v>
                </c:pt>
                <c:pt idx="6">
                  <c:v>1952634.0519999999</c:v>
                </c:pt>
                <c:pt idx="7">
                  <c:v>1263251.1710000001</c:v>
                </c:pt>
                <c:pt idx="8">
                  <c:v>1956484.3770000001</c:v>
                </c:pt>
                <c:pt idx="9">
                  <c:v>1749693.709</c:v>
                </c:pt>
                <c:pt idx="10">
                  <c:v>2075749.6410000001</c:v>
                </c:pt>
                <c:pt idx="11">
                  <c:v>1764586.4669999999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233408"/>
        <c:axId val="113813184"/>
      </c:lineChart>
      <c:catAx>
        <c:axId val="113233408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3813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3813184"/>
        <c:scaling>
          <c:orientation val="minMax"/>
          <c:max val="30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3233408"/>
        <c:crosses val="autoZero"/>
        <c:crossBetween val="between"/>
        <c:majorUnit val="50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111E-2"/>
          <c:y val="0.82771850147944992"/>
          <c:w val="0.13877572446301337"/>
          <c:h val="0.1610490823478530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ELEKTRİK ELEKTRONİK </a:t>
            </a:r>
            <a:r>
              <a:rPr lang="tr-TR" baseline="0"/>
              <a:t>VE HİZMET </a:t>
            </a:r>
            <a:r>
              <a:rPr lang="en-US"/>
              <a:t>İHRACATI </a:t>
            </a:r>
            <a:r>
              <a:rPr lang="tr-TR"/>
              <a:t> </a:t>
            </a:r>
            <a:r>
              <a:rPr lang="en-US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836440432564131"/>
          <c:y val="0.18909090909090961"/>
          <c:w val="0.74233277082688442"/>
          <c:h val="0.53818181818181865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İHR'!$C$40:$N$40</c:f>
              <c:numCache>
                <c:formatCode>#,##0</c:formatCode>
                <c:ptCount val="12"/>
                <c:pt idx="0">
                  <c:v>902967.571</c:v>
                </c:pt>
                <c:pt idx="1">
                  <c:v>921218.03700000001</c:v>
                </c:pt>
                <c:pt idx="2">
                  <c:v>1058356.274</c:v>
                </c:pt>
                <c:pt idx="3">
                  <c:v>1087373.3700000001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İHR'!$C$41:$N$41</c:f>
              <c:numCache>
                <c:formatCode>#,##0</c:formatCode>
                <c:ptCount val="12"/>
                <c:pt idx="0">
                  <c:v>830058.66099999996</c:v>
                </c:pt>
                <c:pt idx="1">
                  <c:v>838432.59600000002</c:v>
                </c:pt>
                <c:pt idx="2">
                  <c:v>909520.10199999996</c:v>
                </c:pt>
                <c:pt idx="3">
                  <c:v>916404.33499999996</c:v>
                </c:pt>
                <c:pt idx="4">
                  <c:v>1026587.107</c:v>
                </c:pt>
                <c:pt idx="5">
                  <c:v>920199.36</c:v>
                </c:pt>
                <c:pt idx="6">
                  <c:v>1038797.394</c:v>
                </c:pt>
                <c:pt idx="7">
                  <c:v>884379.68400000001</c:v>
                </c:pt>
                <c:pt idx="8">
                  <c:v>1034960.887</c:v>
                </c:pt>
                <c:pt idx="9">
                  <c:v>1055646.5249999999</c:v>
                </c:pt>
                <c:pt idx="10">
                  <c:v>1129893.7109999999</c:v>
                </c:pt>
                <c:pt idx="11">
                  <c:v>1116601.6499999999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643520"/>
        <c:axId val="113814336"/>
      </c:lineChart>
      <c:catAx>
        <c:axId val="11364352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3814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3814336"/>
        <c:scaling>
          <c:orientation val="minMax"/>
          <c:max val="15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3643520"/>
        <c:crosses val="autoZero"/>
        <c:crossBetween val="between"/>
        <c:majorUnit val="25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24948875255619E-2"/>
          <c:y val="0.83272727272727365"/>
          <c:w val="0.13905951940056568"/>
          <c:h val="0.156363636363636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3670791206"/>
          <c:y val="2.78884462151394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93"/>
          <c:y val="0.18326693227091692"/>
          <c:w val="0.79387834211410269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İHR'!$C$34:$N$34</c:f>
              <c:numCache>
                <c:formatCode>#,##0</c:formatCode>
                <c:ptCount val="12"/>
                <c:pt idx="0">
                  <c:v>1587280.1839999999</c:v>
                </c:pt>
                <c:pt idx="1">
                  <c:v>1487443.291</c:v>
                </c:pt>
                <c:pt idx="2">
                  <c:v>1601893.4380000001</c:v>
                </c:pt>
                <c:pt idx="3">
                  <c:v>1549042.4210000001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'2002-2014 AYLIK İHR'!$C$35:$N$35</c:f>
              <c:numCache>
                <c:formatCode>#,##0</c:formatCode>
                <c:ptCount val="12"/>
                <c:pt idx="0">
                  <c:v>1392631.8389999999</c:v>
                </c:pt>
                <c:pt idx="1">
                  <c:v>1389526.74</c:v>
                </c:pt>
                <c:pt idx="2">
                  <c:v>1509895.94</c:v>
                </c:pt>
                <c:pt idx="3">
                  <c:v>1316522.5319999999</c:v>
                </c:pt>
                <c:pt idx="4">
                  <c:v>1364085.9779999999</c:v>
                </c:pt>
                <c:pt idx="5">
                  <c:v>1442920.192</c:v>
                </c:pt>
                <c:pt idx="6">
                  <c:v>1620323.415</c:v>
                </c:pt>
                <c:pt idx="7">
                  <c:v>1398212.5020000001</c:v>
                </c:pt>
                <c:pt idx="8">
                  <c:v>1516878.0020000001</c:v>
                </c:pt>
                <c:pt idx="9">
                  <c:v>1336844.574</c:v>
                </c:pt>
                <c:pt idx="10">
                  <c:v>1659815.5759999999</c:v>
                </c:pt>
                <c:pt idx="11">
                  <c:v>1424976.075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645056"/>
        <c:axId val="113816064"/>
      </c:lineChart>
      <c:catAx>
        <c:axId val="11364505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3816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3816064"/>
        <c:scaling>
          <c:orientation val="minMax"/>
          <c:max val="20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3645056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5646258503401362E-2"/>
          <c:y val="0.80345285524568399"/>
          <c:w val="0.12653082650382988"/>
          <c:h val="0.1553784860557774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
(Bin $)</a:t>
            </a:r>
          </a:p>
        </c:rich>
      </c:tx>
      <c:layout>
        <c:manualLayout>
          <c:xMode val="edge"/>
          <c:yMode val="edge"/>
          <c:x val="0.27142878568750539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21"/>
          <c:y val="0.21019939671720181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İHR'!$C$44:$N$44</c:f>
              <c:numCache>
                <c:formatCode>#,##0</c:formatCode>
                <c:ptCount val="12"/>
                <c:pt idx="0">
                  <c:v>592217.41799999995</c:v>
                </c:pt>
                <c:pt idx="1">
                  <c:v>568082.05299999996</c:v>
                </c:pt>
                <c:pt idx="2">
                  <c:v>600225.54</c:v>
                </c:pt>
                <c:pt idx="3">
                  <c:v>650094.576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İHR'!$C$45:$N$45</c:f>
              <c:numCache>
                <c:formatCode>#,##0</c:formatCode>
                <c:ptCount val="12"/>
                <c:pt idx="0">
                  <c:v>519510.93900000001</c:v>
                </c:pt>
                <c:pt idx="1">
                  <c:v>545252.58400000003</c:v>
                </c:pt>
                <c:pt idx="2">
                  <c:v>593049.04099999997</c:v>
                </c:pt>
                <c:pt idx="3">
                  <c:v>558747.25399999996</c:v>
                </c:pt>
                <c:pt idx="4">
                  <c:v>617249.64</c:v>
                </c:pt>
                <c:pt idx="5">
                  <c:v>553151.41299999994</c:v>
                </c:pt>
                <c:pt idx="6">
                  <c:v>584799.06700000004</c:v>
                </c:pt>
                <c:pt idx="7">
                  <c:v>506461.533</c:v>
                </c:pt>
                <c:pt idx="8">
                  <c:v>593262.96299999999</c:v>
                </c:pt>
                <c:pt idx="9">
                  <c:v>535440.18799999997</c:v>
                </c:pt>
                <c:pt idx="10">
                  <c:v>652396.80000000005</c:v>
                </c:pt>
                <c:pt idx="11">
                  <c:v>575139.52300000004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646592"/>
        <c:axId val="113817792"/>
      </c:lineChart>
      <c:catAx>
        <c:axId val="11364659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3817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381779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3646592"/>
        <c:crosses val="autoZero"/>
        <c:crossBetween val="between"/>
        <c:majorUnit val="10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111E-2"/>
          <c:y val="0.85572296000313375"/>
          <c:w val="0.13877572446301337"/>
          <c:h val="0.1256222822893406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2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2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(Bin $)</a:t>
            </a:r>
            <a:endParaRPr lang="tr-TR"/>
          </a:p>
        </c:rich>
      </c:tx>
      <c:layout>
        <c:manualLayout>
          <c:xMode val="edge"/>
          <c:yMode val="edge"/>
          <c:x val="0.14693898976913691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76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İHR'!$C$48:$N$48</c:f>
              <c:numCache>
                <c:formatCode>#,##0</c:formatCode>
                <c:ptCount val="12"/>
                <c:pt idx="0">
                  <c:v>243857.519</c:v>
                </c:pt>
                <c:pt idx="1">
                  <c:v>245797.34700000001</c:v>
                </c:pt>
                <c:pt idx="2">
                  <c:v>272086.21000000002</c:v>
                </c:pt>
                <c:pt idx="3">
                  <c:v>308704.61300000001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İHR'!$C$49:$N$49</c:f>
              <c:numCache>
                <c:formatCode>#,##0</c:formatCode>
                <c:ptCount val="12"/>
                <c:pt idx="0">
                  <c:v>232432.56899999999</c:v>
                </c:pt>
                <c:pt idx="1">
                  <c:v>236027.054</c:v>
                </c:pt>
                <c:pt idx="2">
                  <c:v>286631.21799999999</c:v>
                </c:pt>
                <c:pt idx="3">
                  <c:v>290672.978</c:v>
                </c:pt>
                <c:pt idx="4">
                  <c:v>298364.46799999999</c:v>
                </c:pt>
                <c:pt idx="5">
                  <c:v>263835.68599999999</c:v>
                </c:pt>
                <c:pt idx="6">
                  <c:v>277557.429</c:v>
                </c:pt>
                <c:pt idx="7">
                  <c:v>250243.50399999999</c:v>
                </c:pt>
                <c:pt idx="8">
                  <c:v>264241.80200000003</c:v>
                </c:pt>
                <c:pt idx="9">
                  <c:v>241304.70499999999</c:v>
                </c:pt>
                <c:pt idx="10">
                  <c:v>263926.94900000002</c:v>
                </c:pt>
                <c:pt idx="11">
                  <c:v>248498.158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647104"/>
        <c:axId val="114147904"/>
      </c:lineChart>
      <c:catAx>
        <c:axId val="113647104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4147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414790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3647104"/>
        <c:crosses val="autoZero"/>
        <c:crossBetween val="between"/>
        <c:majorUnit val="4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111E-2"/>
          <c:y val="0.85945430328671601"/>
          <c:w val="0.13877572446301337"/>
          <c:h val="0.1256222822893406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MÜCEVHER İHRACATI (1000 $)</a:t>
            </a:r>
          </a:p>
        </c:rich>
      </c:tx>
      <c:layout>
        <c:manualLayout>
          <c:xMode val="edge"/>
          <c:yMode val="edge"/>
          <c:x val="0.1947795380999062"/>
          <c:y val="4.07407407407407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'2002-2014 AYLIK İHR'!$A$50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İHR'!$C$50:$N$50</c:f>
              <c:numCache>
                <c:formatCode>#,##0</c:formatCode>
                <c:ptCount val="12"/>
                <c:pt idx="0">
                  <c:v>194580.63800000001</c:v>
                </c:pt>
                <c:pt idx="1">
                  <c:v>181579.69899999999</c:v>
                </c:pt>
                <c:pt idx="2">
                  <c:v>212377.27100000001</c:v>
                </c:pt>
                <c:pt idx="3">
                  <c:v>209979.95499999999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İHR'!$C$51:$N$51</c:f>
              <c:numCache>
                <c:formatCode>#,##0</c:formatCode>
                <c:ptCount val="12"/>
                <c:pt idx="0">
                  <c:v>154262.28700000001</c:v>
                </c:pt>
                <c:pt idx="1">
                  <c:v>192587.215</c:v>
                </c:pt>
                <c:pt idx="2">
                  <c:v>191263.864</c:v>
                </c:pt>
                <c:pt idx="3">
                  <c:v>166202.21599999999</c:v>
                </c:pt>
                <c:pt idx="4">
                  <c:v>193247.432</c:v>
                </c:pt>
                <c:pt idx="5">
                  <c:v>168991.027</c:v>
                </c:pt>
                <c:pt idx="6">
                  <c:v>173492.55</c:v>
                </c:pt>
                <c:pt idx="7">
                  <c:v>187327.40599999999</c:v>
                </c:pt>
                <c:pt idx="8">
                  <c:v>205943.32800000001</c:v>
                </c:pt>
                <c:pt idx="9">
                  <c:v>194407.42</c:v>
                </c:pt>
                <c:pt idx="10">
                  <c:v>240729.628</c:v>
                </c:pt>
                <c:pt idx="11">
                  <c:v>184548.40700000001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319360"/>
        <c:axId val="114149056"/>
      </c:lineChart>
      <c:catAx>
        <c:axId val="11431936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4149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4149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4319360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40160642570328E-2"/>
          <c:y val="0.84691669096918465"/>
          <c:w val="0.14859458832706232"/>
          <c:h val="0.1419760863225432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 
(Bin $)</a:t>
            </a:r>
          </a:p>
        </c:rich>
      </c:tx>
      <c:layout>
        <c:manualLayout>
          <c:xMode val="edge"/>
          <c:yMode val="edge"/>
          <c:x val="0.42566191446028512"/>
          <c:y val="3.69003690036900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41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'2002-2014 AYLIK İHR'!$A$56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İHR'!$C$46:$N$46</c:f>
              <c:numCache>
                <c:formatCode>#,##0</c:formatCode>
                <c:ptCount val="12"/>
                <c:pt idx="0">
                  <c:v>1106636.608</c:v>
                </c:pt>
                <c:pt idx="1">
                  <c:v>1189667.8330000001</c:v>
                </c:pt>
                <c:pt idx="2">
                  <c:v>1174342.3910000001</c:v>
                </c:pt>
                <c:pt idx="3">
                  <c:v>1212788.713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'2002-2014 AYLIK İHR'!$A$47</c:f>
              <c:strCache>
                <c:ptCount val="1"/>
                <c:pt idx="0">
                  <c:v>2013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İHR'!$C$47:$N$47</c:f>
              <c:numCache>
                <c:formatCode>#,##0</c:formatCode>
                <c:ptCount val="12"/>
                <c:pt idx="0">
                  <c:v>1144613.557</c:v>
                </c:pt>
                <c:pt idx="1">
                  <c:v>1224777.6399999999</c:v>
                </c:pt>
                <c:pt idx="2">
                  <c:v>1449849.35</c:v>
                </c:pt>
                <c:pt idx="3">
                  <c:v>1224395.9450000001</c:v>
                </c:pt>
                <c:pt idx="4">
                  <c:v>1262968.138</c:v>
                </c:pt>
                <c:pt idx="5">
                  <c:v>1111722.7590000001</c:v>
                </c:pt>
                <c:pt idx="6">
                  <c:v>1092640.4939999999</c:v>
                </c:pt>
                <c:pt idx="7">
                  <c:v>927142.76500000001</c:v>
                </c:pt>
                <c:pt idx="8">
                  <c:v>1018114.581</c:v>
                </c:pt>
                <c:pt idx="9">
                  <c:v>1044376.713</c:v>
                </c:pt>
                <c:pt idx="10">
                  <c:v>1137162.7080000001</c:v>
                </c:pt>
                <c:pt idx="11">
                  <c:v>1197415.118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230336"/>
        <c:axId val="114150784"/>
      </c:lineChart>
      <c:catAx>
        <c:axId val="11323033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4150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4150784"/>
        <c:scaling>
          <c:orientation val="minMax"/>
          <c:max val="30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3230336"/>
        <c:crosses val="autoZero"/>
        <c:crossBetween val="between"/>
        <c:majorUnit val="25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752206381534293E-3"/>
          <c:y val="0.8499400490067901"/>
          <c:w val="0.13849287169042832"/>
          <c:h val="0.1389917773193479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89"/>
        </c:manualLayout>
      </c:layout>
      <c:lineChart>
        <c:grouping val="standard"/>
        <c:varyColors val="0"/>
        <c:ser>
          <c:idx val="1"/>
          <c:order val="0"/>
          <c:tx>
            <c:strRef>
              <c:f>'2002-2014 AYLIK İHR'!$A$60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İHR'!$C$60:$N$60</c:f>
              <c:numCache>
                <c:formatCode>#,##0</c:formatCode>
                <c:ptCount val="12"/>
                <c:pt idx="0">
                  <c:v>401145.38500000001</c:v>
                </c:pt>
                <c:pt idx="1">
                  <c:v>327119.65100000001</c:v>
                </c:pt>
                <c:pt idx="2">
                  <c:v>363848.81699999998</c:v>
                </c:pt>
                <c:pt idx="3">
                  <c:v>411461.141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'2002-2014 AYLIK İHR'!$A$61</c:f>
              <c:strCache>
                <c:ptCount val="1"/>
                <c:pt idx="0">
                  <c:v>2013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İHR'!$C$61:$N$61</c:f>
              <c:numCache>
                <c:formatCode>#,##0</c:formatCode>
                <c:ptCount val="12"/>
                <c:pt idx="0">
                  <c:v>394546.73300000001</c:v>
                </c:pt>
                <c:pt idx="1">
                  <c:v>398684.74200000003</c:v>
                </c:pt>
                <c:pt idx="2">
                  <c:v>369661.43300000002</c:v>
                </c:pt>
                <c:pt idx="3">
                  <c:v>401154.97700000001</c:v>
                </c:pt>
                <c:pt idx="4">
                  <c:v>507825.64299999998</c:v>
                </c:pt>
                <c:pt idx="5">
                  <c:v>431230.647</c:v>
                </c:pt>
                <c:pt idx="6">
                  <c:v>445649.38</c:v>
                </c:pt>
                <c:pt idx="7">
                  <c:v>400052.76799999998</c:v>
                </c:pt>
                <c:pt idx="8">
                  <c:v>442063.02799999999</c:v>
                </c:pt>
                <c:pt idx="9">
                  <c:v>386178.47700000001</c:v>
                </c:pt>
                <c:pt idx="10">
                  <c:v>439526.076</c:v>
                </c:pt>
                <c:pt idx="11">
                  <c:v>425748.18800000002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319872"/>
        <c:axId val="114153088"/>
      </c:lineChart>
      <c:catAx>
        <c:axId val="11431987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4153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4153088"/>
        <c:scaling>
          <c:orientation val="minMax"/>
          <c:max val="55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4319872"/>
        <c:crosses val="autoZero"/>
        <c:crossBetween val="between"/>
        <c:majorUnit val="5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00000000000005E-2"/>
          <c:y val="0.86620472440944885"/>
          <c:w val="0.14800000000000021"/>
          <c:h val="0.1225631278848765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AYLAR BAZINDA TOPLAM İHRACAT, 2013-2014
</a:t>
            </a:r>
          </a:p>
        </c:rich>
      </c:tx>
      <c:layout>
        <c:manualLayout>
          <c:xMode val="edge"/>
          <c:yMode val="edge"/>
          <c:x val="0.16475972540045766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801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İHR'!$C$74:$N$74</c:f>
              <c:numCache>
                <c:formatCode>#,##0</c:formatCode>
                <c:ptCount val="12"/>
                <c:pt idx="0">
                  <c:v>11481559</c:v>
                </c:pt>
                <c:pt idx="1">
                  <c:v>12386204</c:v>
                </c:pt>
                <c:pt idx="2">
                  <c:v>13122243</c:v>
                </c:pt>
                <c:pt idx="3">
                  <c:v>12468957</c:v>
                </c:pt>
                <c:pt idx="4">
                  <c:v>13276668</c:v>
                </c:pt>
                <c:pt idx="5">
                  <c:v>12393547</c:v>
                </c:pt>
                <c:pt idx="6">
                  <c:v>13060662</c:v>
                </c:pt>
                <c:pt idx="7">
                  <c:v>11116764</c:v>
                </c:pt>
                <c:pt idx="8">
                  <c:v>13059044</c:v>
                </c:pt>
                <c:pt idx="9">
                  <c:v>12054431</c:v>
                </c:pt>
                <c:pt idx="10">
                  <c:v>14196127</c:v>
                </c:pt>
                <c:pt idx="11">
                  <c:v>13180277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'2002-2014 AYLIK İHR'!$A$75</c:f>
              <c:strCache>
                <c:ptCount val="1"/>
                <c:pt idx="0">
                  <c:v>2014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İHR'!$C$75:$N$75</c:f>
              <c:numCache>
                <c:formatCode>#,##0</c:formatCode>
                <c:ptCount val="12"/>
                <c:pt idx="0">
                  <c:v>12433716</c:v>
                </c:pt>
                <c:pt idx="1">
                  <c:v>13093504</c:v>
                </c:pt>
                <c:pt idx="2">
                  <c:v>14747501</c:v>
                </c:pt>
                <c:pt idx="3">
                  <c:v>13153730.517999999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445888"/>
        <c:axId val="85162176"/>
      </c:lineChart>
      <c:catAx>
        <c:axId val="89445888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85162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5162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89445888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8306636155606407E-2"/>
          <c:y val="0.84615692269235576"/>
          <c:w val="0.14144927536231969"/>
          <c:h val="0.13804889773393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GEMİ</a:t>
            </a:r>
            <a:r>
              <a:rPr lang="tr-TR" baseline="0"/>
              <a:t> VE YAT</a:t>
            </a:r>
            <a:r>
              <a:rPr lang="en-US"/>
              <a:t> İHRACATI (Bin $)</a:t>
            </a:r>
          </a:p>
        </c:rich>
      </c:tx>
      <c:layout>
        <c:manualLayout>
          <c:xMode val="edge"/>
          <c:yMode val="edge"/>
          <c:x val="0.31400000000000095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512"/>
        </c:manualLayout>
      </c:layout>
      <c:lineChart>
        <c:grouping val="standard"/>
        <c:varyColors val="0"/>
        <c:ser>
          <c:idx val="1"/>
          <c:order val="0"/>
          <c:tx>
            <c:strRef>
              <c:f>'2002-2014 AYLIK İHR'!$A$38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İHR'!$C$38:$N$38</c:f>
              <c:numCache>
                <c:formatCode>#,##0</c:formatCode>
                <c:ptCount val="12"/>
                <c:pt idx="0">
                  <c:v>54471.324000000001</c:v>
                </c:pt>
                <c:pt idx="1">
                  <c:v>89236.716</c:v>
                </c:pt>
                <c:pt idx="2">
                  <c:v>97207.963000000003</c:v>
                </c:pt>
                <c:pt idx="3">
                  <c:v>76354.088000000003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'2002-2014 AYLIK İHR'!$A$39</c:f>
              <c:strCache>
                <c:ptCount val="1"/>
                <c:pt idx="0">
                  <c:v>2013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İHR'!$C$39:$N$39</c:f>
              <c:numCache>
                <c:formatCode>#,##0</c:formatCode>
                <c:ptCount val="12"/>
                <c:pt idx="0">
                  <c:v>48952.629000000001</c:v>
                </c:pt>
                <c:pt idx="1">
                  <c:v>162402.31299999999</c:v>
                </c:pt>
                <c:pt idx="2">
                  <c:v>92520.589000000007</c:v>
                </c:pt>
                <c:pt idx="3">
                  <c:v>29250.645</c:v>
                </c:pt>
                <c:pt idx="4">
                  <c:v>90162.293000000005</c:v>
                </c:pt>
                <c:pt idx="5">
                  <c:v>137339.94200000001</c:v>
                </c:pt>
                <c:pt idx="6">
                  <c:v>132087.47899999999</c:v>
                </c:pt>
                <c:pt idx="7">
                  <c:v>139231.01</c:v>
                </c:pt>
                <c:pt idx="8">
                  <c:v>129271.49400000001</c:v>
                </c:pt>
                <c:pt idx="9">
                  <c:v>47933.184999999998</c:v>
                </c:pt>
                <c:pt idx="10">
                  <c:v>58766.616999999998</c:v>
                </c:pt>
                <c:pt idx="11">
                  <c:v>95673.191999999995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320384"/>
        <c:axId val="114655232"/>
      </c:lineChart>
      <c:catAx>
        <c:axId val="114320384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4655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4655232"/>
        <c:scaling>
          <c:orientation val="minMax"/>
          <c:max val="4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4320384"/>
        <c:crosses val="autoZero"/>
        <c:crossBetween val="between"/>
        <c:majorUnit val="5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00000000000005E-2"/>
          <c:y val="0.85019041159181075"/>
          <c:w val="0.14800000000000021"/>
          <c:h val="0.138577565444768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22" r="0.75000000000000222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SAVUNMA</a:t>
            </a:r>
            <a:r>
              <a:rPr lang="tr-TR" baseline="0"/>
              <a:t> VE HAVACILIK SANAYİİ</a:t>
            </a:r>
            <a:r>
              <a:rPr lang="en-US"/>
              <a:t> İHRACATI (Bin $)</a:t>
            </a:r>
          </a:p>
        </c:rich>
      </c:tx>
      <c:layout>
        <c:manualLayout>
          <c:xMode val="edge"/>
          <c:yMode val="edge"/>
          <c:x val="0.23400000000000001"/>
          <c:y val="4.74406991260924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89"/>
        </c:manualLayout>
      </c:layout>
      <c:lineChart>
        <c:grouping val="standard"/>
        <c:varyColors val="0"/>
        <c:ser>
          <c:idx val="1"/>
          <c:order val="0"/>
          <c:tx>
            <c:strRef>
              <c:f>'2002-2014 AYLIK İHR'!$A$52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İHR'!$C$52:$N$52</c:f>
              <c:numCache>
                <c:formatCode>#,##0</c:formatCode>
                <c:ptCount val="12"/>
                <c:pt idx="0">
                  <c:v>107513.899</c:v>
                </c:pt>
                <c:pt idx="1">
                  <c:v>107483.261</c:v>
                </c:pt>
                <c:pt idx="2">
                  <c:v>107446.70600000001</c:v>
                </c:pt>
                <c:pt idx="3">
                  <c:v>134220.15299999999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'2002-2014 AYLIK İHR'!$A$53</c:f>
              <c:strCache>
                <c:ptCount val="1"/>
                <c:pt idx="0">
                  <c:v>2013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İHR'!$C$53:$N$53</c:f>
              <c:numCache>
                <c:formatCode>#,##0</c:formatCode>
                <c:ptCount val="12"/>
                <c:pt idx="0">
                  <c:v>72558.025999999998</c:v>
                </c:pt>
                <c:pt idx="1">
                  <c:v>90844.455000000002</c:v>
                </c:pt>
                <c:pt idx="2">
                  <c:v>106723.235</c:v>
                </c:pt>
                <c:pt idx="3">
                  <c:v>113262.235</c:v>
                </c:pt>
                <c:pt idx="4">
                  <c:v>126939.52800000001</c:v>
                </c:pt>
                <c:pt idx="5">
                  <c:v>171486.93799999999</c:v>
                </c:pt>
                <c:pt idx="6">
                  <c:v>99144.585000000006</c:v>
                </c:pt>
                <c:pt idx="7">
                  <c:v>90827.187000000005</c:v>
                </c:pt>
                <c:pt idx="8">
                  <c:v>114505.41800000001</c:v>
                </c:pt>
                <c:pt idx="9">
                  <c:v>129968.928</c:v>
                </c:pt>
                <c:pt idx="10">
                  <c:v>109259.065</c:v>
                </c:pt>
                <c:pt idx="11">
                  <c:v>166083.046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320896"/>
        <c:axId val="114657536"/>
      </c:lineChart>
      <c:catAx>
        <c:axId val="11432089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4657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4657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4320896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00000000000005E-2"/>
          <c:y val="0.86517168500004915"/>
          <c:w val="0.13578666666666669"/>
          <c:h val="0.1188011049180650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İKLİMLENDİRME</a:t>
            </a:r>
            <a:r>
              <a:rPr lang="tr-TR" baseline="0"/>
              <a:t> SANAYİ </a:t>
            </a:r>
          </a:p>
          <a:p>
            <a:pPr>
              <a:defRPr sz="10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İHRACATI (Bin $)</a:t>
            </a:r>
          </a:p>
        </c:rich>
      </c:tx>
      <c:layout>
        <c:manualLayout>
          <c:xMode val="edge"/>
          <c:yMode val="edge"/>
          <c:x val="0.29000000000000031"/>
          <c:y val="4.74406991260924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'2002-2014 AYLIK İHR'!$A$54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İHR'!$C$54:$N$54</c:f>
              <c:numCache>
                <c:formatCode>#,##0</c:formatCode>
                <c:ptCount val="12"/>
                <c:pt idx="0">
                  <c:v>329802.522</c:v>
                </c:pt>
                <c:pt idx="1">
                  <c:v>355796.734</c:v>
                </c:pt>
                <c:pt idx="2">
                  <c:v>399533.52100000001</c:v>
                </c:pt>
                <c:pt idx="3">
                  <c:v>393930.54399999999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'2002-2014 AYLIK İHR'!$A$55</c:f>
              <c:strCache>
                <c:ptCount val="1"/>
                <c:pt idx="0">
                  <c:v>2013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İHR'!$C$55:$N$55</c:f>
              <c:numCache>
                <c:formatCode>#,##0</c:formatCode>
                <c:ptCount val="12"/>
                <c:pt idx="0">
                  <c:v>275661.76899999997</c:v>
                </c:pt>
                <c:pt idx="1">
                  <c:v>301565.69799999997</c:v>
                </c:pt>
                <c:pt idx="2">
                  <c:v>348687.11599999998</c:v>
                </c:pt>
                <c:pt idx="3">
                  <c:v>357882.09399999998</c:v>
                </c:pt>
                <c:pt idx="4">
                  <c:v>379190.42099999997</c:v>
                </c:pt>
                <c:pt idx="5">
                  <c:v>335231.13199999998</c:v>
                </c:pt>
                <c:pt idx="6">
                  <c:v>364910.07</c:v>
                </c:pt>
                <c:pt idx="7">
                  <c:v>311691.00099999999</c:v>
                </c:pt>
                <c:pt idx="8">
                  <c:v>382285.34899999999</c:v>
                </c:pt>
                <c:pt idx="9">
                  <c:v>362305.28499999997</c:v>
                </c:pt>
                <c:pt idx="10">
                  <c:v>419601.19900000002</c:v>
                </c:pt>
                <c:pt idx="11">
                  <c:v>361531.57799999998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321408"/>
        <c:axId val="114660416"/>
      </c:lineChart>
      <c:catAx>
        <c:axId val="114321408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4660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4660416"/>
        <c:scaling>
          <c:orientation val="minMax"/>
          <c:max val="5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4321408"/>
        <c:crosses val="autoZero"/>
        <c:crossBetween val="between"/>
        <c:majorUnit val="5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00000000000005E-2"/>
          <c:y val="0.85518416939455599"/>
          <c:w val="0.13578666666666669"/>
          <c:h val="0.1287886205235579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TARIM İHRACATI, </a:t>
            </a:r>
            <a:r>
              <a:rPr lang="en-US" sz="1075" b="1" i="0" u="none" strike="noStrike" baseline="0"/>
              <a:t>20</a:t>
            </a:r>
            <a:r>
              <a:rPr lang="tr-TR" sz="1075" b="1" i="0" u="none" strike="noStrike" baseline="0"/>
              <a:t>13</a:t>
            </a:r>
            <a:r>
              <a:rPr lang="en-US" sz="1075" b="1" i="0" u="none" strike="noStrike" baseline="0"/>
              <a:t>-20</a:t>
            </a:r>
            <a:r>
              <a:rPr lang="tr-TR" sz="1075" b="1" i="0" u="none" strike="noStrike" baseline="0"/>
              <a:t>14</a:t>
            </a:r>
          </a:p>
        </c:rich>
      </c:tx>
      <c:layout>
        <c:manualLayout>
          <c:xMode val="edge"/>
          <c:yMode val="edge"/>
          <c:x val="0.14942552870546374"/>
          <c:y val="3.9525691699604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95"/>
          <c:y val="0.18972368631825576"/>
          <c:w val="0.75402468126949196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İHR'!$C$3:$N$3</c:f>
              <c:numCache>
                <c:formatCode>#,##0</c:formatCode>
                <c:ptCount val="12"/>
                <c:pt idx="0">
                  <c:v>1699673.145</c:v>
                </c:pt>
                <c:pt idx="1">
                  <c:v>1613307.2549999999</c:v>
                </c:pt>
                <c:pt idx="2">
                  <c:v>1721276.5919999999</c:v>
                </c:pt>
                <c:pt idx="3">
                  <c:v>1687309.8570000001</c:v>
                </c:pt>
                <c:pt idx="4">
                  <c:v>1769584.915</c:v>
                </c:pt>
                <c:pt idx="5">
                  <c:v>1649695.665</c:v>
                </c:pt>
                <c:pt idx="6">
                  <c:v>1685986.939</c:v>
                </c:pt>
                <c:pt idx="7">
                  <c:v>1409258.2560000001</c:v>
                </c:pt>
                <c:pt idx="8">
                  <c:v>1832004.787</c:v>
                </c:pt>
                <c:pt idx="9">
                  <c:v>1824535.5079999999</c:v>
                </c:pt>
                <c:pt idx="10">
                  <c:v>2254318.5830000001</c:v>
                </c:pt>
                <c:pt idx="11">
                  <c:v>2205856.4840000002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'2002-2014 AYLIK İHR'!$A$2</c:f>
              <c:strCache>
                <c:ptCount val="1"/>
                <c:pt idx="0">
                  <c:v>2014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İHR'!$C$2:$N$2</c:f>
              <c:numCache>
                <c:formatCode>#,##0</c:formatCode>
                <c:ptCount val="12"/>
                <c:pt idx="0">
                  <c:v>1928639.027</c:v>
                </c:pt>
                <c:pt idx="1">
                  <c:v>1796449.1470000001</c:v>
                </c:pt>
                <c:pt idx="2">
                  <c:v>1889877.0549999999</c:v>
                </c:pt>
                <c:pt idx="3">
                  <c:v>1852155.247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446400"/>
        <c:axId val="89367104"/>
      </c:lineChart>
      <c:catAx>
        <c:axId val="8944640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89367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936710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89446400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1494252873563218E-2"/>
          <c:y val="0.82608861639331022"/>
          <c:w val="0.14681992337164751"/>
          <c:h val="0.1570495782888798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2007-2013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29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'2002-2014 AYLIK İHR'!$C$70:$N$70</c:f>
              <c:numCache>
                <c:formatCode>#,##0</c:formatCode>
                <c:ptCount val="12"/>
                <c:pt idx="0">
                  <c:v>7884493.5240000021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7561696.282999998</c:v>
                </c:pt>
                <c:pt idx="4">
                  <c:v>7346407.5280000027</c:v>
                </c:pt>
                <c:pt idx="5">
                  <c:v>8329692.782999998</c:v>
                </c:pt>
                <c:pt idx="6">
                  <c:v>9055733.6709999945</c:v>
                </c:pt>
                <c:pt idx="7">
                  <c:v>7839908.8419999983</c:v>
                </c:pt>
                <c:pt idx="8">
                  <c:v>8480708.3870000001</c:v>
                </c:pt>
                <c:pt idx="9">
                  <c:v>10095768.030000005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'2002-2014 AYLIK İHR'!$A$71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'2002-2014 AYLIK İHR'!$C$71:$N$71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'2002-2014 AYLIK İHR'!$A$72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'2002-2014 AYLIK İHR'!$C$72:$N$72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'2002-2014 AYLIK İHR'!$A$73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'2002-2014 AYLIK İHR'!$C$73:$N$73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'2002-2014 AYLIK İHR'!$A$74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'2002-2014 AYLIK İHR'!$C$74:$N$74</c:f>
              <c:numCache>
                <c:formatCode>#,##0</c:formatCode>
                <c:ptCount val="12"/>
                <c:pt idx="0">
                  <c:v>11481559</c:v>
                </c:pt>
                <c:pt idx="1">
                  <c:v>12386204</c:v>
                </c:pt>
                <c:pt idx="2">
                  <c:v>13122243</c:v>
                </c:pt>
                <c:pt idx="3">
                  <c:v>12468957</c:v>
                </c:pt>
                <c:pt idx="4">
                  <c:v>13276668</c:v>
                </c:pt>
                <c:pt idx="5">
                  <c:v>12393547</c:v>
                </c:pt>
                <c:pt idx="6">
                  <c:v>13060662</c:v>
                </c:pt>
                <c:pt idx="7">
                  <c:v>11116764</c:v>
                </c:pt>
                <c:pt idx="8">
                  <c:v>13059044</c:v>
                </c:pt>
                <c:pt idx="9">
                  <c:v>12054431</c:v>
                </c:pt>
                <c:pt idx="10">
                  <c:v>14196127</c:v>
                </c:pt>
                <c:pt idx="11">
                  <c:v>13180277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'2002-2014 AYLIK İHR'!$A$75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'2002-2014 AYLIK İHR'!$C$75:$N$75</c:f>
              <c:numCache>
                <c:formatCode>#,##0</c:formatCode>
                <c:ptCount val="12"/>
                <c:pt idx="0">
                  <c:v>12433716</c:v>
                </c:pt>
                <c:pt idx="1">
                  <c:v>13093504</c:v>
                </c:pt>
                <c:pt idx="2">
                  <c:v>14747501</c:v>
                </c:pt>
                <c:pt idx="3">
                  <c:v>13153730.517999999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447936"/>
        <c:axId val="89369984"/>
      </c:lineChart>
      <c:catAx>
        <c:axId val="8944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8936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9369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89447936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742"/>
          <c:w val="8.6666666666666878E-2"/>
          <c:h val="0.3438117394416608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2002-2013 (1000 $)</a:t>
            </a:r>
          </a:p>
        </c:rich>
      </c:tx>
      <c:layout>
        <c:manualLayout>
          <c:xMode val="edge"/>
          <c:yMode val="edge"/>
          <c:x val="0.1984023068979969"/>
          <c:y val="3.29113924050635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0.13417721518987338"/>
          <c:w val="0.83355580161074405"/>
          <c:h val="0.751898734177215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'2002-2014 AYLIK İHR'!$A$63:$A$75</c:f>
              <c:strCache>
                <c:ptCount val="1"/>
                <c:pt idx="0">
                  <c:v>2002 2003 2004 2005 2006 2007 2008 2009 2010 2011 2012 2013 2014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0"/>
              <c:layout>
                <c:manualLayout>
                  <c:x val="-1.5151515151515157E-2"/>
                  <c:y val="1.68773713412405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3.0302897743842625E-2"/>
                  <c:y val="1.687763713080168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'2002-2014 AYLIK İHR'!$A$63:$A$75</c:f>
              <c:numCache>
                <c:formatCode>General</c:formatCode>
                <c:ptCount val="13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</c:numCache>
            </c:numRef>
          </c:cat>
          <c:val>
            <c:numRef>
              <c:f>'2002-2014 AYLIK İHR'!$O$63:$O$75</c:f>
              <c:numCache>
                <c:formatCode>#,##0</c:formatCode>
                <c:ptCount val="13"/>
                <c:pt idx="0">
                  <c:v>36059089.028999999</c:v>
                </c:pt>
                <c:pt idx="1">
                  <c:v>47252836.302000016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85534675.518000007</c:v>
                </c:pt>
                <c:pt idx="5">
                  <c:v>107271749.904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151796483</c:v>
                </c:pt>
                <c:pt idx="12">
                  <c:v>53428451.517999999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769216"/>
        <c:axId val="89372288"/>
      </c:barChart>
      <c:catAx>
        <c:axId val="10976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89372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9372288"/>
        <c:scaling>
          <c:orientation val="minMax"/>
          <c:max val="160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09769216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      (Bin $)</a:t>
            </a:r>
          </a:p>
        </c:rich>
      </c:tx>
      <c:layout>
        <c:manualLayout>
          <c:xMode val="edge"/>
          <c:yMode val="edge"/>
          <c:x val="0.15337444782592446"/>
          <c:y val="3.9370078740157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501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İHR'!$C$4:$N$4</c:f>
              <c:numCache>
                <c:formatCode>#,##0</c:formatCode>
                <c:ptCount val="12"/>
                <c:pt idx="0">
                  <c:v>614379.31499999994</c:v>
                </c:pt>
                <c:pt idx="1">
                  <c:v>556392.97199999995</c:v>
                </c:pt>
                <c:pt idx="2">
                  <c:v>599121.49800000002</c:v>
                </c:pt>
                <c:pt idx="3">
                  <c:v>610972.85900000005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'2002-2014 AYLIK İHR'!$C$5:$N$5</c:f>
              <c:numCache>
                <c:formatCode>#,##0</c:formatCode>
                <c:ptCount val="12"/>
                <c:pt idx="0">
                  <c:v>500356.07299999997</c:v>
                </c:pt>
                <c:pt idx="1">
                  <c:v>471153.27600000001</c:v>
                </c:pt>
                <c:pt idx="2">
                  <c:v>532314.25</c:v>
                </c:pt>
                <c:pt idx="3">
                  <c:v>519233.696</c:v>
                </c:pt>
                <c:pt idx="4">
                  <c:v>586423.34199999995</c:v>
                </c:pt>
                <c:pt idx="5">
                  <c:v>541613.93799999997</c:v>
                </c:pt>
                <c:pt idx="6">
                  <c:v>550415.77099999995</c:v>
                </c:pt>
                <c:pt idx="7">
                  <c:v>452134.76199999999</c:v>
                </c:pt>
                <c:pt idx="8">
                  <c:v>552542.80700000003</c:v>
                </c:pt>
                <c:pt idx="9">
                  <c:v>533845.59100000001</c:v>
                </c:pt>
                <c:pt idx="10">
                  <c:v>672801.73100000003</c:v>
                </c:pt>
                <c:pt idx="11">
                  <c:v>673321.68099999998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38848"/>
        <c:axId val="89374016"/>
      </c:lineChart>
      <c:catAx>
        <c:axId val="89038848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89374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9374016"/>
        <c:scaling>
          <c:orientation val="minMax"/>
          <c:max val="10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89038848"/>
        <c:crosses val="autoZero"/>
        <c:crossBetween val="between"/>
        <c:majorUnit val="10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044989775051136E-2"/>
          <c:y val="0.87795275590551181"/>
          <c:w val="0.13905930470347649"/>
          <c:h val="0.110236220472441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YAŞ MEYVE VE SEBZE İHRACATI (Bin $)</a:t>
            </a:r>
          </a:p>
        </c:rich>
      </c:tx>
      <c:layout>
        <c:manualLayout>
          <c:xMode val="edge"/>
          <c:yMode val="edge"/>
          <c:x val="0.20612266323852316"/>
          <c:y val="3.773584905660395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İHR'!$C$6:$N$6</c:f>
              <c:numCache>
                <c:formatCode>#,##0</c:formatCode>
                <c:ptCount val="12"/>
                <c:pt idx="0">
                  <c:v>219425.88800000001</c:v>
                </c:pt>
                <c:pt idx="1">
                  <c:v>200413.91200000001</c:v>
                </c:pt>
                <c:pt idx="2">
                  <c:v>192398.609</c:v>
                </c:pt>
                <c:pt idx="3">
                  <c:v>177758.26699999999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İHR'!$C$7:$N$7</c:f>
              <c:numCache>
                <c:formatCode>#,##0</c:formatCode>
                <c:ptCount val="12"/>
                <c:pt idx="0">
                  <c:v>223137.13500000001</c:v>
                </c:pt>
                <c:pt idx="1">
                  <c:v>181369.864</c:v>
                </c:pt>
                <c:pt idx="2">
                  <c:v>172416.70600000001</c:v>
                </c:pt>
                <c:pt idx="3">
                  <c:v>160135.041</c:v>
                </c:pt>
                <c:pt idx="4">
                  <c:v>181562.63200000001</c:v>
                </c:pt>
                <c:pt idx="5">
                  <c:v>178025.77</c:v>
                </c:pt>
                <c:pt idx="6">
                  <c:v>115872.15399999999</c:v>
                </c:pt>
                <c:pt idx="7">
                  <c:v>95406.588000000003</c:v>
                </c:pt>
                <c:pt idx="8">
                  <c:v>126599.36199999999</c:v>
                </c:pt>
                <c:pt idx="9">
                  <c:v>217672.26800000001</c:v>
                </c:pt>
                <c:pt idx="10">
                  <c:v>335971.37300000002</c:v>
                </c:pt>
                <c:pt idx="11">
                  <c:v>363610.79800000001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39360"/>
        <c:axId val="109905024"/>
      </c:lineChart>
      <c:catAx>
        <c:axId val="8903936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099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990502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89039360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111E-2"/>
          <c:y val="0.87673114445599964"/>
          <c:w val="0.13673490813648348"/>
          <c:h val="0.111950081711484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248"/>
          <c:y val="3.89105058365758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33286636716424"/>
          <c:y val="0.14785992217898833"/>
          <c:w val="0.83435749448311214"/>
          <c:h val="0.57587548638132502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İHR'!$C$8:$N$8</c:f>
              <c:numCache>
                <c:formatCode>#,##0</c:formatCode>
                <c:ptCount val="12"/>
                <c:pt idx="0">
                  <c:v>111512.41</c:v>
                </c:pt>
                <c:pt idx="1">
                  <c:v>112377.708</c:v>
                </c:pt>
                <c:pt idx="2">
                  <c:v>119972.658</c:v>
                </c:pt>
                <c:pt idx="3">
                  <c:v>121289.667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İHR'!$C$9:$N$9</c:f>
              <c:numCache>
                <c:formatCode>#,##0</c:formatCode>
                <c:ptCount val="12"/>
                <c:pt idx="0">
                  <c:v>94905.948000000004</c:v>
                </c:pt>
                <c:pt idx="1">
                  <c:v>94116.08</c:v>
                </c:pt>
                <c:pt idx="2">
                  <c:v>95501.997000000003</c:v>
                </c:pt>
                <c:pt idx="3">
                  <c:v>100788.325</c:v>
                </c:pt>
                <c:pt idx="4">
                  <c:v>112882.94</c:v>
                </c:pt>
                <c:pt idx="5">
                  <c:v>100335.58100000001</c:v>
                </c:pt>
                <c:pt idx="6">
                  <c:v>109284.296</c:v>
                </c:pt>
                <c:pt idx="7">
                  <c:v>107879.761</c:v>
                </c:pt>
                <c:pt idx="8">
                  <c:v>126916.215</c:v>
                </c:pt>
                <c:pt idx="9">
                  <c:v>122321.38</c:v>
                </c:pt>
                <c:pt idx="10">
                  <c:v>145498.478</c:v>
                </c:pt>
                <c:pt idx="11">
                  <c:v>120985.576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39872"/>
        <c:axId val="109906752"/>
      </c:lineChart>
      <c:catAx>
        <c:axId val="8903987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09906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990675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8903987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24948875255619E-2"/>
          <c:y val="0.86770428015564205"/>
          <c:w val="0.13701452962551408"/>
          <c:h val="0.1206225680933852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66675</xdr:rowOff>
    </xdr:from>
    <xdr:to>
      <xdr:col>6</xdr:col>
      <xdr:colOff>114300</xdr:colOff>
      <xdr:row>16</xdr:row>
      <xdr:rowOff>95250</xdr:rowOff>
    </xdr:to>
    <xdr:graphicFrame macro="">
      <xdr:nvGraphicFramePr>
        <xdr:cNvPr id="2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83</xdr:row>
      <xdr:rowOff>19050</xdr:rowOff>
    </xdr:from>
    <xdr:to>
      <xdr:col>6</xdr:col>
      <xdr:colOff>219075</xdr:colOff>
      <xdr:row>98</xdr:row>
      <xdr:rowOff>142875</xdr:rowOff>
    </xdr:to>
    <xdr:graphicFrame macro="">
      <xdr:nvGraphicFramePr>
        <xdr:cNvPr id="3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152400</xdr:colOff>
      <xdr:row>48</xdr:row>
      <xdr:rowOff>76200</xdr:rowOff>
    </xdr:to>
    <xdr:graphicFrame macro="">
      <xdr:nvGraphicFramePr>
        <xdr:cNvPr id="4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66</xdr:row>
      <xdr:rowOff>19050</xdr:rowOff>
    </xdr:from>
    <xdr:to>
      <xdr:col>6</xdr:col>
      <xdr:colOff>295275</xdr:colOff>
      <xdr:row>82</xdr:row>
      <xdr:rowOff>47625</xdr:rowOff>
    </xdr:to>
    <xdr:graphicFrame macro="">
      <xdr:nvGraphicFramePr>
        <xdr:cNvPr id="5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28575</xdr:colOff>
      <xdr:row>18</xdr:row>
      <xdr:rowOff>19050</xdr:rowOff>
    </xdr:from>
    <xdr:to>
      <xdr:col>6</xdr:col>
      <xdr:colOff>161925</xdr:colOff>
      <xdr:row>32</xdr:row>
      <xdr:rowOff>57150</xdr:rowOff>
    </xdr:to>
    <xdr:graphicFrame macro="">
      <xdr:nvGraphicFramePr>
        <xdr:cNvPr id="6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133350</xdr:colOff>
      <xdr:row>133</xdr:row>
      <xdr:rowOff>38100</xdr:rowOff>
    </xdr:from>
    <xdr:to>
      <xdr:col>6</xdr:col>
      <xdr:colOff>266700</xdr:colOff>
      <xdr:row>149</xdr:row>
      <xdr:rowOff>0</xdr:rowOff>
    </xdr:to>
    <xdr:graphicFrame macro="">
      <xdr:nvGraphicFramePr>
        <xdr:cNvPr id="8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133350</xdr:colOff>
      <xdr:row>149</xdr:row>
      <xdr:rowOff>133350</xdr:rowOff>
    </xdr:from>
    <xdr:to>
      <xdr:col>6</xdr:col>
      <xdr:colOff>342900</xdr:colOff>
      <xdr:row>165</xdr:row>
      <xdr:rowOff>114300</xdr:rowOff>
    </xdr:to>
    <xdr:graphicFrame macro="">
      <xdr:nvGraphicFramePr>
        <xdr:cNvPr id="9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133350</xdr:colOff>
      <xdr:row>116</xdr:row>
      <xdr:rowOff>66675</xdr:rowOff>
    </xdr:from>
    <xdr:to>
      <xdr:col>6</xdr:col>
      <xdr:colOff>276225</xdr:colOff>
      <xdr:row>132</xdr:row>
      <xdr:rowOff>57150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95250</xdr:colOff>
      <xdr:row>199</xdr:row>
      <xdr:rowOff>66675</xdr:rowOff>
    </xdr:from>
    <xdr:to>
      <xdr:col>6</xdr:col>
      <xdr:colOff>323850</xdr:colOff>
      <xdr:row>216</xdr:row>
      <xdr:rowOff>76200</xdr:rowOff>
    </xdr:to>
    <xdr:graphicFrame macro="">
      <xdr:nvGraphicFramePr>
        <xdr:cNvPr id="1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47625</xdr:colOff>
      <xdr:row>49</xdr:row>
      <xdr:rowOff>114300</xdr:rowOff>
    </xdr:from>
    <xdr:to>
      <xdr:col>6</xdr:col>
      <xdr:colOff>276225</xdr:colOff>
      <xdr:row>65</xdr:row>
      <xdr:rowOff>66675</xdr:rowOff>
    </xdr:to>
    <xdr:graphicFrame macro="">
      <xdr:nvGraphicFramePr>
        <xdr:cNvPr id="1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152400</xdr:colOff>
      <xdr:row>166</xdr:row>
      <xdr:rowOff>47625</xdr:rowOff>
    </xdr:from>
    <xdr:to>
      <xdr:col>6</xdr:col>
      <xdr:colOff>381000</xdr:colOff>
      <xdr:row>182</xdr:row>
      <xdr:rowOff>0</xdr:rowOff>
    </xdr:to>
    <xdr:graphicFrame macro="">
      <xdr:nvGraphicFramePr>
        <xdr:cNvPr id="1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85725</xdr:colOff>
      <xdr:row>182</xdr:row>
      <xdr:rowOff>114300</xdr:rowOff>
    </xdr:from>
    <xdr:to>
      <xdr:col>6</xdr:col>
      <xdr:colOff>314325</xdr:colOff>
      <xdr:row>198</xdr:row>
      <xdr:rowOff>66675</xdr:rowOff>
    </xdr:to>
    <xdr:graphicFrame macro="">
      <xdr:nvGraphicFramePr>
        <xdr:cNvPr id="1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8</xdr:col>
      <xdr:colOff>504825</xdr:colOff>
      <xdr:row>52</xdr:row>
      <xdr:rowOff>38100</xdr:rowOff>
    </xdr:to>
    <xdr:graphicFrame macro="">
      <xdr:nvGraphicFramePr>
        <xdr:cNvPr id="2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8</xdr:col>
      <xdr:colOff>495300</xdr:colOff>
      <xdr:row>68</xdr:row>
      <xdr:rowOff>85725</xdr:rowOff>
    </xdr:to>
    <xdr:graphicFrame macro="">
      <xdr:nvGraphicFramePr>
        <xdr:cNvPr id="3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8</xdr:col>
      <xdr:colOff>523875</xdr:colOff>
      <xdr:row>19</xdr:row>
      <xdr:rowOff>152400</xdr:rowOff>
    </xdr:to>
    <xdr:graphicFrame macro="">
      <xdr:nvGraphicFramePr>
        <xdr:cNvPr id="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8</xdr:col>
      <xdr:colOff>504825</xdr:colOff>
      <xdr:row>37</xdr:row>
      <xdr:rowOff>114300</xdr:rowOff>
    </xdr:to>
    <xdr:graphicFrame macro="">
      <xdr:nvGraphicFramePr>
        <xdr:cNvPr id="5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0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23</xdr:row>
      <xdr:rowOff>28575</xdr:rowOff>
    </xdr:from>
    <xdr:to>
      <xdr:col>12</xdr:col>
      <xdr:colOff>266700</xdr:colOff>
      <xdr:row>46</xdr:row>
      <xdr:rowOff>66675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18</xdr:row>
      <xdr:rowOff>66675</xdr:rowOff>
    </xdr:from>
    <xdr:to>
      <xdr:col>7</xdr:col>
      <xdr:colOff>323850</xdr:colOff>
      <xdr:row>34</xdr:row>
      <xdr:rowOff>0</xdr:rowOff>
    </xdr:to>
    <xdr:graphicFrame macro="">
      <xdr:nvGraphicFramePr>
        <xdr:cNvPr id="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34</xdr:row>
      <xdr:rowOff>95250</xdr:rowOff>
    </xdr:from>
    <xdr:to>
      <xdr:col>7</xdr:col>
      <xdr:colOff>314325</xdr:colOff>
      <xdr:row>49</xdr:row>
      <xdr:rowOff>114300</xdr:rowOff>
    </xdr:to>
    <xdr:graphicFrame macro="">
      <xdr:nvGraphicFramePr>
        <xdr:cNvPr id="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</xdr:colOff>
      <xdr:row>50</xdr:row>
      <xdr:rowOff>9525</xdr:rowOff>
    </xdr:from>
    <xdr:to>
      <xdr:col>7</xdr:col>
      <xdr:colOff>323850</xdr:colOff>
      <xdr:row>64</xdr:row>
      <xdr:rowOff>47625</xdr:rowOff>
    </xdr:to>
    <xdr:graphicFrame macro="">
      <xdr:nvGraphicFramePr>
        <xdr:cNvPr id="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6</xdr:col>
      <xdr:colOff>447675</xdr:colOff>
      <xdr:row>32</xdr:row>
      <xdr:rowOff>133350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33</xdr:row>
      <xdr:rowOff>0</xdr:rowOff>
    </xdr:from>
    <xdr:to>
      <xdr:col>6</xdr:col>
      <xdr:colOff>400050</xdr:colOff>
      <xdr:row>47</xdr:row>
      <xdr:rowOff>104775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49</xdr:row>
      <xdr:rowOff>19050</xdr:rowOff>
    </xdr:from>
    <xdr:to>
      <xdr:col>6</xdr:col>
      <xdr:colOff>428625</xdr:colOff>
      <xdr:row>64</xdr:row>
      <xdr:rowOff>133350</xdr:rowOff>
    </xdr:to>
    <xdr:graphicFrame macro="">
      <xdr:nvGraphicFramePr>
        <xdr:cNvPr id="5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3</xdr:row>
      <xdr:rowOff>28575</xdr:rowOff>
    </xdr:from>
    <xdr:to>
      <xdr:col>7</xdr:col>
      <xdr:colOff>419100</xdr:colOff>
      <xdr:row>18</xdr:row>
      <xdr:rowOff>142875</xdr:rowOff>
    </xdr:to>
    <xdr:graphicFrame macro="">
      <xdr:nvGraphicFramePr>
        <xdr:cNvPr id="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22</xdr:row>
      <xdr:rowOff>9525</xdr:rowOff>
    </xdr:from>
    <xdr:to>
      <xdr:col>7</xdr:col>
      <xdr:colOff>419100</xdr:colOff>
      <xdr:row>38</xdr:row>
      <xdr:rowOff>9525</xdr:rowOff>
    </xdr:to>
    <xdr:graphicFrame macro="">
      <xdr:nvGraphicFramePr>
        <xdr:cNvPr id="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abSelected="1" zoomScale="70" zoomScaleNormal="70" workbookViewId="0">
      <pane xSplit="1" ySplit="7" topLeftCell="B16" activePane="bottomRight" state="frozen"/>
      <selection activeCell="B16" sqref="B16"/>
      <selection pane="topRight" activeCell="B16" sqref="B16"/>
      <selection pane="bottomLeft" activeCell="B16" sqref="B16"/>
      <selection pane="bottomRight" activeCell="A46" sqref="A46"/>
    </sheetView>
  </sheetViews>
  <sheetFormatPr defaultColWidth="9.140625" defaultRowHeight="12.75" x14ac:dyDescent="0.2"/>
  <cols>
    <col min="1" max="1" width="49.28515625" style="1" bestFit="1" customWidth="1"/>
    <col min="2" max="2" width="17.85546875" style="1" customWidth="1"/>
    <col min="3" max="3" width="17" style="1" bestFit="1" customWidth="1"/>
    <col min="4" max="4" width="9.42578125" style="1" bestFit="1" customWidth="1"/>
    <col min="5" max="5" width="13.5703125" style="1" bestFit="1" customWidth="1"/>
    <col min="6" max="7" width="18.85546875" style="1" bestFit="1" customWidth="1"/>
    <col min="8" max="8" width="10.28515625" style="1" bestFit="1" customWidth="1"/>
    <col min="9" max="9" width="13.5703125" style="1" bestFit="1" customWidth="1"/>
    <col min="10" max="11" width="18.7109375" style="1" bestFit="1" customWidth="1"/>
    <col min="12" max="13" width="9.42578125" style="1" bestFit="1" customWidth="1"/>
    <col min="14" max="16384" width="9.140625" style="1"/>
  </cols>
  <sheetData>
    <row r="1" spans="1:13" ht="26.25" x14ac:dyDescent="0.4">
      <c r="B1" s="2" t="s">
        <v>207</v>
      </c>
      <c r="D1" s="3"/>
    </row>
    <row r="2" spans="1:13" x14ac:dyDescent="0.2">
      <c r="D2" s="3"/>
    </row>
    <row r="3" spans="1:13" x14ac:dyDescent="0.2">
      <c r="D3" s="3"/>
    </row>
    <row r="4" spans="1:13" x14ac:dyDescent="0.2">
      <c r="B4" s="3"/>
      <c r="C4" s="3"/>
      <c r="D4" s="3"/>
      <c r="E4" s="3"/>
      <c r="F4" s="3"/>
      <c r="G4" s="3"/>
      <c r="H4" s="3"/>
      <c r="I4" s="3"/>
    </row>
    <row r="5" spans="1:13" ht="26.25" x14ac:dyDescent="0.2">
      <c r="A5" s="141" t="s">
        <v>0</v>
      </c>
      <c r="B5" s="142"/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3"/>
    </row>
    <row r="6" spans="1:13" ht="18" x14ac:dyDescent="0.2">
      <c r="A6" s="4"/>
      <c r="B6" s="140" t="s">
        <v>65</v>
      </c>
      <c r="C6" s="140"/>
      <c r="D6" s="140"/>
      <c r="E6" s="140"/>
      <c r="F6" s="140" t="s">
        <v>208</v>
      </c>
      <c r="G6" s="140"/>
      <c r="H6" s="140"/>
      <c r="I6" s="140"/>
      <c r="J6" s="140" t="s">
        <v>184</v>
      </c>
      <c r="K6" s="140"/>
      <c r="L6" s="140"/>
      <c r="M6" s="140"/>
    </row>
    <row r="7" spans="1:13" ht="30" x14ac:dyDescent="0.25">
      <c r="A7" s="5" t="s">
        <v>2</v>
      </c>
      <c r="B7" s="6">
        <v>2013</v>
      </c>
      <c r="C7" s="7">
        <v>2014</v>
      </c>
      <c r="D7" s="8" t="s">
        <v>185</v>
      </c>
      <c r="E7" s="8" t="s">
        <v>186</v>
      </c>
      <c r="F7" s="6">
        <v>2013</v>
      </c>
      <c r="G7" s="7">
        <v>2014</v>
      </c>
      <c r="H7" s="8" t="s">
        <v>185</v>
      </c>
      <c r="I7" s="8" t="s">
        <v>186</v>
      </c>
      <c r="J7" s="6" t="s">
        <v>187</v>
      </c>
      <c r="K7" s="6" t="s">
        <v>188</v>
      </c>
      <c r="L7" s="8" t="s">
        <v>185</v>
      </c>
      <c r="M7" s="8" t="s">
        <v>186</v>
      </c>
    </row>
    <row r="8" spans="1:13" ht="16.5" x14ac:dyDescent="0.25">
      <c r="A8" s="65" t="s">
        <v>3</v>
      </c>
      <c r="B8" s="66">
        <v>1687304.6572</v>
      </c>
      <c r="C8" s="66">
        <v>1852155.2470499999</v>
      </c>
      <c r="D8" s="64">
        <f t="shared" ref="D8:D44" si="0">(C8-B8)/B8*100</f>
        <v>9.7700548117707093</v>
      </c>
      <c r="E8" s="64">
        <f>C8/C$44*100</f>
        <v>14.080836189923129</v>
      </c>
      <c r="F8" s="66">
        <v>6721556.4414299997</v>
      </c>
      <c r="G8" s="66">
        <v>7467120.47542</v>
      </c>
      <c r="H8" s="64">
        <f t="shared" ref="H8:H45" si="1">(G8-F8)/F8*100</f>
        <v>11.092133800953146</v>
      </c>
      <c r="I8" s="64">
        <f>G8/G$46*100</f>
        <v>13.975925304337771</v>
      </c>
      <c r="J8" s="66">
        <v>19661052.487</v>
      </c>
      <c r="K8" s="66">
        <v>22089366.331000004</v>
      </c>
      <c r="L8" s="64">
        <f t="shared" ref="L8:L45" si="2">(K8-J8)/J8*100</f>
        <v>12.350884295770124</v>
      </c>
      <c r="M8" s="64">
        <f>K8/K$46*100</f>
        <v>14.18112448805765</v>
      </c>
    </row>
    <row r="9" spans="1:13" ht="15.75" x14ac:dyDescent="0.25">
      <c r="A9" s="10" t="s">
        <v>4</v>
      </c>
      <c r="B9" s="66">
        <v>1171660.8452900001</v>
      </c>
      <c r="C9" s="66">
        <v>1252306.5783599999</v>
      </c>
      <c r="D9" s="64">
        <f t="shared" si="0"/>
        <v>6.8830270631804771</v>
      </c>
      <c r="E9" s="64">
        <f t="shared" ref="E9:E46" si="3">C9/C$44*100</f>
        <v>9.5205430632966088</v>
      </c>
      <c r="F9" s="66">
        <v>4757275.28058</v>
      </c>
      <c r="G9" s="66">
        <v>5202008.49976</v>
      </c>
      <c r="H9" s="64">
        <f t="shared" si="1"/>
        <v>9.3484861175781866</v>
      </c>
      <c r="I9" s="64">
        <f t="shared" ref="I9:I46" si="4">G9/G$46*100</f>
        <v>9.7364013965619947</v>
      </c>
      <c r="J9" s="66">
        <v>13889345.616000002</v>
      </c>
      <c r="K9" s="66">
        <v>15343768.92</v>
      </c>
      <c r="L9" s="64">
        <f t="shared" si="2"/>
        <v>10.471503440194885</v>
      </c>
      <c r="M9" s="64">
        <f t="shared" ref="M9:M46" si="5">K9/K$46*100</f>
        <v>9.8505268965159729</v>
      </c>
    </row>
    <row r="10" spans="1:13" ht="14.25" x14ac:dyDescent="0.2">
      <c r="A10" s="12" t="s">
        <v>5</v>
      </c>
      <c r="B10" s="13">
        <v>519233.69559999998</v>
      </c>
      <c r="C10" s="13">
        <v>610972.85933000001</v>
      </c>
      <c r="D10" s="14">
        <f t="shared" si="0"/>
        <v>17.668183807676606</v>
      </c>
      <c r="E10" s="14">
        <f t="shared" si="3"/>
        <v>4.6448637404542765</v>
      </c>
      <c r="F10" s="13">
        <v>2023057.29382</v>
      </c>
      <c r="G10" s="13">
        <v>2380866.6448900001</v>
      </c>
      <c r="H10" s="14">
        <f t="shared" si="1"/>
        <v>17.686565386112882</v>
      </c>
      <c r="I10" s="14">
        <f t="shared" si="4"/>
        <v>4.4561775182421073</v>
      </c>
      <c r="J10" s="13">
        <v>5934176.4440000001</v>
      </c>
      <c r="K10" s="13">
        <v>6942629.7659999989</v>
      </c>
      <c r="L10" s="14">
        <f t="shared" si="2"/>
        <v>16.993989503288837</v>
      </c>
      <c r="M10" s="14">
        <f t="shared" si="5"/>
        <v>4.4570901451333498</v>
      </c>
    </row>
    <row r="11" spans="1:13" ht="14.25" x14ac:dyDescent="0.2">
      <c r="A11" s="12" t="s">
        <v>6</v>
      </c>
      <c r="B11" s="13">
        <v>160129.84056000001</v>
      </c>
      <c r="C11" s="13">
        <v>177758.26715999999</v>
      </c>
      <c r="D11" s="14">
        <f t="shared" si="0"/>
        <v>11.008832918555662</v>
      </c>
      <c r="E11" s="14">
        <f t="shared" si="3"/>
        <v>1.3513905193806806</v>
      </c>
      <c r="F11" s="13">
        <v>737048.33759999997</v>
      </c>
      <c r="G11" s="13">
        <v>789996.67547000002</v>
      </c>
      <c r="H11" s="14">
        <f t="shared" si="1"/>
        <v>7.1838351935521754</v>
      </c>
      <c r="I11" s="14">
        <f t="shared" si="4"/>
        <v>1.4786067217460923</v>
      </c>
      <c r="J11" s="13">
        <v>2192923.7229999998</v>
      </c>
      <c r="K11" s="13">
        <v>2403903.219</v>
      </c>
      <c r="L11" s="14">
        <f t="shared" si="2"/>
        <v>9.6209226881531755</v>
      </c>
      <c r="M11" s="14">
        <f t="shared" si="5"/>
        <v>1.5432788018930115</v>
      </c>
    </row>
    <row r="12" spans="1:13" ht="14.25" x14ac:dyDescent="0.2">
      <c r="A12" s="12" t="s">
        <v>7</v>
      </c>
      <c r="B12" s="13">
        <v>100788.32537999999</v>
      </c>
      <c r="C12" s="13">
        <v>121289.66661</v>
      </c>
      <c r="D12" s="14">
        <f t="shared" si="0"/>
        <v>20.34098805859136</v>
      </c>
      <c r="E12" s="14">
        <f t="shared" si="3"/>
        <v>0.92209329093010661</v>
      </c>
      <c r="F12" s="13">
        <v>385312.35112000001</v>
      </c>
      <c r="G12" s="13">
        <v>465152.44335999998</v>
      </c>
      <c r="H12" s="14">
        <f t="shared" si="1"/>
        <v>20.720875416509791</v>
      </c>
      <c r="I12" s="14">
        <f t="shared" si="4"/>
        <v>0.87060813133109527</v>
      </c>
      <c r="J12" s="13">
        <v>1270420.3770000001</v>
      </c>
      <c r="K12" s="13">
        <v>1409832.095</v>
      </c>
      <c r="L12" s="14">
        <f t="shared" si="2"/>
        <v>10.973668285234051</v>
      </c>
      <c r="M12" s="14">
        <f t="shared" si="5"/>
        <v>0.90509633218387664</v>
      </c>
    </row>
    <row r="13" spans="1:13" ht="14.25" x14ac:dyDescent="0.2">
      <c r="A13" s="12" t="s">
        <v>8</v>
      </c>
      <c r="B13" s="13">
        <v>104112.96361999999</v>
      </c>
      <c r="C13" s="13">
        <v>111009.84062</v>
      </c>
      <c r="D13" s="14">
        <f t="shared" si="0"/>
        <v>6.6244171332715043</v>
      </c>
      <c r="E13" s="14">
        <f t="shared" si="3"/>
        <v>0.84394187999592551</v>
      </c>
      <c r="F13" s="13">
        <v>432821.86842000001</v>
      </c>
      <c r="G13" s="13">
        <v>443989.18618999998</v>
      </c>
      <c r="H13" s="14">
        <f t="shared" si="1"/>
        <v>2.5801186549944526</v>
      </c>
      <c r="I13" s="14">
        <f t="shared" si="4"/>
        <v>0.83099766805036523</v>
      </c>
      <c r="J13" s="13">
        <v>1393399.3909999998</v>
      </c>
      <c r="K13" s="13">
        <v>1449421.013</v>
      </c>
      <c r="L13" s="14">
        <f t="shared" si="2"/>
        <v>4.0204999630289215</v>
      </c>
      <c r="M13" s="14">
        <f t="shared" si="5"/>
        <v>0.93051197182210477</v>
      </c>
    </row>
    <row r="14" spans="1:13" ht="14.25" x14ac:dyDescent="0.2">
      <c r="A14" s="12" t="s">
        <v>9</v>
      </c>
      <c r="B14" s="13">
        <v>133846.01306</v>
      </c>
      <c r="C14" s="13">
        <v>149375.66044000001</v>
      </c>
      <c r="D14" s="14">
        <f t="shared" si="0"/>
        <v>11.602622315719211</v>
      </c>
      <c r="E14" s="14">
        <f t="shared" si="3"/>
        <v>1.1356144193459397</v>
      </c>
      <c r="F14" s="13">
        <v>581407.19402000005</v>
      </c>
      <c r="G14" s="13">
        <v>642003.88075000001</v>
      </c>
      <c r="H14" s="14">
        <f t="shared" si="1"/>
        <v>10.422417774196903</v>
      </c>
      <c r="I14" s="14">
        <f t="shared" si="4"/>
        <v>1.2016142383121649</v>
      </c>
      <c r="J14" s="13">
        <v>1846800.3640000001</v>
      </c>
      <c r="K14" s="13">
        <v>1832512.1339999998</v>
      </c>
      <c r="L14" s="14">
        <f t="shared" si="2"/>
        <v>-0.77367485292526261</v>
      </c>
      <c r="M14" s="14">
        <f t="shared" si="5"/>
        <v>1.1764521584152534</v>
      </c>
    </row>
    <row r="15" spans="1:13" ht="14.25" x14ac:dyDescent="0.2">
      <c r="A15" s="12" t="s">
        <v>10</v>
      </c>
      <c r="B15" s="13">
        <v>38388.412810000002</v>
      </c>
      <c r="C15" s="13">
        <v>20038.104909999998</v>
      </c>
      <c r="D15" s="14">
        <f t="shared" si="0"/>
        <v>-47.801684302039796</v>
      </c>
      <c r="E15" s="14">
        <f t="shared" si="3"/>
        <v>0.15233780928656002</v>
      </c>
      <c r="F15" s="13">
        <v>197637.04092</v>
      </c>
      <c r="G15" s="13">
        <v>90647.537339999995</v>
      </c>
      <c r="H15" s="14">
        <f t="shared" si="1"/>
        <v>-54.134337916599087</v>
      </c>
      <c r="I15" s="14">
        <f t="shared" si="4"/>
        <v>0.16966154691842589</v>
      </c>
      <c r="J15" s="13">
        <v>333368.49400000001</v>
      </c>
      <c r="K15" s="13">
        <v>332578.28599999996</v>
      </c>
      <c r="L15" s="14">
        <f t="shared" si="2"/>
        <v>-0.23703739682132122</v>
      </c>
      <c r="M15" s="14">
        <f t="shared" si="5"/>
        <v>0.21351151522947864</v>
      </c>
    </row>
    <row r="16" spans="1:13" ht="14.25" x14ac:dyDescent="0.2">
      <c r="A16" s="12" t="s">
        <v>11</v>
      </c>
      <c r="B16" s="13">
        <v>104726.34226999999</v>
      </c>
      <c r="C16" s="13">
        <v>48540.4202</v>
      </c>
      <c r="D16" s="14">
        <f t="shared" si="0"/>
        <v>-53.650228636023954</v>
      </c>
      <c r="E16" s="14">
        <f t="shared" si="3"/>
        <v>0.36902398247385393</v>
      </c>
      <c r="F16" s="13">
        <v>366096.38949999999</v>
      </c>
      <c r="G16" s="13">
        <v>349337.55742999999</v>
      </c>
      <c r="H16" s="14">
        <f t="shared" si="1"/>
        <v>-4.5777102835918582</v>
      </c>
      <c r="I16" s="14">
        <f t="shared" si="4"/>
        <v>0.65384181555834242</v>
      </c>
      <c r="J16" s="13">
        <v>843621.84700000007</v>
      </c>
      <c r="K16" s="13">
        <v>889791.00099999993</v>
      </c>
      <c r="L16" s="14">
        <f t="shared" si="2"/>
        <v>5.4727309592777607</v>
      </c>
      <c r="M16" s="14">
        <f t="shared" si="5"/>
        <v>0.57123580479654212</v>
      </c>
    </row>
    <row r="17" spans="1:13" ht="14.25" x14ac:dyDescent="0.2">
      <c r="A17" s="12" t="s">
        <v>12</v>
      </c>
      <c r="B17" s="13">
        <v>10435.251990000001</v>
      </c>
      <c r="C17" s="13">
        <v>13321.75909</v>
      </c>
      <c r="D17" s="14">
        <f t="shared" si="0"/>
        <v>27.661115445665423</v>
      </c>
      <c r="E17" s="14">
        <f t="shared" si="3"/>
        <v>0.10127742142926617</v>
      </c>
      <c r="F17" s="13">
        <v>33894.805180000003</v>
      </c>
      <c r="G17" s="13">
        <v>40014.574330000003</v>
      </c>
      <c r="H17" s="14">
        <f t="shared" si="1"/>
        <v>18.055183139424081</v>
      </c>
      <c r="I17" s="14">
        <f t="shared" si="4"/>
        <v>7.4893756403400777E-2</v>
      </c>
      <c r="J17" s="13">
        <v>74634.976999999984</v>
      </c>
      <c r="K17" s="13">
        <v>83101.40400000001</v>
      </c>
      <c r="L17" s="14">
        <f t="shared" si="2"/>
        <v>11.343779204219526</v>
      </c>
      <c r="M17" s="14">
        <f t="shared" si="5"/>
        <v>5.3350165758377449E-2</v>
      </c>
    </row>
    <row r="18" spans="1:13" ht="15.75" x14ac:dyDescent="0.25">
      <c r="A18" s="10" t="s">
        <v>13</v>
      </c>
      <c r="B18" s="66">
        <v>154505.48621</v>
      </c>
      <c r="C18" s="66">
        <v>204327.03677000001</v>
      </c>
      <c r="D18" s="64">
        <f t="shared" si="0"/>
        <v>32.245813260173684</v>
      </c>
      <c r="E18" s="64">
        <f t="shared" si="3"/>
        <v>1.5533770932610713</v>
      </c>
      <c r="F18" s="66">
        <v>620440.17960000003</v>
      </c>
      <c r="G18" s="66">
        <v>793789.15653000004</v>
      </c>
      <c r="H18" s="64">
        <f t="shared" si="1"/>
        <v>27.939676157298308</v>
      </c>
      <c r="I18" s="64">
        <f t="shared" si="4"/>
        <v>1.4857049642596756</v>
      </c>
      <c r="J18" s="66">
        <v>1763414.537</v>
      </c>
      <c r="K18" s="66">
        <v>2161502.8680000002</v>
      </c>
      <c r="L18" s="64">
        <f t="shared" si="2"/>
        <v>22.574858188321731</v>
      </c>
      <c r="M18" s="64">
        <f t="shared" si="5"/>
        <v>1.3876605056517246</v>
      </c>
    </row>
    <row r="19" spans="1:13" ht="14.25" x14ac:dyDescent="0.2">
      <c r="A19" s="12" t="s">
        <v>14</v>
      </c>
      <c r="B19" s="13">
        <v>154505.48621</v>
      </c>
      <c r="C19" s="13">
        <v>204327.03677000001</v>
      </c>
      <c r="D19" s="14">
        <f t="shared" si="0"/>
        <v>32.245813260173684</v>
      </c>
      <c r="E19" s="14">
        <f t="shared" si="3"/>
        <v>1.5533770932610713</v>
      </c>
      <c r="F19" s="13">
        <v>620440.17960000003</v>
      </c>
      <c r="G19" s="13">
        <v>793789.15653000004</v>
      </c>
      <c r="H19" s="14">
        <f t="shared" si="1"/>
        <v>27.939676157298308</v>
      </c>
      <c r="I19" s="14">
        <f t="shared" si="4"/>
        <v>1.4857049642596756</v>
      </c>
      <c r="J19" s="13">
        <v>1763414.537</v>
      </c>
      <c r="K19" s="13">
        <v>2161502.8680000002</v>
      </c>
      <c r="L19" s="14">
        <f t="shared" si="2"/>
        <v>22.574858188321731</v>
      </c>
      <c r="M19" s="14">
        <f t="shared" si="5"/>
        <v>1.3876605056517246</v>
      </c>
    </row>
    <row r="20" spans="1:13" ht="15.75" x14ac:dyDescent="0.25">
      <c r="A20" s="10" t="s">
        <v>15</v>
      </c>
      <c r="B20" s="9">
        <v>361138.32569999999</v>
      </c>
      <c r="C20" s="9">
        <v>395521.63192000001</v>
      </c>
      <c r="D20" s="11">
        <f t="shared" si="0"/>
        <v>9.5208134316274347</v>
      </c>
      <c r="E20" s="11">
        <f t="shared" si="3"/>
        <v>3.0069160333654503</v>
      </c>
      <c r="F20" s="9">
        <v>1343840.98125</v>
      </c>
      <c r="G20" s="9">
        <v>1471322.81913</v>
      </c>
      <c r="H20" s="11">
        <f t="shared" si="1"/>
        <v>9.4863781994072145</v>
      </c>
      <c r="I20" s="11">
        <f t="shared" si="4"/>
        <v>2.7538189435161011</v>
      </c>
      <c r="J20" s="9">
        <v>4008292.3340000003</v>
      </c>
      <c r="K20" s="9">
        <v>4584094.5410000002</v>
      </c>
      <c r="L20" s="11">
        <f t="shared" si="2"/>
        <v>14.365274760920169</v>
      </c>
      <c r="M20" s="11">
        <f t="shared" si="5"/>
        <v>2.9429370846059735</v>
      </c>
    </row>
    <row r="21" spans="1:13" ht="14.25" x14ac:dyDescent="0.2">
      <c r="A21" s="12" t="s">
        <v>16</v>
      </c>
      <c r="B21" s="13">
        <v>361138.32569999999</v>
      </c>
      <c r="C21" s="13">
        <v>395521.63192000001</v>
      </c>
      <c r="D21" s="14">
        <f t="shared" si="0"/>
        <v>9.5208134316274347</v>
      </c>
      <c r="E21" s="14">
        <f t="shared" si="3"/>
        <v>3.0069160333654503</v>
      </c>
      <c r="F21" s="13">
        <v>1343840.98125</v>
      </c>
      <c r="G21" s="13">
        <v>1471322.81913</v>
      </c>
      <c r="H21" s="14">
        <f t="shared" si="1"/>
        <v>9.4863781994072145</v>
      </c>
      <c r="I21" s="14">
        <f t="shared" si="4"/>
        <v>2.7538189435161011</v>
      </c>
      <c r="J21" s="13">
        <v>4008292.3340000003</v>
      </c>
      <c r="K21" s="13">
        <v>4584094.5410000002</v>
      </c>
      <c r="L21" s="14">
        <f t="shared" si="2"/>
        <v>14.365274760920169</v>
      </c>
      <c r="M21" s="14">
        <f t="shared" si="5"/>
        <v>2.9429370846059735</v>
      </c>
    </row>
    <row r="22" spans="1:13" ht="16.5" x14ac:dyDescent="0.25">
      <c r="A22" s="65" t="s">
        <v>17</v>
      </c>
      <c r="B22" s="66">
        <v>9708642.9021400008</v>
      </c>
      <c r="C22" s="66">
        <v>10890114.129249999</v>
      </c>
      <c r="D22" s="64">
        <f t="shared" si="0"/>
        <v>12.169272667857378</v>
      </c>
      <c r="E22" s="64">
        <f t="shared" si="3"/>
        <v>82.791069154580995</v>
      </c>
      <c r="F22" s="66">
        <v>38546032.701289997</v>
      </c>
      <c r="G22" s="66">
        <v>41219501.687660001</v>
      </c>
      <c r="H22" s="64">
        <f t="shared" si="1"/>
        <v>6.9357824891808733</v>
      </c>
      <c r="I22" s="64">
        <f t="shared" si="4"/>
        <v>77.148973096802536</v>
      </c>
      <c r="J22" s="66">
        <v>114777118.78099997</v>
      </c>
      <c r="K22" s="66">
        <v>121698763.41299999</v>
      </c>
      <c r="L22" s="64">
        <f t="shared" si="2"/>
        <v>6.0305091341479224</v>
      </c>
      <c r="M22" s="64">
        <f t="shared" si="5"/>
        <v>78.129235947362687</v>
      </c>
    </row>
    <row r="23" spans="1:13" ht="15.75" x14ac:dyDescent="0.25">
      <c r="A23" s="10" t="s">
        <v>18</v>
      </c>
      <c r="B23" s="66">
        <v>1036317.8425800001</v>
      </c>
      <c r="C23" s="66">
        <v>1150509.1748500001</v>
      </c>
      <c r="D23" s="64">
        <f t="shared" si="0"/>
        <v>11.018948779817507</v>
      </c>
      <c r="E23" s="64">
        <f t="shared" si="3"/>
        <v>8.7466378705937657</v>
      </c>
      <c r="F23" s="66">
        <v>3997703.2524799998</v>
      </c>
      <c r="G23" s="66">
        <v>4364445.10403</v>
      </c>
      <c r="H23" s="64">
        <f t="shared" si="1"/>
        <v>9.173813772257601</v>
      </c>
      <c r="I23" s="64">
        <f t="shared" si="4"/>
        <v>8.168765854199652</v>
      </c>
      <c r="J23" s="66">
        <v>11811158.820000002</v>
      </c>
      <c r="K23" s="66">
        <v>12892524.054</v>
      </c>
      <c r="L23" s="64">
        <f t="shared" si="2"/>
        <v>9.1554541809132761</v>
      </c>
      <c r="M23" s="64">
        <f t="shared" si="5"/>
        <v>8.2768552902519961</v>
      </c>
    </row>
    <row r="24" spans="1:13" ht="14.25" x14ac:dyDescent="0.2">
      <c r="A24" s="12" t="s">
        <v>19</v>
      </c>
      <c r="B24" s="13">
        <v>700825.50462999998</v>
      </c>
      <c r="C24" s="13">
        <v>791559.64573999995</v>
      </c>
      <c r="D24" s="14">
        <f t="shared" si="0"/>
        <v>12.946752153077384</v>
      </c>
      <c r="E24" s="14">
        <f t="shared" si="3"/>
        <v>6.0177578115932286</v>
      </c>
      <c r="F24" s="13">
        <v>2766330.2574399998</v>
      </c>
      <c r="G24" s="13">
        <v>3046454.9902599999</v>
      </c>
      <c r="H24" s="14">
        <f t="shared" si="1"/>
        <v>10.126221627609688</v>
      </c>
      <c r="I24" s="14">
        <f t="shared" si="4"/>
        <v>5.701933901703387</v>
      </c>
      <c r="J24" s="13">
        <v>8017430.2379999999</v>
      </c>
      <c r="K24" s="13">
        <v>8668130.6770000011</v>
      </c>
      <c r="L24" s="14">
        <f t="shared" si="2"/>
        <v>8.1160723534068762</v>
      </c>
      <c r="M24" s="14">
        <f t="shared" si="5"/>
        <v>5.5648423031845109</v>
      </c>
    </row>
    <row r="25" spans="1:13" ht="14.25" x14ac:dyDescent="0.2">
      <c r="A25" s="12" t="s">
        <v>20</v>
      </c>
      <c r="B25" s="13">
        <v>145413.28039999999</v>
      </c>
      <c r="C25" s="13">
        <v>154937.04008999999</v>
      </c>
      <c r="D25" s="14">
        <f t="shared" si="0"/>
        <v>6.5494428457993896</v>
      </c>
      <c r="E25" s="14">
        <f t="shared" si="3"/>
        <v>1.1778942854459047</v>
      </c>
      <c r="F25" s="13">
        <v>543835.46056000004</v>
      </c>
      <c r="G25" s="13">
        <v>567550.42388999998</v>
      </c>
      <c r="H25" s="14">
        <f t="shared" si="1"/>
        <v>4.3606872022615244</v>
      </c>
      <c r="I25" s="14">
        <f t="shared" si="4"/>
        <v>1.062262535718058</v>
      </c>
      <c r="J25" s="13">
        <v>1711594.8420000002</v>
      </c>
      <c r="K25" s="13">
        <v>1966049.3779999998</v>
      </c>
      <c r="L25" s="14">
        <f t="shared" si="2"/>
        <v>14.866516873974057</v>
      </c>
      <c r="M25" s="14">
        <f t="shared" si="5"/>
        <v>1.2621815656141604</v>
      </c>
    </row>
    <row r="26" spans="1:13" ht="14.25" x14ac:dyDescent="0.2">
      <c r="A26" s="12" t="s">
        <v>21</v>
      </c>
      <c r="B26" s="13">
        <v>190079.05755</v>
      </c>
      <c r="C26" s="13">
        <v>204012.48902000001</v>
      </c>
      <c r="D26" s="14">
        <f t="shared" si="0"/>
        <v>7.330334887805745</v>
      </c>
      <c r="E26" s="14">
        <f t="shared" si="3"/>
        <v>1.5509857735546302</v>
      </c>
      <c r="F26" s="13">
        <v>687537.53448000003</v>
      </c>
      <c r="G26" s="13">
        <v>750439.68987999996</v>
      </c>
      <c r="H26" s="14">
        <f t="shared" si="1"/>
        <v>9.1489049317975404</v>
      </c>
      <c r="I26" s="14">
        <f t="shared" si="4"/>
        <v>1.4045694167782075</v>
      </c>
      <c r="J26" s="13">
        <v>2082133.74</v>
      </c>
      <c r="K26" s="13">
        <v>2258344.0009999997</v>
      </c>
      <c r="L26" s="14">
        <f t="shared" si="2"/>
        <v>8.4629655441825609</v>
      </c>
      <c r="M26" s="14">
        <f t="shared" si="5"/>
        <v>1.4498314227373017</v>
      </c>
    </row>
    <row r="27" spans="1:13" ht="15.75" x14ac:dyDescent="0.25">
      <c r="A27" s="10" t="s">
        <v>22</v>
      </c>
      <c r="B27" s="66">
        <v>1420981.6986700001</v>
      </c>
      <c r="C27" s="66">
        <v>1481922.5824500001</v>
      </c>
      <c r="D27" s="64">
        <f t="shared" si="0"/>
        <v>4.2886466333126618</v>
      </c>
      <c r="E27" s="64">
        <f t="shared" si="3"/>
        <v>11.266177153811231</v>
      </c>
      <c r="F27" s="66">
        <v>5618508.5011400003</v>
      </c>
      <c r="G27" s="66">
        <v>5783353.8904100005</v>
      </c>
      <c r="H27" s="64">
        <f t="shared" si="1"/>
        <v>2.9339706300444841</v>
      </c>
      <c r="I27" s="64">
        <f t="shared" si="4"/>
        <v>10.824483446729865</v>
      </c>
      <c r="J27" s="66">
        <v>17317722.670000002</v>
      </c>
      <c r="K27" s="66">
        <v>17596330.497000001</v>
      </c>
      <c r="L27" s="64">
        <f t="shared" si="2"/>
        <v>1.6088017593828319</v>
      </c>
      <c r="M27" s="64">
        <f t="shared" si="5"/>
        <v>11.296646068147563</v>
      </c>
    </row>
    <row r="28" spans="1:13" ht="14.25" x14ac:dyDescent="0.2">
      <c r="A28" s="12" t="s">
        <v>23</v>
      </c>
      <c r="B28" s="13">
        <v>1420981.6986700001</v>
      </c>
      <c r="C28" s="13">
        <v>1481922.5824500001</v>
      </c>
      <c r="D28" s="14">
        <f t="shared" si="0"/>
        <v>4.2886466333126618</v>
      </c>
      <c r="E28" s="14">
        <f t="shared" si="3"/>
        <v>11.266177153811231</v>
      </c>
      <c r="F28" s="13">
        <v>5618508.5011400003</v>
      </c>
      <c r="G28" s="13">
        <v>5783353.8904100005</v>
      </c>
      <c r="H28" s="14">
        <f t="shared" si="1"/>
        <v>2.9339706300444841</v>
      </c>
      <c r="I28" s="14">
        <f t="shared" si="4"/>
        <v>10.824483446729865</v>
      </c>
      <c r="J28" s="13">
        <v>17317722.670000002</v>
      </c>
      <c r="K28" s="13">
        <v>17596330.497000001</v>
      </c>
      <c r="L28" s="14">
        <f t="shared" si="2"/>
        <v>1.6088017593828319</v>
      </c>
      <c r="M28" s="14">
        <f t="shared" si="5"/>
        <v>11.296646068147563</v>
      </c>
    </row>
    <row r="29" spans="1:13" ht="15.75" x14ac:dyDescent="0.25">
      <c r="A29" s="10" t="s">
        <v>24</v>
      </c>
      <c r="B29" s="66">
        <v>7251343.3608900001</v>
      </c>
      <c r="C29" s="66">
        <v>8257682.3719499996</v>
      </c>
      <c r="D29" s="64">
        <f t="shared" si="0"/>
        <v>13.87796661909119</v>
      </c>
      <c r="E29" s="64">
        <f t="shared" si="3"/>
        <v>62.778254130176016</v>
      </c>
      <c r="F29" s="66">
        <v>28929820.947670002</v>
      </c>
      <c r="G29" s="66">
        <v>31071702.693220001</v>
      </c>
      <c r="H29" s="64">
        <f t="shared" si="1"/>
        <v>7.403715873058335</v>
      </c>
      <c r="I29" s="64">
        <f t="shared" si="4"/>
        <v>58.155723795873016</v>
      </c>
      <c r="J29" s="66">
        <v>85648237.290000007</v>
      </c>
      <c r="K29" s="66">
        <v>91209908.862999991</v>
      </c>
      <c r="L29" s="64">
        <f t="shared" si="2"/>
        <v>6.4936205915931273</v>
      </c>
      <c r="M29" s="64">
        <f t="shared" si="5"/>
        <v>58.555734589605123</v>
      </c>
    </row>
    <row r="30" spans="1:13" ht="14.25" x14ac:dyDescent="0.2">
      <c r="A30" s="12" t="s">
        <v>25</v>
      </c>
      <c r="B30" s="13">
        <v>1316507.37161</v>
      </c>
      <c r="C30" s="13">
        <v>1549042.4207299999</v>
      </c>
      <c r="D30" s="14">
        <f t="shared" si="0"/>
        <v>17.663026742920941</v>
      </c>
      <c r="E30" s="14">
        <f t="shared" si="3"/>
        <v>11.776449416042009</v>
      </c>
      <c r="F30" s="13">
        <v>5608514.4062900003</v>
      </c>
      <c r="G30" s="13">
        <v>6225659.3334499998</v>
      </c>
      <c r="H30" s="14">
        <f t="shared" si="1"/>
        <v>11.003714753194997</v>
      </c>
      <c r="I30" s="14">
        <f t="shared" si="4"/>
        <v>11.652329716785037</v>
      </c>
      <c r="J30" s="13">
        <v>16425642.176999999</v>
      </c>
      <c r="K30" s="13">
        <v>17977919.061000001</v>
      </c>
      <c r="L30" s="14">
        <f t="shared" si="2"/>
        <v>9.4503269173462012</v>
      </c>
      <c r="M30" s="14">
        <f t="shared" si="5"/>
        <v>11.541621630063476</v>
      </c>
    </row>
    <row r="31" spans="1:13" ht="14.25" x14ac:dyDescent="0.2">
      <c r="A31" s="12" t="s">
        <v>26</v>
      </c>
      <c r="B31" s="13">
        <v>1766370.9978499999</v>
      </c>
      <c r="C31" s="13">
        <v>2097241.87035</v>
      </c>
      <c r="D31" s="14">
        <f t="shared" si="0"/>
        <v>18.731674880460055</v>
      </c>
      <c r="E31" s="14">
        <f t="shared" si="3"/>
        <v>15.944084208967583</v>
      </c>
      <c r="F31" s="13">
        <v>6899080.8933100002</v>
      </c>
      <c r="G31" s="13">
        <v>7641953.4705999997</v>
      </c>
      <c r="H31" s="14">
        <f t="shared" si="1"/>
        <v>10.76770353584865</v>
      </c>
      <c r="I31" s="14">
        <f t="shared" si="4"/>
        <v>14.303153569826804</v>
      </c>
      <c r="J31" s="13">
        <v>19199833.155000001</v>
      </c>
      <c r="K31" s="13">
        <v>22046000.758000001</v>
      </c>
      <c r="L31" s="14">
        <f t="shared" si="2"/>
        <v>14.823918416493134</v>
      </c>
      <c r="M31" s="14">
        <f t="shared" si="5"/>
        <v>14.153284278429457</v>
      </c>
    </row>
    <row r="32" spans="1:13" ht="14.25" x14ac:dyDescent="0.2">
      <c r="A32" s="12" t="s">
        <v>27</v>
      </c>
      <c r="B32" s="13">
        <v>29250.644990000001</v>
      </c>
      <c r="C32" s="13">
        <v>76354.087700000004</v>
      </c>
      <c r="D32" s="14">
        <f t="shared" si="0"/>
        <v>161.03386002634605</v>
      </c>
      <c r="E32" s="14">
        <f t="shared" si="3"/>
        <v>0.58047477556059357</v>
      </c>
      <c r="F32" s="13">
        <v>333126.17612999998</v>
      </c>
      <c r="G32" s="13">
        <v>317270.09064000001</v>
      </c>
      <c r="H32" s="14">
        <f t="shared" si="1"/>
        <v>-4.7597837174501265</v>
      </c>
      <c r="I32" s="14">
        <f t="shared" si="4"/>
        <v>0.5938223579867592</v>
      </c>
      <c r="J32" s="13">
        <v>855855.745</v>
      </c>
      <c r="K32" s="13">
        <v>1147735.3030000003</v>
      </c>
      <c r="L32" s="14">
        <f t="shared" si="2"/>
        <v>34.103826457343033</v>
      </c>
      <c r="M32" s="14">
        <f t="shared" si="5"/>
        <v>0.73683314257592536</v>
      </c>
    </row>
    <row r="33" spans="1:13" ht="14.25" x14ac:dyDescent="0.2">
      <c r="A33" s="12" t="s">
        <v>191</v>
      </c>
      <c r="B33" s="13">
        <v>916379.54480999999</v>
      </c>
      <c r="C33" s="13">
        <v>1087373.3703600001</v>
      </c>
      <c r="D33" s="14">
        <f t="shared" si="0"/>
        <v>18.659716546319629</v>
      </c>
      <c r="E33" s="14">
        <f t="shared" si="3"/>
        <v>8.2666538508099716</v>
      </c>
      <c r="F33" s="13">
        <v>3494365.9691599999</v>
      </c>
      <c r="G33" s="13">
        <v>3969915.2521000002</v>
      </c>
      <c r="H33" s="14">
        <f t="shared" si="1"/>
        <v>13.609029138247822</v>
      </c>
      <c r="I33" s="14">
        <f t="shared" si="4"/>
        <v>7.4303393403841014</v>
      </c>
      <c r="J33" s="13">
        <v>11339137.961999999</v>
      </c>
      <c r="K33" s="13">
        <v>12170052.212000001</v>
      </c>
      <c r="L33" s="14">
        <f t="shared" si="2"/>
        <v>7.3278431992324489</v>
      </c>
      <c r="M33" s="14">
        <f t="shared" si="5"/>
        <v>7.8130365017456045</v>
      </c>
    </row>
    <row r="34" spans="1:13" ht="14.25" x14ac:dyDescent="0.2">
      <c r="A34" s="12" t="s">
        <v>28</v>
      </c>
      <c r="B34" s="13">
        <v>501862.07740000001</v>
      </c>
      <c r="C34" s="13">
        <v>525920.75977999996</v>
      </c>
      <c r="D34" s="14">
        <f t="shared" si="0"/>
        <v>4.7938833124512854</v>
      </c>
      <c r="E34" s="14">
        <f t="shared" si="3"/>
        <v>3.9982631472912269</v>
      </c>
      <c r="F34" s="13">
        <v>1879689.429</v>
      </c>
      <c r="G34" s="13">
        <v>1979179.0291299999</v>
      </c>
      <c r="H34" s="14">
        <f t="shared" si="1"/>
        <v>5.292874375684959</v>
      </c>
      <c r="I34" s="14">
        <f t="shared" si="4"/>
        <v>3.704354090185856</v>
      </c>
      <c r="J34" s="13">
        <v>5480495.4079999998</v>
      </c>
      <c r="K34" s="13">
        <v>5894210.0139999995</v>
      </c>
      <c r="L34" s="14">
        <f t="shared" si="2"/>
        <v>7.5488541673822294</v>
      </c>
      <c r="M34" s="14">
        <f t="shared" si="5"/>
        <v>3.7840164681403965</v>
      </c>
    </row>
    <row r="35" spans="1:13" ht="14.25" x14ac:dyDescent="0.2">
      <c r="A35" s="12" t="s">
        <v>29</v>
      </c>
      <c r="B35" s="13">
        <v>558747.25367000001</v>
      </c>
      <c r="C35" s="13">
        <v>650094.57600999996</v>
      </c>
      <c r="D35" s="14">
        <f t="shared" si="0"/>
        <v>16.348594420823822</v>
      </c>
      <c r="E35" s="14">
        <f t="shared" si="3"/>
        <v>4.9422829146390814</v>
      </c>
      <c r="F35" s="13">
        <v>2216552.3180900002</v>
      </c>
      <c r="G35" s="13">
        <v>2410619.5877100001</v>
      </c>
      <c r="H35" s="14">
        <f t="shared" si="1"/>
        <v>8.7553660717211219</v>
      </c>
      <c r="I35" s="14">
        <f t="shared" si="4"/>
        <v>4.5118649693560071</v>
      </c>
      <c r="J35" s="13">
        <v>6575404.1589999991</v>
      </c>
      <c r="K35" s="13">
        <v>7024001.1250000009</v>
      </c>
      <c r="L35" s="14">
        <f t="shared" si="2"/>
        <v>6.8223481804687331</v>
      </c>
      <c r="M35" s="14">
        <f t="shared" si="5"/>
        <v>4.5093296414796997</v>
      </c>
    </row>
    <row r="36" spans="1:13" ht="14.25" x14ac:dyDescent="0.2">
      <c r="A36" s="12" t="s">
        <v>30</v>
      </c>
      <c r="B36" s="13">
        <v>1224394.15918</v>
      </c>
      <c r="C36" s="13">
        <v>1212788.7128600001</v>
      </c>
      <c r="D36" s="14">
        <f t="shared" si="0"/>
        <v>-0.94785214654831906</v>
      </c>
      <c r="E36" s="14">
        <f t="shared" si="3"/>
        <v>9.2201122049400084</v>
      </c>
      <c r="F36" s="13">
        <v>5043634.7066000002</v>
      </c>
      <c r="G36" s="13">
        <v>4683435.5457800003</v>
      </c>
      <c r="H36" s="14">
        <f t="shared" si="1"/>
        <v>-7.1416583827661109</v>
      </c>
      <c r="I36" s="14">
        <f t="shared" si="4"/>
        <v>8.7658081279075724</v>
      </c>
      <c r="J36" s="13">
        <v>15280810.115</v>
      </c>
      <c r="K36" s="13">
        <v>13461751.001</v>
      </c>
      <c r="L36" s="14">
        <f t="shared" si="2"/>
        <v>-11.904205996345501</v>
      </c>
      <c r="M36" s="14">
        <f t="shared" si="5"/>
        <v>8.6422925814990261</v>
      </c>
    </row>
    <row r="37" spans="1:13" ht="14.25" x14ac:dyDescent="0.2">
      <c r="A37" s="15" t="s">
        <v>192</v>
      </c>
      <c r="B37" s="13">
        <v>290672.97830999998</v>
      </c>
      <c r="C37" s="13">
        <v>308704.61317000003</v>
      </c>
      <c r="D37" s="14">
        <f t="shared" si="0"/>
        <v>6.2034094000886046</v>
      </c>
      <c r="E37" s="14">
        <f t="shared" si="3"/>
        <v>2.3468978078612501</v>
      </c>
      <c r="F37" s="13">
        <v>1045763.81842</v>
      </c>
      <c r="G37" s="13">
        <v>1070445.6889200001</v>
      </c>
      <c r="H37" s="14">
        <f t="shared" si="1"/>
        <v>2.3601763672882528</v>
      </c>
      <c r="I37" s="14">
        <f t="shared" si="4"/>
        <v>2.0035124704285465</v>
      </c>
      <c r="J37" s="13">
        <v>3149160.0880000005</v>
      </c>
      <c r="K37" s="13">
        <v>3177343.0629999996</v>
      </c>
      <c r="L37" s="14">
        <f t="shared" si="2"/>
        <v>0.89493624371118852</v>
      </c>
      <c r="M37" s="14">
        <f t="shared" si="5"/>
        <v>2.0398184738525078</v>
      </c>
    </row>
    <row r="38" spans="1:13" ht="14.25" x14ac:dyDescent="0.2">
      <c r="A38" s="12" t="s">
        <v>31</v>
      </c>
      <c r="B38" s="13">
        <v>165840.55554999999</v>
      </c>
      <c r="C38" s="13">
        <v>209979.95454000001</v>
      </c>
      <c r="D38" s="14">
        <f t="shared" si="0"/>
        <v>26.615563873151789</v>
      </c>
      <c r="E38" s="14">
        <f t="shared" si="3"/>
        <v>1.5963528693150788</v>
      </c>
      <c r="F38" s="13">
        <v>703842.83316000004</v>
      </c>
      <c r="G38" s="13">
        <v>798517.56255999999</v>
      </c>
      <c r="H38" s="14">
        <f t="shared" si="1"/>
        <v>13.451117911500871</v>
      </c>
      <c r="I38" s="14">
        <f t="shared" si="4"/>
        <v>1.4945549419319781</v>
      </c>
      <c r="J38" s="13">
        <v>2085966.5760000001</v>
      </c>
      <c r="K38" s="13">
        <v>2348550.9680000003</v>
      </c>
      <c r="L38" s="14">
        <f t="shared" si="2"/>
        <v>12.588139954932826</v>
      </c>
      <c r="M38" s="14">
        <f t="shared" si="5"/>
        <v>1.5077432799426327</v>
      </c>
    </row>
    <row r="39" spans="1:13" ht="14.25" x14ac:dyDescent="0.2">
      <c r="A39" s="12" t="s">
        <v>193</v>
      </c>
      <c r="B39" s="13">
        <v>113262.23510999999</v>
      </c>
      <c r="C39" s="13">
        <v>134220.15309000001</v>
      </c>
      <c r="D39" s="14">
        <f>(C39-B39)/B39*100</f>
        <v>18.503888749542806</v>
      </c>
      <c r="E39" s="14">
        <f t="shared" si="3"/>
        <v>1.0203960991158076</v>
      </c>
      <c r="F39" s="13">
        <v>383387.95101000002</v>
      </c>
      <c r="G39" s="13">
        <v>456664.01925000001</v>
      </c>
      <c r="H39" s="14">
        <f t="shared" si="1"/>
        <v>19.112772857613542</v>
      </c>
      <c r="I39" s="14">
        <f t="shared" si="4"/>
        <v>0.85472067086980863</v>
      </c>
      <c r="J39" s="13">
        <v>1298642.8490000002</v>
      </c>
      <c r="K39" s="13">
        <v>1462205.6279999998</v>
      </c>
      <c r="L39" s="14">
        <f t="shared" si="2"/>
        <v>12.594900832507461</v>
      </c>
      <c r="M39" s="14">
        <f t="shared" si="5"/>
        <v>0.93871955071459889</v>
      </c>
    </row>
    <row r="40" spans="1:13" ht="14.25" x14ac:dyDescent="0.2">
      <c r="A40" s="12" t="s">
        <v>32</v>
      </c>
      <c r="B40" s="13">
        <v>357872.46007999999</v>
      </c>
      <c r="C40" s="13">
        <v>393930.54418999999</v>
      </c>
      <c r="D40" s="14">
        <f>(C40-B40)/B40*100</f>
        <v>10.075680062651218</v>
      </c>
      <c r="E40" s="14">
        <f t="shared" si="3"/>
        <v>2.9948199384373333</v>
      </c>
      <c r="F40" s="13">
        <v>1283742.5035999999</v>
      </c>
      <c r="G40" s="13">
        <v>1479063.3203</v>
      </c>
      <c r="H40" s="14">
        <f t="shared" si="1"/>
        <v>15.214952854817987</v>
      </c>
      <c r="I40" s="14">
        <f t="shared" si="4"/>
        <v>2.7683065450656095</v>
      </c>
      <c r="J40" s="13">
        <v>3863848.9209999996</v>
      </c>
      <c r="K40" s="13">
        <v>4394635.5180000002</v>
      </c>
      <c r="L40" s="14">
        <f t="shared" si="2"/>
        <v>13.737250287276451</v>
      </c>
      <c r="M40" s="14">
        <f t="shared" si="5"/>
        <v>2.8213065248928038</v>
      </c>
    </row>
    <row r="41" spans="1:13" ht="14.25" x14ac:dyDescent="0.2">
      <c r="A41" s="12" t="s">
        <v>33</v>
      </c>
      <c r="B41" s="13">
        <v>10183.082329999999</v>
      </c>
      <c r="C41" s="13">
        <v>12031.30917</v>
      </c>
      <c r="D41" s="14">
        <f t="shared" si="0"/>
        <v>18.149974439026277</v>
      </c>
      <c r="E41" s="14">
        <f t="shared" si="3"/>
        <v>9.1466897196073274E-2</v>
      </c>
      <c r="F41" s="13">
        <v>38119.942900000002</v>
      </c>
      <c r="G41" s="13">
        <v>38979.792780000003</v>
      </c>
      <c r="H41" s="14">
        <f t="shared" si="1"/>
        <v>2.2556431478810044</v>
      </c>
      <c r="I41" s="14">
        <f t="shared" si="4"/>
        <v>7.2956995144932743E-2</v>
      </c>
      <c r="J41" s="13">
        <v>93440.131999999998</v>
      </c>
      <c r="K41" s="13">
        <v>105504.21099999998</v>
      </c>
      <c r="L41" s="14">
        <f t="shared" si="2"/>
        <v>12.911025211308546</v>
      </c>
      <c r="M41" s="14">
        <f t="shared" si="5"/>
        <v>6.7732515627014281E-2</v>
      </c>
    </row>
    <row r="42" spans="1:13" ht="15.75" x14ac:dyDescent="0.25">
      <c r="A42" s="67" t="s">
        <v>34</v>
      </c>
      <c r="B42" s="66">
        <v>401154.97665999999</v>
      </c>
      <c r="C42" s="66">
        <v>411461.14132</v>
      </c>
      <c r="D42" s="64">
        <f t="shared" si="0"/>
        <v>2.5691229723257374</v>
      </c>
      <c r="E42" s="64">
        <f t="shared" si="3"/>
        <v>3.1280946554958664</v>
      </c>
      <c r="F42" s="66">
        <v>1564047.8840900001</v>
      </c>
      <c r="G42" s="66">
        <v>1503574.99407</v>
      </c>
      <c r="H42" s="64">
        <f t="shared" si="1"/>
        <v>-3.8664346939214465</v>
      </c>
      <c r="I42" s="64">
        <f t="shared" si="4"/>
        <v>2.814184112304746</v>
      </c>
      <c r="J42" s="66">
        <v>4587348.45</v>
      </c>
      <c r="K42" s="66">
        <v>4975063.8979999991</v>
      </c>
      <c r="L42" s="64">
        <f t="shared" si="2"/>
        <v>8.451842109356198</v>
      </c>
      <c r="M42" s="64">
        <f t="shared" si="5"/>
        <v>3.1939350100128197</v>
      </c>
    </row>
    <row r="43" spans="1:13" ht="14.25" x14ac:dyDescent="0.2">
      <c r="A43" s="12" t="s">
        <v>35</v>
      </c>
      <c r="B43" s="13">
        <v>401154.97665999999</v>
      </c>
      <c r="C43" s="13">
        <v>411461.14132</v>
      </c>
      <c r="D43" s="14">
        <f t="shared" si="0"/>
        <v>2.5691229723257374</v>
      </c>
      <c r="E43" s="14">
        <f t="shared" si="3"/>
        <v>3.1280946554958664</v>
      </c>
      <c r="F43" s="13">
        <v>1564047.8840900001</v>
      </c>
      <c r="G43" s="13">
        <v>1503574.99407</v>
      </c>
      <c r="H43" s="14">
        <f t="shared" si="1"/>
        <v>-3.8664346939214465</v>
      </c>
      <c r="I43" s="14">
        <f t="shared" si="4"/>
        <v>2.814184112304746</v>
      </c>
      <c r="J43" s="13">
        <v>4587348.45</v>
      </c>
      <c r="K43" s="13">
        <v>4975063.8979999991</v>
      </c>
      <c r="L43" s="14">
        <f t="shared" si="2"/>
        <v>8.451842109356198</v>
      </c>
      <c r="M43" s="14">
        <f t="shared" si="5"/>
        <v>3.1939350100128197</v>
      </c>
    </row>
    <row r="44" spans="1:13" ht="15.75" x14ac:dyDescent="0.25">
      <c r="A44" s="10" t="s">
        <v>36</v>
      </c>
      <c r="B44" s="9">
        <v>11797102.536</v>
      </c>
      <c r="C44" s="9">
        <v>13153730.517619999</v>
      </c>
      <c r="D44" s="11">
        <f t="shared" si="0"/>
        <v>11.499671020745282</v>
      </c>
      <c r="E44" s="11">
        <f t="shared" si="3"/>
        <v>100</v>
      </c>
      <c r="F44" s="16">
        <v>46831637.026809998</v>
      </c>
      <c r="G44" s="16">
        <v>50190197.15715</v>
      </c>
      <c r="H44" s="17">
        <f t="shared" si="1"/>
        <v>7.1715625238923568</v>
      </c>
      <c r="I44" s="17">
        <f t="shared" si="4"/>
        <v>93.939082513445044</v>
      </c>
      <c r="J44" s="16">
        <v>139025519.71600002</v>
      </c>
      <c r="K44" s="16">
        <v>148763193.64200002</v>
      </c>
      <c r="L44" s="17">
        <f t="shared" si="2"/>
        <v>7.0042348670172396</v>
      </c>
      <c r="M44" s="17">
        <f t="shared" si="5"/>
        <v>95.504295445433172</v>
      </c>
    </row>
    <row r="45" spans="1:13" ht="15.75" x14ac:dyDescent="0.25">
      <c r="A45" s="68" t="s">
        <v>37</v>
      </c>
      <c r="B45" s="69"/>
      <c r="C45" s="69"/>
      <c r="D45" s="70"/>
      <c r="E45" s="70"/>
      <c r="F45" s="71">
        <f>(F46-F44)</f>
        <v>1955471.5091900006</v>
      </c>
      <c r="G45" s="71">
        <f>(G46-G44)</f>
        <v>3238254.3608499989</v>
      </c>
      <c r="H45" s="72">
        <f t="shared" si="1"/>
        <v>65.599669728318119</v>
      </c>
      <c r="I45" s="72">
        <f t="shared" si="4"/>
        <v>6.0609174865549562</v>
      </c>
      <c r="J45" s="71">
        <f>(J46-J44)</f>
        <v>14288338.819999993</v>
      </c>
      <c r="K45" s="71">
        <f>(K46-K44)</f>
        <v>7002777.8759999871</v>
      </c>
      <c r="L45" s="72">
        <f t="shared" si="2"/>
        <v>-50.989558938804677</v>
      </c>
      <c r="M45" s="72">
        <f t="shared" si="5"/>
        <v>4.4957045545668235</v>
      </c>
    </row>
    <row r="46" spans="1:13" s="19" customFormat="1" ht="22.5" customHeight="1" x14ac:dyDescent="0.3">
      <c r="A46" s="18" t="s">
        <v>38</v>
      </c>
      <c r="B46" s="73">
        <v>11797102.536</v>
      </c>
      <c r="C46" s="73">
        <v>13153730.517619999</v>
      </c>
      <c r="D46" s="74">
        <f>(C46-B46)/B46*100</f>
        <v>11.499671020745282</v>
      </c>
      <c r="E46" s="74">
        <f t="shared" si="3"/>
        <v>100</v>
      </c>
      <c r="F46" s="75">
        <v>48787108.535999998</v>
      </c>
      <c r="G46" s="75">
        <v>53428451.517999999</v>
      </c>
      <c r="H46" s="76">
        <f>(G46-F46)/F46*100</f>
        <v>9.513461898597976</v>
      </c>
      <c r="I46" s="76">
        <f t="shared" si="4"/>
        <v>100</v>
      </c>
      <c r="J46" s="75">
        <v>153313858.53600001</v>
      </c>
      <c r="K46" s="75">
        <v>155765971.51800001</v>
      </c>
      <c r="L46" s="76">
        <f>(K46-J46)/J46*100</f>
        <v>1.5994072586883634</v>
      </c>
      <c r="M46" s="76">
        <f t="shared" si="5"/>
        <v>100</v>
      </c>
    </row>
    <row r="47" spans="1:13" ht="20.25" hidden="1" customHeight="1" x14ac:dyDescent="0.2"/>
    <row r="49" spans="1:7" x14ac:dyDescent="0.2">
      <c r="A49" s="1" t="s">
        <v>189</v>
      </c>
    </row>
    <row r="50" spans="1:7" x14ac:dyDescent="0.2">
      <c r="A50" s="1" t="s">
        <v>229</v>
      </c>
      <c r="G50" s="20"/>
    </row>
  </sheetData>
  <mergeCells count="4">
    <mergeCell ref="B6:E6"/>
    <mergeCell ref="F6:I6"/>
    <mergeCell ref="J6:M6"/>
    <mergeCell ref="A5:M5"/>
  </mergeCells>
  <printOptions horizontalCentered="1" verticalCentered="1"/>
  <pageMargins left="0.11811023622047245" right="0" top="0.19685039370078741" bottom="0.19685039370078741" header="0.39370078740157483" footer="0.35433070866141736"/>
  <pageSetup paperSize="9" scale="65" orientation="landscape" horizontalDpi="4294967294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A76"/>
  <sheetViews>
    <sheetView showGridLines="0" topLeftCell="A31" workbookViewId="0">
      <selection activeCell="I62" sqref="I62"/>
    </sheetView>
  </sheetViews>
  <sheetFormatPr defaultColWidth="9.140625" defaultRowHeight="12.75" x14ac:dyDescent="0.2"/>
  <cols>
    <col min="4" max="4" width="18.5703125" customWidth="1"/>
    <col min="7" max="7" width="8" customWidth="1"/>
    <col min="8" max="8" width="10.42578125" bestFit="1" customWidth="1"/>
    <col min="11" max="11" width="9" customWidth="1"/>
    <col min="12" max="12" width="9.42578125" customWidth="1"/>
  </cols>
  <sheetData>
    <row r="12" ht="12.75" customHeight="1" x14ac:dyDescent="0.2"/>
    <row r="14" ht="12.75" customHeight="1" x14ac:dyDescent="0.2"/>
    <row r="25" ht="12.75" customHeight="1" x14ac:dyDescent="0.2"/>
    <row r="29" ht="12.75" customHeight="1" x14ac:dyDescent="0.2"/>
    <row r="43" ht="12.75" customHeight="1" x14ac:dyDescent="0.2"/>
    <row r="45" ht="12.75" customHeight="1" x14ac:dyDescent="0.2"/>
    <row r="59" spans="1:1" ht="12.75" customHeight="1" x14ac:dyDescent="0.2"/>
    <row r="61" spans="1:1" ht="12.75" customHeight="1" x14ac:dyDescent="0.2">
      <c r="A61" s="38"/>
    </row>
    <row r="76" ht="12.75" customHeight="1" x14ac:dyDescent="0.2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6"/>
  <sheetViews>
    <sheetView showGridLines="0" workbookViewId="0">
      <selection activeCell="I9" sqref="I9"/>
    </sheetView>
  </sheetViews>
  <sheetFormatPr defaultColWidth="9.140625" defaultRowHeight="12.75" x14ac:dyDescent="0.2"/>
  <cols>
    <col min="1" max="1" width="2.42578125" customWidth="1"/>
    <col min="5" max="5" width="20.5703125" customWidth="1"/>
    <col min="7" max="7" width="6.5703125" customWidth="1"/>
    <col min="8" max="8" width="8.5703125" customWidth="1"/>
    <col min="10" max="10" width="9" customWidth="1"/>
    <col min="11" max="11" width="9.42578125" customWidth="1"/>
  </cols>
  <sheetData>
    <row r="2" spans="3:3" ht="15" x14ac:dyDescent="0.25">
      <c r="C2" s="39" t="s">
        <v>83</v>
      </c>
    </row>
    <row r="14" spans="3:3" ht="12.75" customHeight="1" x14ac:dyDescent="0.2"/>
    <row r="16" spans="3:3" ht="12.75" customHeight="1" x14ac:dyDescent="0.2"/>
    <row r="21" spans="3:3" ht="15" x14ac:dyDescent="0.25">
      <c r="C21" s="39" t="s">
        <v>84</v>
      </c>
    </row>
    <row r="34" ht="12.75" customHeight="1" x14ac:dyDescent="0.2"/>
    <row r="50" spans="2:2" ht="12.75" customHeight="1" x14ac:dyDescent="0.2"/>
    <row r="51" spans="2:2" x14ac:dyDescent="0.2">
      <c r="B51" s="38"/>
    </row>
    <row r="66" ht="12.75" customHeight="1" x14ac:dyDescent="0.2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showGridLines="0" topLeftCell="A37" workbookViewId="0">
      <selection activeCell="I62" sqref="I62"/>
    </sheetView>
  </sheetViews>
  <sheetFormatPr defaultColWidth="9.140625" defaultRowHeight="12.75" x14ac:dyDescent="0.2"/>
  <cols>
    <col min="4" max="4" width="17.42578125" customWidth="1"/>
  </cols>
  <sheetData>
    <row r="1" spans="2:2" ht="15" x14ac:dyDescent="0.25">
      <c r="B1" s="39" t="s">
        <v>17</v>
      </c>
    </row>
    <row r="2" spans="2:2" ht="15" x14ac:dyDescent="0.25">
      <c r="B2" s="39" t="s">
        <v>85</v>
      </c>
    </row>
    <row r="11" spans="2:2" ht="12.75" customHeight="1" x14ac:dyDescent="0.2"/>
    <row r="14" spans="2:2" ht="12.75" customHeight="1" x14ac:dyDescent="0.2"/>
    <row r="25" ht="12.75" customHeight="1" x14ac:dyDescent="0.2"/>
    <row r="31" ht="12.75" customHeight="1" x14ac:dyDescent="0.2"/>
    <row r="40" spans="1:1" ht="12.75" customHeight="1" x14ac:dyDescent="0.2"/>
    <row r="45" spans="1:1" x14ac:dyDescent="0.2">
      <c r="A45" s="38"/>
    </row>
    <row r="47" spans="1:1" ht="12.75" customHeight="1" x14ac:dyDescent="0.2"/>
    <row r="54" ht="12.75" customHeight="1" x14ac:dyDescent="0.2"/>
    <row r="69" ht="12.75" customHeight="1" x14ac:dyDescent="0.2"/>
    <row r="71" ht="12.75" customHeight="1" x14ac:dyDescent="0.2"/>
    <row r="82" ht="12.75" customHeight="1" x14ac:dyDescent="0.2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"/>
  <sheetViews>
    <sheetView showGridLines="0" workbookViewId="0">
      <selection activeCell="I62" sqref="I62"/>
    </sheetView>
  </sheetViews>
  <sheetFormatPr defaultColWidth="9.140625" defaultRowHeight="12.75" x14ac:dyDescent="0.2"/>
  <cols>
    <col min="4" max="4" width="22.28515625" customWidth="1"/>
    <col min="9" max="9" width="17.85546875" customWidth="1"/>
  </cols>
  <sheetData>
    <row r="1" spans="2:2" ht="15" x14ac:dyDescent="0.25">
      <c r="B1" s="39" t="s">
        <v>86</v>
      </c>
    </row>
    <row r="10" spans="2:2" ht="12.75" customHeight="1" x14ac:dyDescent="0.2"/>
    <row r="13" spans="2:2" ht="12.75" customHeight="1" x14ac:dyDescent="0.2"/>
    <row r="18" spans="2:2" ht="15" x14ac:dyDescent="0.25">
      <c r="B18" s="39" t="s">
        <v>87</v>
      </c>
    </row>
    <row r="19" spans="2:2" ht="15" x14ac:dyDescent="0.25">
      <c r="B19" s="39"/>
    </row>
    <row r="20" spans="2:2" ht="15" x14ac:dyDescent="0.25">
      <c r="B20" s="39"/>
    </row>
    <row r="21" spans="2:2" ht="15" x14ac:dyDescent="0.25">
      <c r="B21" s="39"/>
    </row>
    <row r="26" spans="2:2" ht="12.75" customHeight="1" x14ac:dyDescent="0.2"/>
    <row r="29" spans="2:2" ht="12.75" customHeight="1" x14ac:dyDescent="0.2"/>
    <row r="40" ht="12.75" customHeight="1" x14ac:dyDescent="0.2"/>
    <row r="42" ht="12.75" customHeight="1" x14ac:dyDescent="0.2"/>
    <row r="44" ht="12.75" customHeight="1" x14ac:dyDescent="0.2"/>
    <row r="51" spans="1:1" x14ac:dyDescent="0.2">
      <c r="A51" s="38"/>
    </row>
    <row r="53" spans="1:1" ht="12.75" customHeight="1" x14ac:dyDescent="0.2"/>
    <row r="54" spans="1:1" ht="12.75" customHeight="1" x14ac:dyDescent="0.2"/>
    <row r="57" spans="1:1" ht="12.75" customHeight="1" x14ac:dyDescent="0.2"/>
    <row r="64" spans="1:1" ht="12.75" customHeight="1" x14ac:dyDescent="0.2"/>
    <row r="67" ht="12.75" customHeight="1" x14ac:dyDescent="0.2"/>
    <row r="69" ht="12.75" customHeight="1" x14ac:dyDescent="0.2"/>
    <row r="77" ht="12.75" customHeight="1" x14ac:dyDescent="0.2"/>
    <row r="96" ht="12.75" customHeight="1" x14ac:dyDescent="0.2"/>
    <row r="114" ht="12.75" customHeight="1" x14ac:dyDescent="0.2"/>
    <row r="127" ht="12.75" customHeight="1" x14ac:dyDescent="0.2"/>
    <row r="147" ht="12.75" customHeight="1" x14ac:dyDescent="0.2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showGridLines="0" zoomScale="90" zoomScaleNormal="90" workbookViewId="0">
      <selection activeCell="C75" sqref="C75:F75"/>
    </sheetView>
  </sheetViews>
  <sheetFormatPr defaultColWidth="9.140625" defaultRowHeight="12.75" x14ac:dyDescent="0.2"/>
  <cols>
    <col min="1" max="1" width="7" customWidth="1"/>
    <col min="2" max="2" width="40.28515625" customWidth="1"/>
    <col min="3" max="4" width="11" style="61" bestFit="1" customWidth="1"/>
    <col min="5" max="5" width="12.28515625" style="62" bestFit="1" customWidth="1"/>
    <col min="6" max="6" width="11" style="62" bestFit="1" customWidth="1"/>
    <col min="7" max="7" width="12.28515625" style="62" bestFit="1" customWidth="1"/>
    <col min="8" max="8" width="11.42578125" style="62" bestFit="1" customWidth="1"/>
    <col min="9" max="9" width="12.28515625" style="62" bestFit="1" customWidth="1"/>
    <col min="10" max="10" width="12.7109375" style="62" bestFit="1" customWidth="1"/>
    <col min="11" max="11" width="12.28515625" style="62" bestFit="1" customWidth="1"/>
    <col min="12" max="12" width="11" style="62" customWidth="1"/>
    <col min="13" max="13" width="12.28515625" style="62" bestFit="1" customWidth="1"/>
    <col min="14" max="14" width="11" style="62" bestFit="1" customWidth="1"/>
    <col min="15" max="15" width="13.5703125" style="61" bestFit="1" customWidth="1"/>
  </cols>
  <sheetData>
    <row r="1" spans="1:15" ht="16.5" thickBot="1" x14ac:dyDescent="0.3">
      <c r="B1" s="40" t="s">
        <v>88</v>
      </c>
      <c r="C1" s="41" t="s">
        <v>62</v>
      </c>
      <c r="D1" s="41" t="s">
        <v>63</v>
      </c>
      <c r="E1" s="41" t="s">
        <v>64</v>
      </c>
      <c r="F1" s="41" t="s">
        <v>65</v>
      </c>
      <c r="G1" s="41" t="s">
        <v>66</v>
      </c>
      <c r="H1" s="41" t="s">
        <v>67</v>
      </c>
      <c r="I1" s="41" t="s">
        <v>1</v>
      </c>
      <c r="J1" s="41" t="s">
        <v>89</v>
      </c>
      <c r="K1" s="41" t="s">
        <v>68</v>
      </c>
      <c r="L1" s="41" t="s">
        <v>69</v>
      </c>
      <c r="M1" s="41" t="s">
        <v>70</v>
      </c>
      <c r="N1" s="41" t="s">
        <v>71</v>
      </c>
      <c r="O1" s="42" t="s">
        <v>60</v>
      </c>
    </row>
    <row r="2" spans="1:15" s="87" customFormat="1" ht="15.75" thickTop="1" x14ac:dyDescent="0.25">
      <c r="A2" s="43">
        <v>2014</v>
      </c>
      <c r="B2" s="44" t="s">
        <v>3</v>
      </c>
      <c r="C2" s="45">
        <v>1928639.027</v>
      </c>
      <c r="D2" s="45">
        <v>1796449.1470000001</v>
      </c>
      <c r="E2" s="45">
        <v>1889877.0549999999</v>
      </c>
      <c r="F2" s="45">
        <v>1852155.247</v>
      </c>
      <c r="G2" s="45"/>
      <c r="H2" s="45"/>
      <c r="I2" s="45"/>
      <c r="J2" s="45"/>
      <c r="K2" s="45"/>
      <c r="L2" s="45"/>
      <c r="M2" s="45"/>
      <c r="N2" s="45"/>
      <c r="O2" s="46">
        <f t="shared" ref="O2:O33" si="0">SUM(C2:N2)</f>
        <v>7467120.4759999998</v>
      </c>
    </row>
    <row r="3" spans="1:15" ht="15" x14ac:dyDescent="0.25">
      <c r="A3" s="47">
        <v>2013</v>
      </c>
      <c r="B3" s="44" t="s">
        <v>3</v>
      </c>
      <c r="C3" s="52">
        <v>1699673.145</v>
      </c>
      <c r="D3" s="52">
        <v>1613307.2549999999</v>
      </c>
      <c r="E3" s="52">
        <v>1721276.5919999999</v>
      </c>
      <c r="F3" s="52">
        <v>1687309.8570000001</v>
      </c>
      <c r="G3" s="52">
        <v>1769584.915</v>
      </c>
      <c r="H3" s="52">
        <v>1649695.665</v>
      </c>
      <c r="I3" s="52">
        <v>1685986.939</v>
      </c>
      <c r="J3" s="52">
        <v>1409258.2560000001</v>
      </c>
      <c r="K3" s="52">
        <v>1832004.787</v>
      </c>
      <c r="L3" s="52">
        <v>1824535.5079999999</v>
      </c>
      <c r="M3" s="52">
        <v>2254318.5830000001</v>
      </c>
      <c r="N3" s="52">
        <v>2205856.4840000002</v>
      </c>
      <c r="O3" s="50">
        <f t="shared" si="0"/>
        <v>21352807.986000001</v>
      </c>
    </row>
    <row r="4" spans="1:15" s="87" customFormat="1" ht="15" x14ac:dyDescent="0.25">
      <c r="A4" s="43">
        <v>2014</v>
      </c>
      <c r="B4" s="48" t="s">
        <v>90</v>
      </c>
      <c r="C4" s="49">
        <v>614379.31499999994</v>
      </c>
      <c r="D4" s="49">
        <v>556392.97199999995</v>
      </c>
      <c r="E4" s="49">
        <v>599121.49800000002</v>
      </c>
      <c r="F4" s="49">
        <v>610972.85900000005</v>
      </c>
      <c r="G4" s="49"/>
      <c r="H4" s="49"/>
      <c r="I4" s="49"/>
      <c r="J4" s="49"/>
      <c r="K4" s="49"/>
      <c r="L4" s="49"/>
      <c r="M4" s="49"/>
      <c r="N4" s="49"/>
      <c r="O4" s="50">
        <f t="shared" si="0"/>
        <v>2380866.6440000003</v>
      </c>
    </row>
    <row r="5" spans="1:15" ht="15" x14ac:dyDescent="0.25">
      <c r="A5" s="47">
        <v>2013</v>
      </c>
      <c r="B5" s="48" t="s">
        <v>90</v>
      </c>
      <c r="C5" s="49">
        <v>500356.07299999997</v>
      </c>
      <c r="D5" s="49">
        <v>471153.27600000001</v>
      </c>
      <c r="E5" s="49">
        <v>532314.25</v>
      </c>
      <c r="F5" s="49">
        <v>519233.696</v>
      </c>
      <c r="G5" s="49">
        <v>586423.34199999995</v>
      </c>
      <c r="H5" s="49">
        <v>541613.93799999997</v>
      </c>
      <c r="I5" s="49">
        <v>550415.77099999995</v>
      </c>
      <c r="J5" s="49">
        <v>452134.76199999999</v>
      </c>
      <c r="K5" s="49">
        <v>552542.80700000003</v>
      </c>
      <c r="L5" s="49">
        <v>533845.59100000001</v>
      </c>
      <c r="M5" s="49">
        <v>672801.73100000003</v>
      </c>
      <c r="N5" s="49">
        <v>673321.68099999998</v>
      </c>
      <c r="O5" s="50">
        <f t="shared" si="0"/>
        <v>6586156.9179999996</v>
      </c>
    </row>
    <row r="6" spans="1:15" s="87" customFormat="1" ht="15" x14ac:dyDescent="0.25">
      <c r="A6" s="43">
        <v>2014</v>
      </c>
      <c r="B6" s="48" t="s">
        <v>142</v>
      </c>
      <c r="C6" s="49">
        <v>219425.88800000001</v>
      </c>
      <c r="D6" s="49">
        <v>200413.91200000001</v>
      </c>
      <c r="E6" s="49">
        <v>192398.609</v>
      </c>
      <c r="F6" s="49">
        <v>177758.26699999999</v>
      </c>
      <c r="G6" s="49"/>
      <c r="H6" s="49"/>
      <c r="I6" s="49"/>
      <c r="J6" s="49"/>
      <c r="K6" s="49"/>
      <c r="L6" s="49"/>
      <c r="M6" s="49"/>
      <c r="N6" s="49"/>
      <c r="O6" s="50">
        <f t="shared" si="0"/>
        <v>789996.67599999998</v>
      </c>
    </row>
    <row r="7" spans="1:15" ht="15" x14ac:dyDescent="0.25">
      <c r="A7" s="47">
        <v>2013</v>
      </c>
      <c r="B7" s="48" t="s">
        <v>142</v>
      </c>
      <c r="C7" s="49">
        <v>223137.13500000001</v>
      </c>
      <c r="D7" s="49">
        <v>181369.864</v>
      </c>
      <c r="E7" s="49">
        <v>172416.70600000001</v>
      </c>
      <c r="F7" s="49">
        <v>160135.041</v>
      </c>
      <c r="G7" s="49">
        <v>181562.63200000001</v>
      </c>
      <c r="H7" s="49">
        <v>178025.77</v>
      </c>
      <c r="I7" s="49">
        <v>115872.15399999999</v>
      </c>
      <c r="J7" s="49">
        <v>95406.588000000003</v>
      </c>
      <c r="K7" s="49">
        <v>126599.36199999999</v>
      </c>
      <c r="L7" s="49">
        <v>217672.26800000001</v>
      </c>
      <c r="M7" s="49">
        <v>335971.37300000002</v>
      </c>
      <c r="N7" s="49">
        <v>363610.79800000001</v>
      </c>
      <c r="O7" s="50">
        <f t="shared" si="0"/>
        <v>2351779.6910000001</v>
      </c>
    </row>
    <row r="8" spans="1:15" s="87" customFormat="1" ht="15" x14ac:dyDescent="0.25">
      <c r="A8" s="43">
        <v>2014</v>
      </c>
      <c r="B8" s="48" t="s">
        <v>91</v>
      </c>
      <c r="C8" s="49">
        <v>111512.41</v>
      </c>
      <c r="D8" s="49">
        <v>112377.708</v>
      </c>
      <c r="E8" s="49">
        <v>119972.658</v>
      </c>
      <c r="F8" s="49">
        <v>121289.667</v>
      </c>
      <c r="G8" s="49"/>
      <c r="H8" s="49"/>
      <c r="I8" s="49"/>
      <c r="J8" s="49"/>
      <c r="K8" s="49"/>
      <c r="L8" s="49"/>
      <c r="M8" s="49"/>
      <c r="N8" s="49"/>
      <c r="O8" s="50">
        <f t="shared" si="0"/>
        <v>465152.44300000003</v>
      </c>
    </row>
    <row r="9" spans="1:15" ht="15" x14ac:dyDescent="0.25">
      <c r="A9" s="47">
        <v>2013</v>
      </c>
      <c r="B9" s="48" t="s">
        <v>91</v>
      </c>
      <c r="C9" s="49">
        <v>94905.948000000004</v>
      </c>
      <c r="D9" s="49">
        <v>94116.08</v>
      </c>
      <c r="E9" s="49">
        <v>95501.997000000003</v>
      </c>
      <c r="F9" s="49">
        <v>100788.325</v>
      </c>
      <c r="G9" s="49">
        <v>112882.94</v>
      </c>
      <c r="H9" s="49">
        <v>100335.58100000001</v>
      </c>
      <c r="I9" s="49">
        <v>109284.296</v>
      </c>
      <c r="J9" s="49">
        <v>107879.761</v>
      </c>
      <c r="K9" s="49">
        <v>126916.215</v>
      </c>
      <c r="L9" s="49">
        <v>122321.38</v>
      </c>
      <c r="M9" s="49">
        <v>145498.478</v>
      </c>
      <c r="N9" s="49">
        <v>120985.576</v>
      </c>
      <c r="O9" s="50">
        <f t="shared" si="0"/>
        <v>1331416.577</v>
      </c>
    </row>
    <row r="10" spans="1:15" s="87" customFormat="1" ht="15" x14ac:dyDescent="0.25">
      <c r="A10" s="43">
        <v>2014</v>
      </c>
      <c r="B10" s="48" t="s">
        <v>92</v>
      </c>
      <c r="C10" s="49">
        <v>116223.542</v>
      </c>
      <c r="D10" s="49">
        <v>111650.12</v>
      </c>
      <c r="E10" s="49">
        <v>105105.683</v>
      </c>
      <c r="F10" s="49">
        <v>111009.841</v>
      </c>
      <c r="G10" s="49"/>
      <c r="H10" s="49"/>
      <c r="I10" s="49"/>
      <c r="J10" s="49"/>
      <c r="K10" s="49"/>
      <c r="L10" s="49"/>
      <c r="M10" s="49"/>
      <c r="N10" s="49"/>
      <c r="O10" s="50">
        <f t="shared" si="0"/>
        <v>443989.18600000005</v>
      </c>
    </row>
    <row r="11" spans="1:15" ht="15" x14ac:dyDescent="0.25">
      <c r="A11" s="47">
        <v>2013</v>
      </c>
      <c r="B11" s="48" t="s">
        <v>92</v>
      </c>
      <c r="C11" s="49">
        <v>106856.598</v>
      </c>
      <c r="D11" s="49">
        <v>108712.61599999999</v>
      </c>
      <c r="E11" s="49">
        <v>113139.69100000001</v>
      </c>
      <c r="F11" s="49">
        <v>104112.96400000001</v>
      </c>
      <c r="G11" s="49">
        <v>112100.792</v>
      </c>
      <c r="H11" s="49">
        <v>96319.293000000005</v>
      </c>
      <c r="I11" s="49">
        <v>96080.379000000001</v>
      </c>
      <c r="J11" s="49">
        <v>95010.244000000006</v>
      </c>
      <c r="K11" s="49">
        <v>156917.41099999999</v>
      </c>
      <c r="L11" s="49">
        <v>153097.658</v>
      </c>
      <c r="M11" s="49">
        <v>166194.008</v>
      </c>
      <c r="N11" s="49">
        <v>130665.397</v>
      </c>
      <c r="O11" s="50">
        <f t="shared" si="0"/>
        <v>1439207.0509999995</v>
      </c>
    </row>
    <row r="12" spans="1:15" s="87" customFormat="1" ht="15" x14ac:dyDescent="0.25">
      <c r="A12" s="43">
        <v>2014</v>
      </c>
      <c r="B12" s="48" t="s">
        <v>93</v>
      </c>
      <c r="C12" s="49">
        <v>154500.21900000001</v>
      </c>
      <c r="D12" s="49">
        <v>183155.98699999999</v>
      </c>
      <c r="E12" s="49">
        <v>154972.014</v>
      </c>
      <c r="F12" s="49">
        <v>149375.66</v>
      </c>
      <c r="G12" s="49"/>
      <c r="H12" s="49"/>
      <c r="I12" s="49"/>
      <c r="J12" s="49"/>
      <c r="K12" s="49"/>
      <c r="L12" s="49"/>
      <c r="M12" s="49"/>
      <c r="N12" s="49"/>
      <c r="O12" s="50">
        <f t="shared" si="0"/>
        <v>642003.88</v>
      </c>
    </row>
    <row r="13" spans="1:15" ht="15" x14ac:dyDescent="0.25">
      <c r="A13" s="47">
        <v>2013</v>
      </c>
      <c r="B13" s="48" t="s">
        <v>93</v>
      </c>
      <c r="C13" s="49">
        <v>178057.44399999999</v>
      </c>
      <c r="D13" s="49">
        <v>133840.92199999999</v>
      </c>
      <c r="E13" s="49">
        <v>135662.81400000001</v>
      </c>
      <c r="F13" s="49">
        <v>133846.01300000001</v>
      </c>
      <c r="G13" s="49">
        <v>105018.59</v>
      </c>
      <c r="H13" s="49">
        <v>105651.111</v>
      </c>
      <c r="I13" s="49">
        <v>132908.06899999999</v>
      </c>
      <c r="J13" s="49">
        <v>87161.603000000003</v>
      </c>
      <c r="K13" s="49">
        <v>206198.68700000001</v>
      </c>
      <c r="L13" s="49">
        <v>182983.52900000001</v>
      </c>
      <c r="M13" s="49">
        <v>204338.91500000001</v>
      </c>
      <c r="N13" s="49">
        <v>167617.09400000001</v>
      </c>
      <c r="O13" s="50">
        <f t="shared" si="0"/>
        <v>1773284.7910000002</v>
      </c>
    </row>
    <row r="14" spans="1:15" s="87" customFormat="1" ht="15" x14ac:dyDescent="0.25">
      <c r="A14" s="43">
        <v>2014</v>
      </c>
      <c r="B14" s="48" t="s">
        <v>94</v>
      </c>
      <c r="C14" s="49">
        <v>24501.348999999998</v>
      </c>
      <c r="D14" s="49">
        <v>23262.338</v>
      </c>
      <c r="E14" s="49">
        <v>22845.744999999999</v>
      </c>
      <c r="F14" s="49">
        <v>20038.105</v>
      </c>
      <c r="G14" s="49"/>
      <c r="H14" s="49"/>
      <c r="I14" s="49"/>
      <c r="J14" s="49"/>
      <c r="K14" s="49"/>
      <c r="L14" s="49"/>
      <c r="M14" s="49"/>
      <c r="N14" s="49"/>
      <c r="O14" s="50">
        <f t="shared" si="0"/>
        <v>90647.536999999997</v>
      </c>
    </row>
    <row r="15" spans="1:15" ht="15" x14ac:dyDescent="0.25">
      <c r="A15" s="47">
        <v>2013</v>
      </c>
      <c r="B15" s="48" t="s">
        <v>94</v>
      </c>
      <c r="C15" s="49">
        <v>44842.038</v>
      </c>
      <c r="D15" s="49">
        <v>52403.663</v>
      </c>
      <c r="E15" s="49">
        <v>62002.927000000003</v>
      </c>
      <c r="F15" s="49">
        <v>38388.413</v>
      </c>
      <c r="G15" s="49">
        <v>38035.659</v>
      </c>
      <c r="H15" s="49">
        <v>36239.686999999998</v>
      </c>
      <c r="I15" s="49">
        <v>32745.501</v>
      </c>
      <c r="J15" s="49">
        <v>28125.712</v>
      </c>
      <c r="K15" s="49">
        <v>30890.239000000001</v>
      </c>
      <c r="L15" s="49">
        <v>23072.487000000001</v>
      </c>
      <c r="M15" s="49">
        <v>26041.86</v>
      </c>
      <c r="N15" s="49">
        <v>26953.991000000002</v>
      </c>
      <c r="O15" s="50">
        <f t="shared" si="0"/>
        <v>439742.17699999997</v>
      </c>
    </row>
    <row r="16" spans="1:15" ht="15" x14ac:dyDescent="0.25">
      <c r="A16" s="43">
        <v>2014</v>
      </c>
      <c r="B16" s="48" t="s">
        <v>95</v>
      </c>
      <c r="C16" s="49">
        <v>109533.84699999999</v>
      </c>
      <c r="D16" s="49">
        <v>69878.902000000002</v>
      </c>
      <c r="E16" s="49">
        <v>121384.389</v>
      </c>
      <c r="F16" s="49">
        <v>48540.42</v>
      </c>
      <c r="G16" s="49"/>
      <c r="H16" s="49"/>
      <c r="I16" s="49"/>
      <c r="J16" s="49"/>
      <c r="K16" s="49"/>
      <c r="L16" s="49"/>
      <c r="M16" s="49"/>
      <c r="N16" s="49"/>
      <c r="O16" s="50">
        <f t="shared" si="0"/>
        <v>349337.55800000002</v>
      </c>
    </row>
    <row r="17" spans="1:15" ht="15" x14ac:dyDescent="0.25">
      <c r="A17" s="47">
        <v>2013</v>
      </c>
      <c r="B17" s="48" t="s">
        <v>95</v>
      </c>
      <c r="C17" s="49">
        <v>66631.066999999995</v>
      </c>
      <c r="D17" s="49">
        <v>101106.59600000001</v>
      </c>
      <c r="E17" s="49">
        <v>93632.384000000005</v>
      </c>
      <c r="F17" s="49">
        <v>104726.342</v>
      </c>
      <c r="G17" s="49">
        <v>80015.084000000003</v>
      </c>
      <c r="H17" s="49">
        <v>76117.297000000006</v>
      </c>
      <c r="I17" s="49">
        <v>90331.686000000002</v>
      </c>
      <c r="J17" s="49">
        <v>49399.682999999997</v>
      </c>
      <c r="K17" s="49">
        <v>52908.788999999997</v>
      </c>
      <c r="L17" s="49">
        <v>50203.27</v>
      </c>
      <c r="M17" s="49">
        <v>52084.074000000001</v>
      </c>
      <c r="N17" s="49">
        <v>89657.403999999995</v>
      </c>
      <c r="O17" s="50">
        <f t="shared" si="0"/>
        <v>906813.67599999998</v>
      </c>
    </row>
    <row r="18" spans="1:15" ht="15" x14ac:dyDescent="0.25">
      <c r="A18" s="43">
        <v>2014</v>
      </c>
      <c r="B18" s="48" t="s">
        <v>146</v>
      </c>
      <c r="C18" s="49">
        <v>7358.7259999999997</v>
      </c>
      <c r="D18" s="49">
        <v>9166.9879999999994</v>
      </c>
      <c r="E18" s="49">
        <v>10167.101000000001</v>
      </c>
      <c r="F18" s="49">
        <v>13321.759</v>
      </c>
      <c r="G18" s="49"/>
      <c r="H18" s="49"/>
      <c r="I18" s="49"/>
      <c r="J18" s="49"/>
      <c r="K18" s="49"/>
      <c r="L18" s="49"/>
      <c r="M18" s="49"/>
      <c r="N18" s="49"/>
      <c r="O18" s="50">
        <f t="shared" si="0"/>
        <v>40014.574000000001</v>
      </c>
    </row>
    <row r="19" spans="1:15" ht="15" x14ac:dyDescent="0.25">
      <c r="A19" s="47">
        <v>2013</v>
      </c>
      <c r="B19" s="48" t="s">
        <v>146</v>
      </c>
      <c r="C19" s="49">
        <v>5248.2349999999997</v>
      </c>
      <c r="D19" s="49">
        <v>8969.8040000000001</v>
      </c>
      <c r="E19" s="49">
        <v>9241.5139999999992</v>
      </c>
      <c r="F19" s="49">
        <v>10435.252</v>
      </c>
      <c r="G19" s="49">
        <v>7212.4260000000004</v>
      </c>
      <c r="H19" s="49">
        <v>3794.241</v>
      </c>
      <c r="I19" s="49">
        <v>3556.596</v>
      </c>
      <c r="J19" s="49">
        <v>5171.8289999999997</v>
      </c>
      <c r="K19" s="49">
        <v>5359.9139999999998</v>
      </c>
      <c r="L19" s="49">
        <v>4712.04</v>
      </c>
      <c r="M19" s="49">
        <v>6415.26</v>
      </c>
      <c r="N19" s="49">
        <v>6975.3509999999997</v>
      </c>
      <c r="O19" s="50">
        <f t="shared" si="0"/>
        <v>77092.461999999985</v>
      </c>
    </row>
    <row r="20" spans="1:15" ht="15" x14ac:dyDescent="0.25">
      <c r="A20" s="43">
        <v>2014</v>
      </c>
      <c r="B20" s="48" t="s">
        <v>96</v>
      </c>
      <c r="C20" s="49">
        <v>209614.264</v>
      </c>
      <c r="D20" s="49">
        <v>185865.323</v>
      </c>
      <c r="E20" s="49">
        <v>193982.53200000001</v>
      </c>
      <c r="F20" s="49">
        <v>204327.03700000001</v>
      </c>
      <c r="G20" s="49"/>
      <c r="H20" s="49"/>
      <c r="I20" s="49"/>
      <c r="J20" s="49"/>
      <c r="K20" s="49"/>
      <c r="L20" s="49"/>
      <c r="M20" s="49"/>
      <c r="N20" s="49"/>
      <c r="O20" s="50">
        <f t="shared" si="0"/>
        <v>793789.15599999996</v>
      </c>
    </row>
    <row r="21" spans="1:15" ht="15" x14ac:dyDescent="0.25">
      <c r="A21" s="47">
        <v>2013</v>
      </c>
      <c r="B21" s="48" t="s">
        <v>96</v>
      </c>
      <c r="C21" s="49">
        <v>171195.693</v>
      </c>
      <c r="D21" s="49">
        <v>148748.24900000001</v>
      </c>
      <c r="E21" s="49">
        <v>145990.75099999999</v>
      </c>
      <c r="F21" s="49">
        <v>154505.486</v>
      </c>
      <c r="G21" s="49">
        <v>164850.53</v>
      </c>
      <c r="H21" s="49">
        <v>157449.19200000001</v>
      </c>
      <c r="I21" s="49">
        <v>164940.427</v>
      </c>
      <c r="J21" s="49">
        <v>158340.29500000001</v>
      </c>
      <c r="K21" s="49">
        <v>171377.46100000001</v>
      </c>
      <c r="L21" s="49">
        <v>172660.97700000001</v>
      </c>
      <c r="M21" s="49">
        <v>193388.829</v>
      </c>
      <c r="N21" s="49">
        <v>185228.02299999999</v>
      </c>
      <c r="O21" s="50">
        <f t="shared" si="0"/>
        <v>1988675.9129999997</v>
      </c>
    </row>
    <row r="22" spans="1:15" ht="15" x14ac:dyDescent="0.25">
      <c r="A22" s="43">
        <v>2014</v>
      </c>
      <c r="B22" s="48" t="s">
        <v>97</v>
      </c>
      <c r="C22" s="49">
        <v>361589.46600000001</v>
      </c>
      <c r="D22" s="51">
        <v>344284.89600000001</v>
      </c>
      <c r="E22" s="49">
        <v>369926.82500000001</v>
      </c>
      <c r="F22" s="49">
        <v>395521.63199999998</v>
      </c>
      <c r="G22" s="49"/>
      <c r="H22" s="49"/>
      <c r="I22" s="49"/>
      <c r="J22" s="49"/>
      <c r="K22" s="49"/>
      <c r="L22" s="49"/>
      <c r="M22" s="49"/>
      <c r="N22" s="49"/>
      <c r="O22" s="50">
        <f t="shared" si="0"/>
        <v>1471322.8189999999</v>
      </c>
    </row>
    <row r="23" spans="1:15" ht="15" x14ac:dyDescent="0.25">
      <c r="A23" s="47">
        <v>2013</v>
      </c>
      <c r="B23" s="48" t="s">
        <v>97</v>
      </c>
      <c r="C23" s="49">
        <v>308442.913</v>
      </c>
      <c r="D23" s="51">
        <v>312886.18400000001</v>
      </c>
      <c r="E23" s="49">
        <v>361373.55900000001</v>
      </c>
      <c r="F23" s="49">
        <v>361138.326</v>
      </c>
      <c r="G23" s="49">
        <v>381482.92</v>
      </c>
      <c r="H23" s="49">
        <v>354149.55499999999</v>
      </c>
      <c r="I23" s="49">
        <v>389852.05800000002</v>
      </c>
      <c r="J23" s="49">
        <v>330627.78000000003</v>
      </c>
      <c r="K23" s="49">
        <v>402293.90299999999</v>
      </c>
      <c r="L23" s="49">
        <v>363966.30800000002</v>
      </c>
      <c r="M23" s="49">
        <v>451584.05499999999</v>
      </c>
      <c r="N23" s="49">
        <v>440841.16899999999</v>
      </c>
      <c r="O23" s="50">
        <f t="shared" si="0"/>
        <v>4458638.7300000004</v>
      </c>
    </row>
    <row r="24" spans="1:15" ht="15" x14ac:dyDescent="0.25">
      <c r="A24" s="43">
        <v>2014</v>
      </c>
      <c r="B24" s="44" t="s">
        <v>17</v>
      </c>
      <c r="C24" s="52">
        <v>9654719.5219999999</v>
      </c>
      <c r="D24" s="52">
        <v>9941120.0360000003</v>
      </c>
      <c r="E24" s="52">
        <v>10733548</v>
      </c>
      <c r="F24" s="52">
        <v>10890114.129000001</v>
      </c>
      <c r="G24" s="52"/>
      <c r="H24" s="52"/>
      <c r="I24" s="52"/>
      <c r="J24" s="52"/>
      <c r="K24" s="52"/>
      <c r="L24" s="52"/>
      <c r="M24" s="52"/>
      <c r="N24" s="52"/>
      <c r="O24" s="50">
        <f t="shared" si="0"/>
        <v>41219501.686999999</v>
      </c>
    </row>
    <row r="25" spans="1:15" ht="15" x14ac:dyDescent="0.25">
      <c r="A25" s="47">
        <v>2013</v>
      </c>
      <c r="B25" s="44" t="s">
        <v>17</v>
      </c>
      <c r="C25" s="52">
        <v>8872444.1830000002</v>
      </c>
      <c r="D25" s="52">
        <v>9580009.5989999995</v>
      </c>
      <c r="E25" s="52">
        <v>10385332.239</v>
      </c>
      <c r="F25" s="52">
        <v>9709214.2219999991</v>
      </c>
      <c r="G25" s="52">
        <v>10399687.09</v>
      </c>
      <c r="H25" s="52">
        <v>9682574.7679999992</v>
      </c>
      <c r="I25" s="52">
        <v>10422297.291999999</v>
      </c>
      <c r="J25" s="52">
        <v>8716473.9470000006</v>
      </c>
      <c r="K25" s="52">
        <v>10219746.091</v>
      </c>
      <c r="L25" s="52">
        <v>9615420.2090000007</v>
      </c>
      <c r="M25" s="52">
        <v>11079979.49</v>
      </c>
      <c r="N25" s="52">
        <v>10364951.095000001</v>
      </c>
      <c r="O25" s="50">
        <f t="shared" si="0"/>
        <v>119048130.22500001</v>
      </c>
    </row>
    <row r="26" spans="1:15" ht="15" x14ac:dyDescent="0.25">
      <c r="A26" s="43">
        <v>2014</v>
      </c>
      <c r="B26" s="48" t="s">
        <v>98</v>
      </c>
      <c r="C26" s="49">
        <v>768035.48400000005</v>
      </c>
      <c r="D26" s="49">
        <v>716071.01199999999</v>
      </c>
      <c r="E26" s="49">
        <v>770788.84900000005</v>
      </c>
      <c r="F26" s="49">
        <v>791559.64599999995</v>
      </c>
      <c r="G26" s="49"/>
      <c r="H26" s="49"/>
      <c r="I26" s="49"/>
      <c r="J26" s="49"/>
      <c r="K26" s="49"/>
      <c r="L26" s="49"/>
      <c r="M26" s="49"/>
      <c r="N26" s="49"/>
      <c r="O26" s="50">
        <f t="shared" si="0"/>
        <v>3046454.9910000004</v>
      </c>
    </row>
    <row r="27" spans="1:15" ht="15" x14ac:dyDescent="0.25">
      <c r="A27" s="47">
        <v>2013</v>
      </c>
      <c r="B27" s="48" t="s">
        <v>98</v>
      </c>
      <c r="C27" s="49">
        <v>682176.95900000003</v>
      </c>
      <c r="D27" s="49">
        <v>649400.50800000003</v>
      </c>
      <c r="E27" s="49">
        <v>733948.55</v>
      </c>
      <c r="F27" s="49">
        <v>700840.12</v>
      </c>
      <c r="G27" s="49">
        <v>748743.66399999999</v>
      </c>
      <c r="H27" s="49">
        <v>644757.77500000002</v>
      </c>
      <c r="I27" s="49">
        <v>675893.70200000005</v>
      </c>
      <c r="J27" s="49">
        <v>616072.78599999996</v>
      </c>
      <c r="K27" s="49">
        <v>754232.75800000003</v>
      </c>
      <c r="L27" s="49">
        <v>708228.19700000004</v>
      </c>
      <c r="M27" s="49">
        <v>814073.66799999995</v>
      </c>
      <c r="N27" s="49">
        <v>663029.33700000006</v>
      </c>
      <c r="O27" s="50">
        <f t="shared" si="0"/>
        <v>8391398.0240000002</v>
      </c>
    </row>
    <row r="28" spans="1:15" ht="15" x14ac:dyDescent="0.25">
      <c r="A28" s="43">
        <v>2014</v>
      </c>
      <c r="B28" s="48" t="s">
        <v>99</v>
      </c>
      <c r="C28" s="49">
        <v>123833.41</v>
      </c>
      <c r="D28" s="49">
        <v>144868.83100000001</v>
      </c>
      <c r="E28" s="49">
        <v>143911.14300000001</v>
      </c>
      <c r="F28" s="49">
        <v>154937.04</v>
      </c>
      <c r="G28" s="49"/>
      <c r="H28" s="49"/>
      <c r="I28" s="49"/>
      <c r="J28" s="49"/>
      <c r="K28" s="49"/>
      <c r="L28" s="49"/>
      <c r="M28" s="49"/>
      <c r="N28" s="49"/>
      <c r="O28" s="50">
        <f t="shared" si="0"/>
        <v>567550.42400000012</v>
      </c>
    </row>
    <row r="29" spans="1:15" ht="15" x14ac:dyDescent="0.25">
      <c r="A29" s="47">
        <v>2013</v>
      </c>
      <c r="B29" s="48" t="s">
        <v>99</v>
      </c>
      <c r="C29" s="49">
        <v>115044.90399999999</v>
      </c>
      <c r="D29" s="49">
        <v>129821.348</v>
      </c>
      <c r="E29" s="49">
        <v>153561.72</v>
      </c>
      <c r="F29" s="49">
        <v>145413.28</v>
      </c>
      <c r="G29" s="49">
        <v>155628.59099999999</v>
      </c>
      <c r="H29" s="49">
        <v>146139.55900000001</v>
      </c>
      <c r="I29" s="49">
        <v>183398.71</v>
      </c>
      <c r="J29" s="49">
        <v>178285.495</v>
      </c>
      <c r="K29" s="49">
        <v>176004.43400000001</v>
      </c>
      <c r="L29" s="49">
        <v>161927.92300000001</v>
      </c>
      <c r="M29" s="49">
        <v>176646.171</v>
      </c>
      <c r="N29" s="49">
        <v>179531.416</v>
      </c>
      <c r="O29" s="50">
        <f t="shared" si="0"/>
        <v>1901403.5509999997</v>
      </c>
    </row>
    <row r="30" spans="1:15" s="87" customFormat="1" ht="15" x14ac:dyDescent="0.25">
      <c r="A30" s="43">
        <v>2014</v>
      </c>
      <c r="B30" s="48" t="s">
        <v>100</v>
      </c>
      <c r="C30" s="49">
        <v>178358.43700000001</v>
      </c>
      <c r="D30" s="49">
        <v>177087.66699999999</v>
      </c>
      <c r="E30" s="49">
        <v>190981.098</v>
      </c>
      <c r="F30" s="49">
        <v>204012.489</v>
      </c>
      <c r="G30" s="49"/>
      <c r="H30" s="49"/>
      <c r="I30" s="49"/>
      <c r="J30" s="49"/>
      <c r="K30" s="49"/>
      <c r="L30" s="49"/>
      <c r="M30" s="49"/>
      <c r="N30" s="49"/>
      <c r="O30" s="50">
        <f t="shared" si="0"/>
        <v>750439.69100000011</v>
      </c>
    </row>
    <row r="31" spans="1:15" ht="15" x14ac:dyDescent="0.25">
      <c r="A31" s="47">
        <v>2013</v>
      </c>
      <c r="B31" s="48" t="s">
        <v>100</v>
      </c>
      <c r="C31" s="49">
        <v>165998.10999999999</v>
      </c>
      <c r="D31" s="49">
        <v>161550.14600000001</v>
      </c>
      <c r="E31" s="49">
        <v>169936.27600000001</v>
      </c>
      <c r="F31" s="49">
        <v>190124.82500000001</v>
      </c>
      <c r="G31" s="49">
        <v>192843.37700000001</v>
      </c>
      <c r="H31" s="49">
        <v>183849.79300000001</v>
      </c>
      <c r="I31" s="49">
        <v>178911.50899999999</v>
      </c>
      <c r="J31" s="49">
        <v>144298.25700000001</v>
      </c>
      <c r="K31" s="49">
        <v>182078.55900000001</v>
      </c>
      <c r="L31" s="49">
        <v>193754.09899999999</v>
      </c>
      <c r="M31" s="49">
        <v>229981.38800000001</v>
      </c>
      <c r="N31" s="49">
        <v>202940.848</v>
      </c>
      <c r="O31" s="50">
        <f t="shared" si="0"/>
        <v>2196267.1869999999</v>
      </c>
    </row>
    <row r="32" spans="1:15" ht="15" x14ac:dyDescent="0.25">
      <c r="A32" s="43">
        <v>2014</v>
      </c>
      <c r="B32" s="48" t="s">
        <v>145</v>
      </c>
      <c r="C32" s="49">
        <v>1394543.7579999999</v>
      </c>
      <c r="D32" s="49">
        <v>1444496.284</v>
      </c>
      <c r="E32" s="49">
        <v>1462391.2660000001</v>
      </c>
      <c r="F32" s="51">
        <v>1481922.5819999999</v>
      </c>
      <c r="G32" s="51"/>
      <c r="H32" s="51"/>
      <c r="I32" s="51"/>
      <c r="J32" s="51"/>
      <c r="K32" s="51"/>
      <c r="L32" s="51"/>
      <c r="M32" s="51"/>
      <c r="N32" s="51"/>
      <c r="O32" s="50">
        <f t="shared" si="0"/>
        <v>5783353.8900000006</v>
      </c>
    </row>
    <row r="33" spans="1:15" ht="15" x14ac:dyDescent="0.25">
      <c r="A33" s="47">
        <v>2013</v>
      </c>
      <c r="B33" s="48" t="s">
        <v>145</v>
      </c>
      <c r="C33" s="49">
        <v>1315981.3659999999</v>
      </c>
      <c r="D33" s="49">
        <v>1429465.4480000001</v>
      </c>
      <c r="E33" s="49">
        <v>1452149.138</v>
      </c>
      <c r="F33" s="51">
        <v>1421075.07</v>
      </c>
      <c r="G33" s="51">
        <v>1568850.648</v>
      </c>
      <c r="H33" s="51">
        <v>1328744.625</v>
      </c>
      <c r="I33" s="51">
        <v>1529719.121</v>
      </c>
      <c r="J33" s="51">
        <v>1424832.825</v>
      </c>
      <c r="K33" s="51">
        <v>1402120.8389999999</v>
      </c>
      <c r="L33" s="51">
        <v>1395030.93</v>
      </c>
      <c r="M33" s="51">
        <v>1569879.44</v>
      </c>
      <c r="N33" s="51">
        <v>1603246.3259999999</v>
      </c>
      <c r="O33" s="50">
        <f t="shared" si="0"/>
        <v>17441095.776000001</v>
      </c>
    </row>
    <row r="34" spans="1:15" ht="15" x14ac:dyDescent="0.25">
      <c r="A34" s="43">
        <v>2014</v>
      </c>
      <c r="B34" s="48" t="s">
        <v>101</v>
      </c>
      <c r="C34" s="49">
        <v>1587280.1839999999</v>
      </c>
      <c r="D34" s="49">
        <v>1487443.291</v>
      </c>
      <c r="E34" s="49">
        <v>1601893.4380000001</v>
      </c>
      <c r="F34" s="49">
        <v>1549042.4210000001</v>
      </c>
      <c r="G34" s="49"/>
      <c r="H34" s="49"/>
      <c r="I34" s="49"/>
      <c r="J34" s="49"/>
      <c r="K34" s="49"/>
      <c r="L34" s="49"/>
      <c r="M34" s="49"/>
      <c r="N34" s="49"/>
      <c r="O34" s="50">
        <f t="shared" ref="O34:O66" si="1">SUM(C34:N34)</f>
        <v>6225659.3339999998</v>
      </c>
    </row>
    <row r="35" spans="1:15" ht="15" x14ac:dyDescent="0.25">
      <c r="A35" s="47">
        <v>2013</v>
      </c>
      <c r="B35" s="48" t="s">
        <v>101</v>
      </c>
      <c r="C35" s="49">
        <v>1392631.8389999999</v>
      </c>
      <c r="D35" s="49">
        <v>1389526.74</v>
      </c>
      <c r="E35" s="49">
        <v>1509895.94</v>
      </c>
      <c r="F35" s="49">
        <v>1316522.5319999999</v>
      </c>
      <c r="G35" s="49">
        <v>1364085.9779999999</v>
      </c>
      <c r="H35" s="49">
        <v>1442920.192</v>
      </c>
      <c r="I35" s="49">
        <v>1620323.415</v>
      </c>
      <c r="J35" s="49">
        <v>1398212.5020000001</v>
      </c>
      <c r="K35" s="49">
        <v>1516878.0020000001</v>
      </c>
      <c r="L35" s="49">
        <v>1336844.574</v>
      </c>
      <c r="M35" s="49">
        <v>1659815.5759999999</v>
      </c>
      <c r="N35" s="49">
        <v>1424976.075</v>
      </c>
      <c r="O35" s="50">
        <f t="shared" si="1"/>
        <v>17372633.365000002</v>
      </c>
    </row>
    <row r="36" spans="1:15" ht="15" x14ac:dyDescent="0.25">
      <c r="A36" s="43">
        <v>2014</v>
      </c>
      <c r="B36" s="48" t="s">
        <v>102</v>
      </c>
      <c r="C36" s="49">
        <v>1586264.057</v>
      </c>
      <c r="D36" s="49">
        <v>1831723.129</v>
      </c>
      <c r="E36" s="49">
        <v>2126724.4139999999</v>
      </c>
      <c r="F36" s="49">
        <v>2097241.87</v>
      </c>
      <c r="G36" s="49"/>
      <c r="H36" s="49"/>
      <c r="I36" s="49"/>
      <c r="J36" s="49"/>
      <c r="K36" s="49"/>
      <c r="L36" s="49"/>
      <c r="M36" s="49"/>
      <c r="N36" s="49"/>
      <c r="O36" s="50">
        <f t="shared" si="1"/>
        <v>7641953.4699999997</v>
      </c>
    </row>
    <row r="37" spans="1:15" ht="15" x14ac:dyDescent="0.25">
      <c r="A37" s="47">
        <v>2013</v>
      </c>
      <c r="B37" s="48" t="s">
        <v>102</v>
      </c>
      <c r="C37" s="49">
        <v>1485459.331</v>
      </c>
      <c r="D37" s="49">
        <v>1783951.888</v>
      </c>
      <c r="E37" s="49">
        <v>1863298.6769999999</v>
      </c>
      <c r="F37" s="49">
        <v>1766375.534</v>
      </c>
      <c r="G37" s="49">
        <v>1843127.797</v>
      </c>
      <c r="H37" s="49">
        <v>1800491.0260000001</v>
      </c>
      <c r="I37" s="49">
        <v>1952634.0519999999</v>
      </c>
      <c r="J37" s="49">
        <v>1263251.1710000001</v>
      </c>
      <c r="K37" s="49">
        <v>1956484.3770000001</v>
      </c>
      <c r="L37" s="49">
        <v>1749693.709</v>
      </c>
      <c r="M37" s="49">
        <v>2075749.6410000001</v>
      </c>
      <c r="N37" s="49">
        <v>1764586.4669999999</v>
      </c>
      <c r="O37" s="50">
        <f t="shared" si="1"/>
        <v>21305103.669999998</v>
      </c>
    </row>
    <row r="38" spans="1:15" ht="15" x14ac:dyDescent="0.25">
      <c r="A38" s="43">
        <v>2014</v>
      </c>
      <c r="B38" s="48" t="s">
        <v>103</v>
      </c>
      <c r="C38" s="49">
        <v>54471.324000000001</v>
      </c>
      <c r="D38" s="49">
        <v>89236.716</v>
      </c>
      <c r="E38" s="49">
        <v>97207.963000000003</v>
      </c>
      <c r="F38" s="49">
        <v>76354.088000000003</v>
      </c>
      <c r="G38" s="49"/>
      <c r="H38" s="49"/>
      <c r="I38" s="49"/>
      <c r="J38" s="49"/>
      <c r="K38" s="49"/>
      <c r="L38" s="49"/>
      <c r="M38" s="49"/>
      <c r="N38" s="49"/>
      <c r="O38" s="50">
        <f t="shared" si="1"/>
        <v>317270.09100000001</v>
      </c>
    </row>
    <row r="39" spans="1:15" ht="15" x14ac:dyDescent="0.25">
      <c r="A39" s="47">
        <v>2013</v>
      </c>
      <c r="B39" s="48" t="s">
        <v>103</v>
      </c>
      <c r="C39" s="49">
        <v>48952.629000000001</v>
      </c>
      <c r="D39" s="49">
        <v>162402.31299999999</v>
      </c>
      <c r="E39" s="49">
        <v>92520.589000000007</v>
      </c>
      <c r="F39" s="49">
        <v>29250.645</v>
      </c>
      <c r="G39" s="49">
        <v>90162.293000000005</v>
      </c>
      <c r="H39" s="49">
        <v>137339.94200000001</v>
      </c>
      <c r="I39" s="49">
        <v>132087.47899999999</v>
      </c>
      <c r="J39" s="49">
        <v>139231.01</v>
      </c>
      <c r="K39" s="49">
        <v>129271.49400000001</v>
      </c>
      <c r="L39" s="49">
        <v>47933.184999999998</v>
      </c>
      <c r="M39" s="49">
        <v>58766.616999999998</v>
      </c>
      <c r="N39" s="49">
        <v>95673.191999999995</v>
      </c>
      <c r="O39" s="50">
        <f t="shared" si="1"/>
        <v>1163591.388</v>
      </c>
    </row>
    <row r="40" spans="1:15" ht="15" x14ac:dyDescent="0.25">
      <c r="A40" s="43">
        <v>2014</v>
      </c>
      <c r="B40" s="48" t="s">
        <v>144</v>
      </c>
      <c r="C40" s="49">
        <v>902967.571</v>
      </c>
      <c r="D40" s="49">
        <v>921218.03700000001</v>
      </c>
      <c r="E40" s="49">
        <v>1058356.274</v>
      </c>
      <c r="F40" s="49">
        <v>1087373.3700000001</v>
      </c>
      <c r="G40" s="49"/>
      <c r="H40" s="49"/>
      <c r="I40" s="49"/>
      <c r="J40" s="49"/>
      <c r="K40" s="49"/>
      <c r="L40" s="49"/>
      <c r="M40" s="49"/>
      <c r="N40" s="49"/>
      <c r="O40" s="50">
        <f t="shared" si="1"/>
        <v>3969915.2520000003</v>
      </c>
    </row>
    <row r="41" spans="1:15" ht="15" x14ac:dyDescent="0.25">
      <c r="A41" s="47">
        <v>2013</v>
      </c>
      <c r="B41" s="48" t="s">
        <v>144</v>
      </c>
      <c r="C41" s="49">
        <v>830058.66099999996</v>
      </c>
      <c r="D41" s="49">
        <v>838432.59600000002</v>
      </c>
      <c r="E41" s="49">
        <v>909520.10199999996</v>
      </c>
      <c r="F41" s="49">
        <v>916404.33499999996</v>
      </c>
      <c r="G41" s="49">
        <v>1026587.107</v>
      </c>
      <c r="H41" s="49">
        <v>920199.36</v>
      </c>
      <c r="I41" s="49">
        <v>1038797.394</v>
      </c>
      <c r="J41" s="49">
        <v>884379.68400000001</v>
      </c>
      <c r="K41" s="49">
        <v>1034960.887</v>
      </c>
      <c r="L41" s="49">
        <v>1055646.5249999999</v>
      </c>
      <c r="M41" s="49">
        <v>1129893.7109999999</v>
      </c>
      <c r="N41" s="49">
        <v>1116601.6499999999</v>
      </c>
      <c r="O41" s="50">
        <f t="shared" si="1"/>
        <v>11701482.012</v>
      </c>
    </row>
    <row r="42" spans="1:15" ht="15" x14ac:dyDescent="0.25">
      <c r="A42" s="43">
        <v>2014</v>
      </c>
      <c r="B42" s="48" t="s">
        <v>104</v>
      </c>
      <c r="C42" s="49">
        <v>477396.13199999998</v>
      </c>
      <c r="D42" s="49">
        <v>471781.14399999997</v>
      </c>
      <c r="E42" s="49">
        <v>504080.99300000002</v>
      </c>
      <c r="F42" s="49">
        <v>525920.76</v>
      </c>
      <c r="G42" s="49"/>
      <c r="H42" s="49"/>
      <c r="I42" s="49"/>
      <c r="J42" s="49"/>
      <c r="K42" s="49"/>
      <c r="L42" s="49"/>
      <c r="M42" s="49"/>
      <c r="N42" s="49"/>
      <c r="O42" s="50">
        <f t="shared" si="1"/>
        <v>1979179.0289999999</v>
      </c>
    </row>
    <row r="43" spans="1:15" ht="15" x14ac:dyDescent="0.25">
      <c r="A43" s="47">
        <v>2013</v>
      </c>
      <c r="B43" s="48" t="s">
        <v>104</v>
      </c>
      <c r="C43" s="49">
        <v>430056.61800000002</v>
      </c>
      <c r="D43" s="49">
        <v>435630.61499999999</v>
      </c>
      <c r="E43" s="49">
        <v>512178.53399999999</v>
      </c>
      <c r="F43" s="49">
        <v>501862.07699999999</v>
      </c>
      <c r="G43" s="49">
        <v>518962.386</v>
      </c>
      <c r="H43" s="49">
        <v>465580.73499999999</v>
      </c>
      <c r="I43" s="49">
        <v>509350.50799999997</v>
      </c>
      <c r="J43" s="49">
        <v>387831.31300000002</v>
      </c>
      <c r="K43" s="49">
        <v>480742.69300000003</v>
      </c>
      <c r="L43" s="49">
        <v>452007.7</v>
      </c>
      <c r="M43" s="49">
        <v>535082.41099999996</v>
      </c>
      <c r="N43" s="49">
        <v>572684.82299999997</v>
      </c>
      <c r="O43" s="50">
        <f t="shared" si="1"/>
        <v>5801970.4130000006</v>
      </c>
    </row>
    <row r="44" spans="1:15" ht="15" x14ac:dyDescent="0.25">
      <c r="A44" s="43">
        <v>2014</v>
      </c>
      <c r="B44" s="48" t="s">
        <v>105</v>
      </c>
      <c r="C44" s="49">
        <v>592217.41799999995</v>
      </c>
      <c r="D44" s="49">
        <v>568082.05299999996</v>
      </c>
      <c r="E44" s="49">
        <v>600225.54</v>
      </c>
      <c r="F44" s="49">
        <v>650094.576</v>
      </c>
      <c r="G44" s="49"/>
      <c r="H44" s="49"/>
      <c r="I44" s="49"/>
      <c r="J44" s="49"/>
      <c r="K44" s="49"/>
      <c r="L44" s="49"/>
      <c r="M44" s="49"/>
      <c r="N44" s="49"/>
      <c r="O44" s="50">
        <f t="shared" si="1"/>
        <v>2410619.5869999998</v>
      </c>
    </row>
    <row r="45" spans="1:15" ht="15" x14ac:dyDescent="0.25">
      <c r="A45" s="47">
        <v>2013</v>
      </c>
      <c r="B45" s="48" t="s">
        <v>105</v>
      </c>
      <c r="C45" s="49">
        <v>519510.93900000001</v>
      </c>
      <c r="D45" s="49">
        <v>545252.58400000003</v>
      </c>
      <c r="E45" s="49">
        <v>593049.04099999997</v>
      </c>
      <c r="F45" s="49">
        <v>558747.25399999996</v>
      </c>
      <c r="G45" s="49">
        <v>617249.64</v>
      </c>
      <c r="H45" s="49">
        <v>553151.41299999994</v>
      </c>
      <c r="I45" s="49">
        <v>584799.06700000004</v>
      </c>
      <c r="J45" s="49">
        <v>506461.533</v>
      </c>
      <c r="K45" s="49">
        <v>593262.96299999999</v>
      </c>
      <c r="L45" s="49">
        <v>535440.18799999997</v>
      </c>
      <c r="M45" s="49">
        <v>652396.80000000005</v>
      </c>
      <c r="N45" s="49">
        <v>575139.52300000004</v>
      </c>
      <c r="O45" s="50">
        <f t="shared" si="1"/>
        <v>6834460.9450000003</v>
      </c>
    </row>
    <row r="46" spans="1:15" ht="15" x14ac:dyDescent="0.25">
      <c r="A46" s="43">
        <v>2014</v>
      </c>
      <c r="B46" s="48" t="s">
        <v>106</v>
      </c>
      <c r="C46" s="49">
        <v>1106636.608</v>
      </c>
      <c r="D46" s="49">
        <v>1189667.8330000001</v>
      </c>
      <c r="E46" s="49">
        <v>1174342.3910000001</v>
      </c>
      <c r="F46" s="49">
        <v>1212788.713</v>
      </c>
      <c r="G46" s="49"/>
      <c r="H46" s="49"/>
      <c r="I46" s="49"/>
      <c r="J46" s="49"/>
      <c r="K46" s="49"/>
      <c r="L46" s="49"/>
      <c r="M46" s="49"/>
      <c r="N46" s="49"/>
      <c r="O46" s="50">
        <f t="shared" si="1"/>
        <v>4683435.5449999999</v>
      </c>
    </row>
    <row r="47" spans="1:15" ht="15" x14ac:dyDescent="0.25">
      <c r="A47" s="47">
        <v>2013</v>
      </c>
      <c r="B47" s="48" t="s">
        <v>106</v>
      </c>
      <c r="C47" s="49">
        <v>1144613.557</v>
      </c>
      <c r="D47" s="49">
        <v>1224777.6399999999</v>
      </c>
      <c r="E47" s="49">
        <v>1449849.35</v>
      </c>
      <c r="F47" s="49">
        <v>1224395.9450000001</v>
      </c>
      <c r="G47" s="49">
        <v>1262968.138</v>
      </c>
      <c r="H47" s="49">
        <v>1111722.7590000001</v>
      </c>
      <c r="I47" s="49">
        <v>1092640.4939999999</v>
      </c>
      <c r="J47" s="49">
        <v>927142.76500000001</v>
      </c>
      <c r="K47" s="49">
        <v>1018114.581</v>
      </c>
      <c r="L47" s="49">
        <v>1044376.713</v>
      </c>
      <c r="M47" s="49">
        <v>1137162.7080000001</v>
      </c>
      <c r="N47" s="49">
        <v>1197415.118</v>
      </c>
      <c r="O47" s="50">
        <f t="shared" si="1"/>
        <v>13835179.768000003</v>
      </c>
    </row>
    <row r="48" spans="1:15" ht="15" x14ac:dyDescent="0.25">
      <c r="A48" s="43">
        <v>2014</v>
      </c>
      <c r="B48" s="48" t="s">
        <v>143</v>
      </c>
      <c r="C48" s="49">
        <v>243857.519</v>
      </c>
      <c r="D48" s="49">
        <v>245797.34700000001</v>
      </c>
      <c r="E48" s="49">
        <v>272086.21000000002</v>
      </c>
      <c r="F48" s="49">
        <v>308704.61300000001</v>
      </c>
      <c r="G48" s="49"/>
      <c r="H48" s="49"/>
      <c r="I48" s="49"/>
      <c r="J48" s="49"/>
      <c r="K48" s="49"/>
      <c r="L48" s="49"/>
      <c r="M48" s="49"/>
      <c r="N48" s="49"/>
      <c r="O48" s="50">
        <f t="shared" si="1"/>
        <v>1070445.6890000002</v>
      </c>
    </row>
    <row r="49" spans="1:15" ht="15" x14ac:dyDescent="0.25">
      <c r="A49" s="47">
        <v>2013</v>
      </c>
      <c r="B49" s="48" t="s">
        <v>143</v>
      </c>
      <c r="C49" s="49">
        <v>232432.56899999999</v>
      </c>
      <c r="D49" s="49">
        <v>236027.054</v>
      </c>
      <c r="E49" s="49">
        <v>286631.21799999999</v>
      </c>
      <c r="F49" s="49">
        <v>290672.978</v>
      </c>
      <c r="G49" s="49">
        <v>298364.46799999999</v>
      </c>
      <c r="H49" s="49">
        <v>263835.68599999999</v>
      </c>
      <c r="I49" s="49">
        <v>277557.429</v>
      </c>
      <c r="J49" s="49">
        <v>250243.50399999999</v>
      </c>
      <c r="K49" s="49">
        <v>264241.80200000003</v>
      </c>
      <c r="L49" s="49">
        <v>241304.70499999999</v>
      </c>
      <c r="M49" s="49">
        <v>263926.94900000002</v>
      </c>
      <c r="N49" s="49">
        <v>248498.158</v>
      </c>
      <c r="O49" s="50">
        <f t="shared" si="1"/>
        <v>3153736.52</v>
      </c>
    </row>
    <row r="50" spans="1:15" ht="15" x14ac:dyDescent="0.25">
      <c r="A50" s="43">
        <v>2014</v>
      </c>
      <c r="B50" s="48" t="s">
        <v>107</v>
      </c>
      <c r="C50" s="49">
        <v>194580.63800000001</v>
      </c>
      <c r="D50" s="49">
        <v>181579.69899999999</v>
      </c>
      <c r="E50" s="49">
        <v>212377.27100000001</v>
      </c>
      <c r="F50" s="49">
        <v>209979.95499999999</v>
      </c>
      <c r="G50" s="49"/>
      <c r="H50" s="49"/>
      <c r="I50" s="49"/>
      <c r="J50" s="49"/>
      <c r="K50" s="49"/>
      <c r="L50" s="49"/>
      <c r="M50" s="49"/>
      <c r="N50" s="49"/>
      <c r="O50" s="50">
        <f t="shared" si="1"/>
        <v>798517.56299999997</v>
      </c>
    </row>
    <row r="51" spans="1:15" ht="15" x14ac:dyDescent="0.25">
      <c r="A51" s="47">
        <v>2013</v>
      </c>
      <c r="B51" s="48" t="s">
        <v>107</v>
      </c>
      <c r="C51" s="49">
        <v>154262.28700000001</v>
      </c>
      <c r="D51" s="49">
        <v>192587.215</v>
      </c>
      <c r="E51" s="49">
        <v>191263.864</v>
      </c>
      <c r="F51" s="49">
        <v>166202.21599999999</v>
      </c>
      <c r="G51" s="49">
        <v>193247.432</v>
      </c>
      <c r="H51" s="49">
        <v>168991.027</v>
      </c>
      <c r="I51" s="49">
        <v>173492.55</v>
      </c>
      <c r="J51" s="49">
        <v>187327.40599999999</v>
      </c>
      <c r="K51" s="49">
        <v>205943.32800000001</v>
      </c>
      <c r="L51" s="49">
        <v>194407.42</v>
      </c>
      <c r="M51" s="49">
        <v>240729.628</v>
      </c>
      <c r="N51" s="49">
        <v>184548.40700000001</v>
      </c>
      <c r="O51" s="50">
        <f t="shared" si="1"/>
        <v>2253002.7799999998</v>
      </c>
    </row>
    <row r="52" spans="1:15" ht="15" x14ac:dyDescent="0.25">
      <c r="A52" s="43">
        <v>2014</v>
      </c>
      <c r="B52" s="48" t="s">
        <v>108</v>
      </c>
      <c r="C52" s="49">
        <v>107513.899</v>
      </c>
      <c r="D52" s="49">
        <v>107483.261</v>
      </c>
      <c r="E52" s="49">
        <v>107446.70600000001</v>
      </c>
      <c r="F52" s="49">
        <v>134220.15299999999</v>
      </c>
      <c r="G52" s="49"/>
      <c r="H52" s="49"/>
      <c r="I52" s="49"/>
      <c r="J52" s="49"/>
      <c r="K52" s="49"/>
      <c r="L52" s="49"/>
      <c r="M52" s="49"/>
      <c r="N52" s="49"/>
      <c r="O52" s="50">
        <f t="shared" si="1"/>
        <v>456664.01900000003</v>
      </c>
    </row>
    <row r="53" spans="1:15" ht="15" x14ac:dyDescent="0.25">
      <c r="A53" s="47">
        <v>2013</v>
      </c>
      <c r="B53" s="48" t="s">
        <v>108</v>
      </c>
      <c r="C53" s="49">
        <v>72558.025999999998</v>
      </c>
      <c r="D53" s="49">
        <v>90844.455000000002</v>
      </c>
      <c r="E53" s="49">
        <v>106723.235</v>
      </c>
      <c r="F53" s="49">
        <v>113262.235</v>
      </c>
      <c r="G53" s="49">
        <v>126939.52800000001</v>
      </c>
      <c r="H53" s="49">
        <v>171486.93799999999</v>
      </c>
      <c r="I53" s="49">
        <v>99144.585000000006</v>
      </c>
      <c r="J53" s="49">
        <v>90827.187000000005</v>
      </c>
      <c r="K53" s="49">
        <v>114505.41800000001</v>
      </c>
      <c r="L53" s="49">
        <v>129968.928</v>
      </c>
      <c r="M53" s="49">
        <v>109259.065</v>
      </c>
      <c r="N53" s="49">
        <v>166083.046</v>
      </c>
      <c r="O53" s="50">
        <f t="shared" si="1"/>
        <v>1391602.6460000002</v>
      </c>
    </row>
    <row r="54" spans="1:15" ht="15" x14ac:dyDescent="0.25">
      <c r="A54" s="43">
        <v>2014</v>
      </c>
      <c r="B54" s="48" t="s">
        <v>124</v>
      </c>
      <c r="C54" s="49">
        <v>329802.522</v>
      </c>
      <c r="D54" s="49">
        <v>355796.734</v>
      </c>
      <c r="E54" s="49">
        <v>399533.52100000001</v>
      </c>
      <c r="F54" s="49">
        <v>393930.54399999999</v>
      </c>
      <c r="G54" s="49"/>
      <c r="H54" s="49"/>
      <c r="I54" s="49"/>
      <c r="J54" s="49"/>
      <c r="K54" s="49"/>
      <c r="L54" s="49"/>
      <c r="M54" s="49"/>
      <c r="N54" s="49"/>
      <c r="O54" s="50">
        <f t="shared" si="1"/>
        <v>1479063.321</v>
      </c>
    </row>
    <row r="55" spans="1:15" ht="15" x14ac:dyDescent="0.25">
      <c r="A55" s="47">
        <v>2013</v>
      </c>
      <c r="B55" s="48" t="s">
        <v>124</v>
      </c>
      <c r="C55" s="49">
        <v>275661.76899999997</v>
      </c>
      <c r="D55" s="49">
        <v>301565.69799999997</v>
      </c>
      <c r="E55" s="49">
        <v>348687.11599999998</v>
      </c>
      <c r="F55" s="49">
        <v>357882.09399999998</v>
      </c>
      <c r="G55" s="49">
        <v>379190.42099999997</v>
      </c>
      <c r="H55" s="49">
        <v>335231.13199999998</v>
      </c>
      <c r="I55" s="49">
        <v>364910.07</v>
      </c>
      <c r="J55" s="49">
        <v>311691.00099999999</v>
      </c>
      <c r="K55" s="49">
        <v>382285.34899999999</v>
      </c>
      <c r="L55" s="49">
        <v>362305.28499999997</v>
      </c>
      <c r="M55" s="49">
        <v>419601.19900000002</v>
      </c>
      <c r="N55" s="49">
        <v>361531.57799999998</v>
      </c>
      <c r="O55" s="50">
        <f t="shared" si="1"/>
        <v>4200542.7120000003</v>
      </c>
    </row>
    <row r="56" spans="1:15" ht="15" x14ac:dyDescent="0.25">
      <c r="A56" s="43">
        <v>2014</v>
      </c>
      <c r="B56" s="48" t="s">
        <v>109</v>
      </c>
      <c r="C56" s="49">
        <v>6960.5619999999999</v>
      </c>
      <c r="D56" s="49">
        <v>8786.9979999999996</v>
      </c>
      <c r="E56" s="49">
        <v>11200.923000000001</v>
      </c>
      <c r="F56" s="49">
        <v>12031.308999999999</v>
      </c>
      <c r="G56" s="49"/>
      <c r="H56" s="49"/>
      <c r="I56" s="49"/>
      <c r="J56" s="49"/>
      <c r="K56" s="49"/>
      <c r="L56" s="49"/>
      <c r="M56" s="49"/>
      <c r="N56" s="49"/>
      <c r="O56" s="50">
        <f t="shared" si="1"/>
        <v>38979.792000000001</v>
      </c>
    </row>
    <row r="57" spans="1:15" ht="15" x14ac:dyDescent="0.25">
      <c r="A57" s="47">
        <v>2013</v>
      </c>
      <c r="B57" s="48" t="s">
        <v>109</v>
      </c>
      <c r="C57" s="49">
        <v>7044.6189999999997</v>
      </c>
      <c r="D57" s="49">
        <v>8773.3520000000008</v>
      </c>
      <c r="E57" s="49">
        <v>12118.888999999999</v>
      </c>
      <c r="F57" s="49">
        <v>10183.082</v>
      </c>
      <c r="G57" s="49">
        <v>12735.623</v>
      </c>
      <c r="H57" s="49">
        <v>8132.8059999999996</v>
      </c>
      <c r="I57" s="49">
        <v>8637.2070000000003</v>
      </c>
      <c r="J57" s="49">
        <v>6385.5060000000003</v>
      </c>
      <c r="K57" s="49">
        <v>8618.6049999999996</v>
      </c>
      <c r="L57" s="49">
        <v>6550.1279999999997</v>
      </c>
      <c r="M57" s="49">
        <v>7014.5190000000002</v>
      </c>
      <c r="N57" s="49">
        <v>8465.1319999999996</v>
      </c>
      <c r="O57" s="50">
        <f t="shared" si="1"/>
        <v>104659.46799999998</v>
      </c>
    </row>
    <row r="58" spans="1:15" ht="15" x14ac:dyDescent="0.25">
      <c r="A58" s="43">
        <v>2014</v>
      </c>
      <c r="B58" s="44" t="s">
        <v>34</v>
      </c>
      <c r="C58" s="52">
        <v>401145.38500000001</v>
      </c>
      <c r="D58" s="52">
        <v>327119.65100000001</v>
      </c>
      <c r="E58" s="52">
        <v>363848.81699999998</v>
      </c>
      <c r="F58" s="52">
        <v>411461.141</v>
      </c>
      <c r="G58" s="52"/>
      <c r="H58" s="52"/>
      <c r="I58" s="52"/>
      <c r="J58" s="52"/>
      <c r="K58" s="52"/>
      <c r="L58" s="52"/>
      <c r="M58" s="52"/>
      <c r="N58" s="52"/>
      <c r="O58" s="50">
        <f t="shared" si="1"/>
        <v>1503574.9940000002</v>
      </c>
    </row>
    <row r="59" spans="1:15" ht="15" x14ac:dyDescent="0.25">
      <c r="A59" s="47">
        <v>2013</v>
      </c>
      <c r="B59" s="44" t="s">
        <v>34</v>
      </c>
      <c r="C59" s="52">
        <v>394546.73300000001</v>
      </c>
      <c r="D59" s="52">
        <v>398684.74200000003</v>
      </c>
      <c r="E59" s="52">
        <v>369661.43300000002</v>
      </c>
      <c r="F59" s="52">
        <v>401154.97700000001</v>
      </c>
      <c r="G59" s="52">
        <v>507825.64299999998</v>
      </c>
      <c r="H59" s="52">
        <v>431230.647</v>
      </c>
      <c r="I59" s="52">
        <v>445649.38</v>
      </c>
      <c r="J59" s="52">
        <v>400052.76799999998</v>
      </c>
      <c r="K59" s="52">
        <v>442063.02799999999</v>
      </c>
      <c r="L59" s="52">
        <v>386178.47700000001</v>
      </c>
      <c r="M59" s="52">
        <v>439526.076</v>
      </c>
      <c r="N59" s="52">
        <v>425748.18800000002</v>
      </c>
      <c r="O59" s="50">
        <f t="shared" si="1"/>
        <v>5042322.0920000002</v>
      </c>
    </row>
    <row r="60" spans="1:15" ht="15" x14ac:dyDescent="0.25">
      <c r="A60" s="43">
        <v>2014</v>
      </c>
      <c r="B60" s="48" t="s">
        <v>110</v>
      </c>
      <c r="C60" s="49">
        <v>401145.38500000001</v>
      </c>
      <c r="D60" s="49">
        <v>327119.65100000001</v>
      </c>
      <c r="E60" s="49">
        <v>363848.81699999998</v>
      </c>
      <c r="F60" s="49">
        <v>411461.141</v>
      </c>
      <c r="G60" s="49"/>
      <c r="H60" s="49"/>
      <c r="I60" s="49"/>
      <c r="J60" s="49"/>
      <c r="K60" s="49"/>
      <c r="L60" s="49"/>
      <c r="M60" s="49"/>
      <c r="N60" s="49"/>
      <c r="O60" s="50">
        <f t="shared" si="1"/>
        <v>1503574.9940000002</v>
      </c>
    </row>
    <row r="61" spans="1:15" ht="15" x14ac:dyDescent="0.25">
      <c r="A61" s="47">
        <v>2013</v>
      </c>
      <c r="B61" s="48" t="s">
        <v>110</v>
      </c>
      <c r="C61" s="49">
        <v>394546.73300000001</v>
      </c>
      <c r="D61" s="49">
        <v>398684.74200000003</v>
      </c>
      <c r="E61" s="49">
        <v>369661.43300000002</v>
      </c>
      <c r="F61" s="49">
        <v>401154.97700000001</v>
      </c>
      <c r="G61" s="49">
        <v>507825.64299999998</v>
      </c>
      <c r="H61" s="49">
        <v>431230.647</v>
      </c>
      <c r="I61" s="49">
        <v>445649.38</v>
      </c>
      <c r="J61" s="49">
        <v>400052.76799999998</v>
      </c>
      <c r="K61" s="49">
        <v>442063.02799999999</v>
      </c>
      <c r="L61" s="49">
        <v>386178.47700000001</v>
      </c>
      <c r="M61" s="49">
        <v>439526.076</v>
      </c>
      <c r="N61" s="49">
        <v>425748.18800000002</v>
      </c>
      <c r="O61" s="50">
        <f t="shared" si="1"/>
        <v>5042322.0920000002</v>
      </c>
    </row>
    <row r="62" spans="1:15" ht="15.75" thickBot="1" x14ac:dyDescent="0.3">
      <c r="A62" s="47"/>
      <c r="B62" s="48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50"/>
    </row>
    <row r="63" spans="1:15" s="56" customFormat="1" ht="15" customHeight="1" thickBot="1" x14ac:dyDescent="0.25">
      <c r="A63" s="47">
        <v>2002</v>
      </c>
      <c r="B63" s="53" t="s">
        <v>44</v>
      </c>
      <c r="C63" s="54">
        <v>2607319.6610000003</v>
      </c>
      <c r="D63" s="54">
        <v>2383772.9540000013</v>
      </c>
      <c r="E63" s="54">
        <v>2918943.5210000011</v>
      </c>
      <c r="F63" s="54">
        <v>2742857.9220000007</v>
      </c>
      <c r="G63" s="54">
        <v>3000325.2429999989</v>
      </c>
      <c r="H63" s="54">
        <v>2770693.8810000005</v>
      </c>
      <c r="I63" s="54">
        <v>3103851.8620000011</v>
      </c>
      <c r="J63" s="54">
        <v>2975888.9740000009</v>
      </c>
      <c r="K63" s="54">
        <v>3218206.861000001</v>
      </c>
      <c r="L63" s="54">
        <v>3501128.02</v>
      </c>
      <c r="M63" s="54">
        <v>3593604.8959999993</v>
      </c>
      <c r="N63" s="54">
        <v>3242495.2339999988</v>
      </c>
      <c r="O63" s="55">
        <f t="shared" si="1"/>
        <v>36059089.028999999</v>
      </c>
    </row>
    <row r="64" spans="1:15" s="56" customFormat="1" ht="15" customHeight="1" thickBot="1" x14ac:dyDescent="0.25">
      <c r="A64" s="47">
        <v>2003</v>
      </c>
      <c r="B64" s="53" t="s">
        <v>44</v>
      </c>
      <c r="C64" s="54">
        <v>3533705.5820000004</v>
      </c>
      <c r="D64" s="54">
        <v>2923460.39</v>
      </c>
      <c r="E64" s="54">
        <v>3908255.9910000004</v>
      </c>
      <c r="F64" s="54">
        <v>3662183.4490000019</v>
      </c>
      <c r="G64" s="54">
        <v>3860471.3</v>
      </c>
      <c r="H64" s="54">
        <v>3796113.5220000003</v>
      </c>
      <c r="I64" s="54">
        <v>4236114.2640000004</v>
      </c>
      <c r="J64" s="54">
        <v>3828726.17</v>
      </c>
      <c r="K64" s="54">
        <v>4114677.5230000005</v>
      </c>
      <c r="L64" s="54">
        <v>4824388.2590000024</v>
      </c>
      <c r="M64" s="54">
        <v>3969697.458000001</v>
      </c>
      <c r="N64" s="54">
        <v>4595042.3939999985</v>
      </c>
      <c r="O64" s="55">
        <f t="shared" si="1"/>
        <v>47252836.302000016</v>
      </c>
    </row>
    <row r="65" spans="1:15" s="56" customFormat="1" ht="15" customHeight="1" thickBot="1" x14ac:dyDescent="0.25">
      <c r="A65" s="47">
        <v>2004</v>
      </c>
      <c r="B65" s="53" t="s">
        <v>44</v>
      </c>
      <c r="C65" s="54">
        <v>4619660.84</v>
      </c>
      <c r="D65" s="54">
        <v>3664503.0430000005</v>
      </c>
      <c r="E65" s="54">
        <v>5218042.1769999983</v>
      </c>
      <c r="F65" s="54">
        <v>5072462.9939999972</v>
      </c>
      <c r="G65" s="54">
        <v>5170061.6049999986</v>
      </c>
      <c r="H65" s="54">
        <v>5284383.2859999994</v>
      </c>
      <c r="I65" s="54">
        <v>5632138.7980000004</v>
      </c>
      <c r="J65" s="54">
        <v>4707491.2839999991</v>
      </c>
      <c r="K65" s="54">
        <v>5656283.5209999988</v>
      </c>
      <c r="L65" s="54">
        <v>5867342.1210000003</v>
      </c>
      <c r="M65" s="54">
        <v>5733908.9759999998</v>
      </c>
      <c r="N65" s="54">
        <v>6540874.1749999989</v>
      </c>
      <c r="O65" s="55">
        <f t="shared" si="1"/>
        <v>63167152.819999993</v>
      </c>
    </row>
    <row r="66" spans="1:15" s="56" customFormat="1" ht="15" customHeight="1" thickBot="1" x14ac:dyDescent="0.25">
      <c r="A66" s="47">
        <v>2005</v>
      </c>
      <c r="B66" s="53" t="s">
        <v>44</v>
      </c>
      <c r="C66" s="54">
        <v>4997279.7240000004</v>
      </c>
      <c r="D66" s="54">
        <v>5651741.2519999975</v>
      </c>
      <c r="E66" s="54">
        <v>6591859.2179999994</v>
      </c>
      <c r="F66" s="54">
        <v>6128131.8779999986</v>
      </c>
      <c r="G66" s="54">
        <v>5977226.2170000002</v>
      </c>
      <c r="H66" s="54">
        <v>6038534.3669999996</v>
      </c>
      <c r="I66" s="54">
        <v>5763466.3530000011</v>
      </c>
      <c r="J66" s="54">
        <v>5552867.2119999984</v>
      </c>
      <c r="K66" s="54">
        <v>6814268.9409999987</v>
      </c>
      <c r="L66" s="54">
        <v>6772178.5690000001</v>
      </c>
      <c r="M66" s="54">
        <v>5942575.7820000006</v>
      </c>
      <c r="N66" s="54">
        <v>7246278.6300000018</v>
      </c>
      <c r="O66" s="55">
        <f t="shared" si="1"/>
        <v>73476408.142999992</v>
      </c>
    </row>
    <row r="67" spans="1:15" s="56" customFormat="1" ht="15" customHeight="1" thickBot="1" x14ac:dyDescent="0.25">
      <c r="A67" s="47">
        <v>2006</v>
      </c>
      <c r="B67" s="53" t="s">
        <v>44</v>
      </c>
      <c r="C67" s="54">
        <v>5133048.8809999982</v>
      </c>
      <c r="D67" s="54">
        <v>6058251.2790000001</v>
      </c>
      <c r="E67" s="54">
        <v>7411101.6589999972</v>
      </c>
      <c r="F67" s="54">
        <v>6456090.2610000009</v>
      </c>
      <c r="G67" s="54">
        <v>7041543.2469999986</v>
      </c>
      <c r="H67" s="54">
        <v>7815434.6219999995</v>
      </c>
      <c r="I67" s="54">
        <v>7067411.4789999994</v>
      </c>
      <c r="J67" s="54">
        <v>6811202.4100000011</v>
      </c>
      <c r="K67" s="54">
        <v>7606551.0949999997</v>
      </c>
      <c r="L67" s="54">
        <v>6888812.5490000006</v>
      </c>
      <c r="M67" s="54">
        <v>8641474.5560000036</v>
      </c>
      <c r="N67" s="54">
        <v>8603753.4799999986</v>
      </c>
      <c r="O67" s="55">
        <f t="shared" ref="O67:O75" si="2">SUM(C67:N67)</f>
        <v>85534675.518000007</v>
      </c>
    </row>
    <row r="68" spans="1:15" s="56" customFormat="1" ht="15" customHeight="1" thickBot="1" x14ac:dyDescent="0.25">
      <c r="A68" s="47">
        <v>2007</v>
      </c>
      <c r="B68" s="53" t="s">
        <v>44</v>
      </c>
      <c r="C68" s="54">
        <v>6564559.7930000005</v>
      </c>
      <c r="D68" s="54">
        <v>7656951.608</v>
      </c>
      <c r="E68" s="54">
        <v>8957851.6210000049</v>
      </c>
      <c r="F68" s="54">
        <v>8313312.004999998</v>
      </c>
      <c r="G68" s="54">
        <v>9147620.0420000013</v>
      </c>
      <c r="H68" s="54">
        <v>8980247.4370000008</v>
      </c>
      <c r="I68" s="54">
        <v>8937741.5910000019</v>
      </c>
      <c r="J68" s="54">
        <v>8736689.092000002</v>
      </c>
      <c r="K68" s="54">
        <v>9038743.8959999997</v>
      </c>
      <c r="L68" s="54">
        <v>9895216.6219999995</v>
      </c>
      <c r="M68" s="54">
        <v>11318798.219999997</v>
      </c>
      <c r="N68" s="54">
        <v>9724017.9770000037</v>
      </c>
      <c r="O68" s="55">
        <f t="shared" si="2"/>
        <v>107271749.904</v>
      </c>
    </row>
    <row r="69" spans="1:15" s="56" customFormat="1" ht="15" customHeight="1" thickBot="1" x14ac:dyDescent="0.25">
      <c r="A69" s="47">
        <v>2008</v>
      </c>
      <c r="B69" s="53" t="s">
        <v>44</v>
      </c>
      <c r="C69" s="54">
        <v>10632207.040999999</v>
      </c>
      <c r="D69" s="54">
        <v>11077899.120000005</v>
      </c>
      <c r="E69" s="54">
        <v>11428587.234000001</v>
      </c>
      <c r="F69" s="54">
        <v>11363963.502999999</v>
      </c>
      <c r="G69" s="54">
        <v>12477968.699999999</v>
      </c>
      <c r="H69" s="54">
        <v>11770634.384000003</v>
      </c>
      <c r="I69" s="54">
        <v>12595426.862999996</v>
      </c>
      <c r="J69" s="54">
        <v>11046830.085999999</v>
      </c>
      <c r="K69" s="54">
        <v>12793148.033999996</v>
      </c>
      <c r="L69" s="54">
        <v>9722708.7899999991</v>
      </c>
      <c r="M69" s="54">
        <v>9395872.8970000036</v>
      </c>
      <c r="N69" s="54">
        <v>7721948.9740000013</v>
      </c>
      <c r="O69" s="55">
        <f t="shared" si="2"/>
        <v>132027195.626</v>
      </c>
    </row>
    <row r="70" spans="1:15" s="56" customFormat="1" ht="15" customHeight="1" thickBot="1" x14ac:dyDescent="0.25">
      <c r="A70" s="47">
        <v>2009</v>
      </c>
      <c r="B70" s="53" t="s">
        <v>44</v>
      </c>
      <c r="C70" s="54">
        <v>7884493.5240000021</v>
      </c>
      <c r="D70" s="54">
        <v>8435115.8340000007</v>
      </c>
      <c r="E70" s="54">
        <v>8155485.0810000002</v>
      </c>
      <c r="F70" s="54">
        <v>7561696.282999998</v>
      </c>
      <c r="G70" s="54">
        <v>7346407.5280000027</v>
      </c>
      <c r="H70" s="54">
        <v>8329692.782999998</v>
      </c>
      <c r="I70" s="54">
        <v>9055733.6709999945</v>
      </c>
      <c r="J70" s="54">
        <v>7839908.8419999983</v>
      </c>
      <c r="K70" s="54">
        <v>8480708.3870000001</v>
      </c>
      <c r="L70" s="54">
        <v>10095768.030000005</v>
      </c>
      <c r="M70" s="54">
        <v>8903010.773</v>
      </c>
      <c r="N70" s="54">
        <v>10054591.867000001</v>
      </c>
      <c r="O70" s="55">
        <f t="shared" si="2"/>
        <v>102142612.603</v>
      </c>
    </row>
    <row r="71" spans="1:15" s="56" customFormat="1" ht="15" customHeight="1" thickBot="1" x14ac:dyDescent="0.25">
      <c r="A71" s="47">
        <v>2010</v>
      </c>
      <c r="B71" s="53" t="s">
        <v>44</v>
      </c>
      <c r="C71" s="54">
        <v>7828748.0580000002</v>
      </c>
      <c r="D71" s="54">
        <v>8263237.8140000002</v>
      </c>
      <c r="E71" s="54">
        <v>9886488.1710000001</v>
      </c>
      <c r="F71" s="54">
        <v>9396006.6539999992</v>
      </c>
      <c r="G71" s="54">
        <v>9799958.1170000006</v>
      </c>
      <c r="H71" s="54">
        <v>9542907.6439999994</v>
      </c>
      <c r="I71" s="54">
        <v>9564682.5449999999</v>
      </c>
      <c r="J71" s="54">
        <v>8523451.9729999993</v>
      </c>
      <c r="K71" s="54">
        <v>8909230.5209999997</v>
      </c>
      <c r="L71" s="54">
        <v>10963586.27</v>
      </c>
      <c r="M71" s="54">
        <v>9382369.7180000003</v>
      </c>
      <c r="N71" s="54">
        <v>11822551.698999999</v>
      </c>
      <c r="O71" s="55">
        <f t="shared" si="2"/>
        <v>113883219.18399999</v>
      </c>
    </row>
    <row r="72" spans="1:15" s="56" customFormat="1" ht="15" customHeight="1" thickBot="1" x14ac:dyDescent="0.25">
      <c r="A72" s="47">
        <v>2011</v>
      </c>
      <c r="B72" s="53" t="s">
        <v>44</v>
      </c>
      <c r="C72" s="54">
        <v>9551084.6390000004</v>
      </c>
      <c r="D72" s="54">
        <v>10059126.307</v>
      </c>
      <c r="E72" s="54">
        <v>11811085.16</v>
      </c>
      <c r="F72" s="54">
        <v>11873269.447000001</v>
      </c>
      <c r="G72" s="54">
        <v>10943364.372</v>
      </c>
      <c r="H72" s="54">
        <v>11349953.558</v>
      </c>
      <c r="I72" s="54">
        <v>11860004.271</v>
      </c>
      <c r="J72" s="54">
        <v>11245124.657</v>
      </c>
      <c r="K72" s="54">
        <v>10750626.098999999</v>
      </c>
      <c r="L72" s="54">
        <v>11907219.297</v>
      </c>
      <c r="M72" s="54">
        <v>11078524.743000001</v>
      </c>
      <c r="N72" s="54">
        <v>12477486.279999999</v>
      </c>
      <c r="O72" s="55">
        <f t="shared" si="2"/>
        <v>134906868.83000001</v>
      </c>
    </row>
    <row r="73" spans="1:15" ht="13.5" thickBot="1" x14ac:dyDescent="0.25">
      <c r="A73" s="47">
        <v>2012</v>
      </c>
      <c r="B73" s="53" t="s">
        <v>44</v>
      </c>
      <c r="C73" s="54">
        <v>10348187.165999999</v>
      </c>
      <c r="D73" s="54">
        <v>11748000.124</v>
      </c>
      <c r="E73" s="54">
        <v>13208572.977</v>
      </c>
      <c r="F73" s="54">
        <v>12630226.718</v>
      </c>
      <c r="G73" s="54">
        <v>13131530.960999999</v>
      </c>
      <c r="H73" s="54">
        <v>13231198.687999999</v>
      </c>
      <c r="I73" s="54">
        <v>12830675.307</v>
      </c>
      <c r="J73" s="54">
        <v>12831394.572000001</v>
      </c>
      <c r="K73" s="54">
        <v>12952651.721999999</v>
      </c>
      <c r="L73" s="54">
        <v>13190769.654999999</v>
      </c>
      <c r="M73" s="54">
        <v>13753052.493000001</v>
      </c>
      <c r="N73" s="54">
        <v>12605476.173</v>
      </c>
      <c r="O73" s="55">
        <f t="shared" si="2"/>
        <v>152461736.55599999</v>
      </c>
    </row>
    <row r="74" spans="1:15" ht="13.5" thickBot="1" x14ac:dyDescent="0.25">
      <c r="A74" s="47">
        <v>2013</v>
      </c>
      <c r="B74" s="57" t="s">
        <v>44</v>
      </c>
      <c r="C74" s="54">
        <v>11481559</v>
      </c>
      <c r="D74" s="54">
        <v>12386204</v>
      </c>
      <c r="E74" s="54">
        <v>13122243</v>
      </c>
      <c r="F74" s="54">
        <v>12468957</v>
      </c>
      <c r="G74" s="54">
        <v>13276668</v>
      </c>
      <c r="H74" s="54">
        <v>12393547</v>
      </c>
      <c r="I74" s="54">
        <v>13060662</v>
      </c>
      <c r="J74" s="54">
        <v>11116764</v>
      </c>
      <c r="K74" s="54">
        <v>13059044</v>
      </c>
      <c r="L74" s="54">
        <v>12054431</v>
      </c>
      <c r="M74" s="54">
        <v>14196127</v>
      </c>
      <c r="N74" s="54">
        <v>13180277</v>
      </c>
      <c r="O74" s="59">
        <f t="shared" si="2"/>
        <v>151796483</v>
      </c>
    </row>
    <row r="75" spans="1:15" ht="13.5" thickBot="1" x14ac:dyDescent="0.25">
      <c r="A75" s="47">
        <v>2014</v>
      </c>
      <c r="B75" s="57" t="s">
        <v>44</v>
      </c>
      <c r="C75" s="54">
        <v>12433716</v>
      </c>
      <c r="D75" s="54">
        <v>13093504</v>
      </c>
      <c r="E75" s="54">
        <v>14747501</v>
      </c>
      <c r="F75" s="54">
        <v>13153730.517999999</v>
      </c>
      <c r="G75" s="54"/>
      <c r="H75" s="54"/>
      <c r="I75" s="54"/>
      <c r="J75" s="54"/>
      <c r="K75" s="54"/>
      <c r="L75" s="54"/>
      <c r="M75" s="58"/>
      <c r="N75" s="58"/>
      <c r="O75" s="59">
        <f t="shared" si="2"/>
        <v>53428451.517999999</v>
      </c>
    </row>
    <row r="76" spans="1:15" x14ac:dyDescent="0.2">
      <c r="B76" s="60" t="s">
        <v>111</v>
      </c>
    </row>
    <row r="78" spans="1:15" x14ac:dyDescent="0.2">
      <c r="C78" s="63"/>
    </row>
  </sheetData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D91"/>
  <sheetViews>
    <sheetView showGridLines="0" workbookViewId="0"/>
  </sheetViews>
  <sheetFormatPr defaultColWidth="9.140625" defaultRowHeight="12.75" x14ac:dyDescent="0.2"/>
  <cols>
    <col min="1" max="1" width="29.140625" customWidth="1"/>
    <col min="2" max="3" width="12.7109375" style="84" bestFit="1" customWidth="1"/>
    <col min="4" max="4" width="9.28515625" bestFit="1" customWidth="1"/>
  </cols>
  <sheetData>
    <row r="2" spans="1:4" ht="24.6" customHeight="1" x14ac:dyDescent="0.3">
      <c r="A2" s="145" t="s">
        <v>112</v>
      </c>
      <c r="B2" s="145"/>
      <c r="C2" s="145"/>
      <c r="D2" s="145"/>
    </row>
    <row r="3" spans="1:4" ht="15.75" x14ac:dyDescent="0.25">
      <c r="A3" s="144" t="s">
        <v>113</v>
      </c>
      <c r="B3" s="144"/>
      <c r="C3" s="144"/>
      <c r="D3" s="144"/>
    </row>
    <row r="5" spans="1:4" x14ac:dyDescent="0.2">
      <c r="A5" s="77" t="s">
        <v>114</v>
      </c>
      <c r="B5" s="78" t="s">
        <v>209</v>
      </c>
      <c r="C5" s="78" t="s">
        <v>210</v>
      </c>
      <c r="D5" s="79" t="s">
        <v>115</v>
      </c>
    </row>
    <row r="6" spans="1:4" x14ac:dyDescent="0.2">
      <c r="A6" s="80" t="s">
        <v>216</v>
      </c>
      <c r="B6" s="81">
        <v>6554</v>
      </c>
      <c r="C6" s="81">
        <v>47520</v>
      </c>
      <c r="D6" s="82">
        <f>(C6-B6)/B6</f>
        <v>6.2505340250228869</v>
      </c>
    </row>
    <row r="7" spans="1:4" x14ac:dyDescent="0.2">
      <c r="A7" s="80" t="s">
        <v>217</v>
      </c>
      <c r="B7" s="81">
        <v>4782</v>
      </c>
      <c r="C7" s="81">
        <v>16299</v>
      </c>
      <c r="D7" s="82">
        <f t="shared" ref="D7:D15" si="0">(C7-B7)/B7</f>
        <v>2.4084065244667503</v>
      </c>
    </row>
    <row r="8" spans="1:4" x14ac:dyDescent="0.2">
      <c r="A8" s="80" t="s">
        <v>195</v>
      </c>
      <c r="B8" s="81">
        <v>6732</v>
      </c>
      <c r="C8" s="81">
        <v>20196</v>
      </c>
      <c r="D8" s="82">
        <f t="shared" si="0"/>
        <v>2</v>
      </c>
    </row>
    <row r="9" spans="1:4" x14ac:dyDescent="0.2">
      <c r="A9" s="80" t="s">
        <v>218</v>
      </c>
      <c r="B9" s="81">
        <v>4384</v>
      </c>
      <c r="C9" s="81">
        <v>12564</v>
      </c>
      <c r="D9" s="82">
        <f t="shared" si="0"/>
        <v>1.8658759124087592</v>
      </c>
    </row>
    <row r="10" spans="1:4" x14ac:dyDescent="0.2">
      <c r="A10" s="80" t="s">
        <v>200</v>
      </c>
      <c r="B10" s="81">
        <v>9941</v>
      </c>
      <c r="C10" s="81">
        <v>28369</v>
      </c>
      <c r="D10" s="82">
        <f t="shared" si="0"/>
        <v>1.8537370485866613</v>
      </c>
    </row>
    <row r="11" spans="1:4" x14ac:dyDescent="0.2">
      <c r="A11" s="80" t="s">
        <v>219</v>
      </c>
      <c r="B11" s="81">
        <v>4758</v>
      </c>
      <c r="C11" s="81">
        <v>13197</v>
      </c>
      <c r="D11" s="82">
        <f t="shared" si="0"/>
        <v>1.7736443883984867</v>
      </c>
    </row>
    <row r="12" spans="1:4" x14ac:dyDescent="0.2">
      <c r="A12" s="80" t="s">
        <v>202</v>
      </c>
      <c r="B12" s="81">
        <v>19296</v>
      </c>
      <c r="C12" s="81">
        <v>44790</v>
      </c>
      <c r="D12" s="82">
        <f t="shared" si="0"/>
        <v>1.3212064676616915</v>
      </c>
    </row>
    <row r="13" spans="1:4" x14ac:dyDescent="0.2">
      <c r="A13" s="80" t="s">
        <v>220</v>
      </c>
      <c r="B13" s="81">
        <v>43914</v>
      </c>
      <c r="C13" s="81">
        <v>88512</v>
      </c>
      <c r="D13" s="82">
        <f t="shared" si="0"/>
        <v>1.0155758983467686</v>
      </c>
    </row>
    <row r="14" spans="1:4" x14ac:dyDescent="0.2">
      <c r="A14" s="80" t="s">
        <v>221</v>
      </c>
      <c r="B14" s="81">
        <v>36957</v>
      </c>
      <c r="C14" s="81">
        <v>65588</v>
      </c>
      <c r="D14" s="82">
        <f t="shared" si="0"/>
        <v>0.77471115079687203</v>
      </c>
    </row>
    <row r="15" spans="1:4" x14ac:dyDescent="0.2">
      <c r="A15" s="80" t="s">
        <v>201</v>
      </c>
      <c r="B15" s="81">
        <v>11657</v>
      </c>
      <c r="C15" s="81">
        <v>19754</v>
      </c>
      <c r="D15" s="82">
        <f t="shared" si="0"/>
        <v>0.69460410054044774</v>
      </c>
    </row>
    <row r="16" spans="1:4" x14ac:dyDescent="0.2">
      <c r="A16" s="83" t="s">
        <v>116</v>
      </c>
    </row>
    <row r="17" spans="1:4" x14ac:dyDescent="0.2">
      <c r="A17" s="85"/>
    </row>
    <row r="18" spans="1:4" ht="19.5" x14ac:dyDescent="0.3">
      <c r="A18" s="145" t="s">
        <v>117</v>
      </c>
      <c r="B18" s="145"/>
      <c r="C18" s="145"/>
      <c r="D18" s="145"/>
    </row>
    <row r="19" spans="1:4" ht="15.75" x14ac:dyDescent="0.25">
      <c r="A19" s="144" t="s">
        <v>118</v>
      </c>
      <c r="B19" s="144"/>
      <c r="C19" s="144"/>
      <c r="D19" s="144"/>
    </row>
    <row r="20" spans="1:4" x14ac:dyDescent="0.2">
      <c r="A20" s="37"/>
    </row>
    <row r="21" spans="1:4" x14ac:dyDescent="0.2">
      <c r="A21" s="77" t="s">
        <v>114</v>
      </c>
      <c r="B21" s="78" t="s">
        <v>209</v>
      </c>
      <c r="C21" s="78" t="s">
        <v>210</v>
      </c>
      <c r="D21" s="79" t="s">
        <v>115</v>
      </c>
    </row>
    <row r="22" spans="1:4" x14ac:dyDescent="0.2">
      <c r="A22" s="80" t="s">
        <v>72</v>
      </c>
      <c r="B22" s="81">
        <v>1032832</v>
      </c>
      <c r="C22" s="81">
        <v>1251014</v>
      </c>
      <c r="D22" s="82">
        <f>(C22-B22)/B22</f>
        <v>0.21124635952410459</v>
      </c>
    </row>
    <row r="23" spans="1:4" x14ac:dyDescent="0.2">
      <c r="A23" s="80" t="s">
        <v>73</v>
      </c>
      <c r="B23" s="81">
        <v>907236</v>
      </c>
      <c r="C23" s="81">
        <v>1005138</v>
      </c>
      <c r="D23" s="82">
        <f t="shared" ref="D23:D31" si="1">(C23-B23)/B23</f>
        <v>0.10791238442918932</v>
      </c>
    </row>
    <row r="24" spans="1:4" x14ac:dyDescent="0.2">
      <c r="A24" s="80" t="s">
        <v>74</v>
      </c>
      <c r="B24" s="81">
        <v>622802</v>
      </c>
      <c r="C24" s="81">
        <v>842708</v>
      </c>
      <c r="D24" s="82">
        <f t="shared" si="1"/>
        <v>0.35309135166553735</v>
      </c>
    </row>
    <row r="25" spans="1:4" x14ac:dyDescent="0.2">
      <c r="A25" s="80" t="s">
        <v>76</v>
      </c>
      <c r="B25" s="81">
        <v>582485</v>
      </c>
      <c r="C25" s="81">
        <v>628179</v>
      </c>
      <c r="D25" s="82">
        <f t="shared" si="1"/>
        <v>7.8446655278676711E-2</v>
      </c>
    </row>
    <row r="26" spans="1:4" x14ac:dyDescent="0.2">
      <c r="A26" s="80" t="s">
        <v>77</v>
      </c>
      <c r="B26" s="81">
        <v>493239</v>
      </c>
      <c r="C26" s="81">
        <v>562145</v>
      </c>
      <c r="D26" s="82">
        <f t="shared" si="1"/>
        <v>0.1397010374281028</v>
      </c>
    </row>
    <row r="27" spans="1:4" x14ac:dyDescent="0.2">
      <c r="A27" s="80" t="s">
        <v>75</v>
      </c>
      <c r="B27" s="81">
        <v>579669</v>
      </c>
      <c r="C27" s="81">
        <v>541174</v>
      </c>
      <c r="D27" s="82">
        <f t="shared" si="1"/>
        <v>-6.6408588349558109E-2</v>
      </c>
    </row>
    <row r="28" spans="1:4" x14ac:dyDescent="0.2">
      <c r="A28" s="80" t="s">
        <v>78</v>
      </c>
      <c r="B28" s="81">
        <v>463578</v>
      </c>
      <c r="C28" s="81">
        <v>502852</v>
      </c>
      <c r="D28" s="82">
        <f t="shared" si="1"/>
        <v>8.4719292114811315E-2</v>
      </c>
    </row>
    <row r="29" spans="1:4" x14ac:dyDescent="0.2">
      <c r="A29" s="80" t="s">
        <v>79</v>
      </c>
      <c r="B29" s="81">
        <v>315375</v>
      </c>
      <c r="C29" s="81">
        <v>455550</v>
      </c>
      <c r="D29" s="82">
        <f t="shared" si="1"/>
        <v>0.44447086801426872</v>
      </c>
    </row>
    <row r="30" spans="1:4" x14ac:dyDescent="0.2">
      <c r="A30" s="80" t="s">
        <v>81</v>
      </c>
      <c r="B30" s="81">
        <v>244373</v>
      </c>
      <c r="C30" s="81">
        <v>324108</v>
      </c>
      <c r="D30" s="82">
        <f t="shared" si="1"/>
        <v>0.32628400027826315</v>
      </c>
    </row>
    <row r="31" spans="1:4" x14ac:dyDescent="0.2">
      <c r="A31" s="80" t="s">
        <v>151</v>
      </c>
      <c r="B31" s="81">
        <v>323690</v>
      </c>
      <c r="C31" s="81">
        <v>312362</v>
      </c>
      <c r="D31" s="82">
        <f t="shared" si="1"/>
        <v>-3.4996447218017236E-2</v>
      </c>
    </row>
    <row r="33" spans="1:4" ht="19.5" x14ac:dyDescent="0.3">
      <c r="A33" s="145" t="s">
        <v>119</v>
      </c>
      <c r="B33" s="145"/>
      <c r="C33" s="145"/>
      <c r="D33" s="145"/>
    </row>
    <row r="34" spans="1:4" ht="15.75" x14ac:dyDescent="0.25">
      <c r="A34" s="144" t="s">
        <v>120</v>
      </c>
      <c r="B34" s="144"/>
      <c r="C34" s="144"/>
      <c r="D34" s="144"/>
    </row>
    <row r="36" spans="1:4" x14ac:dyDescent="0.2">
      <c r="A36" s="77" t="s">
        <v>121</v>
      </c>
      <c r="B36" s="78" t="s">
        <v>209</v>
      </c>
      <c r="C36" s="78" t="s">
        <v>210</v>
      </c>
      <c r="D36" s="79" t="s">
        <v>115</v>
      </c>
    </row>
    <row r="37" spans="1:4" x14ac:dyDescent="0.2">
      <c r="A37" s="80" t="s">
        <v>102</v>
      </c>
      <c r="B37" s="81">
        <v>1766370.9978499999</v>
      </c>
      <c r="C37" s="81">
        <v>2097241.87035</v>
      </c>
      <c r="D37" s="82">
        <f>(C37-B37)/B37</f>
        <v>0.18731674880460056</v>
      </c>
    </row>
    <row r="38" spans="1:4" x14ac:dyDescent="0.2">
      <c r="A38" s="80" t="s">
        <v>196</v>
      </c>
      <c r="B38" s="81">
        <v>1316507.37161</v>
      </c>
      <c r="C38" s="81">
        <v>1549042.4207299999</v>
      </c>
      <c r="D38" s="82">
        <f t="shared" ref="D38:D46" si="2">(C38-B38)/B38</f>
        <v>0.1766302674292094</v>
      </c>
    </row>
    <row r="39" spans="1:4" x14ac:dyDescent="0.2">
      <c r="A39" s="80" t="s">
        <v>138</v>
      </c>
      <c r="B39" s="81">
        <v>1420981.6986700001</v>
      </c>
      <c r="C39" s="81">
        <v>1481922.5824500001</v>
      </c>
      <c r="D39" s="82">
        <f t="shared" si="2"/>
        <v>4.2886466333126622E-2</v>
      </c>
    </row>
    <row r="40" spans="1:4" x14ac:dyDescent="0.2">
      <c r="A40" s="80" t="s">
        <v>106</v>
      </c>
      <c r="B40" s="81">
        <v>1224394.15918</v>
      </c>
      <c r="C40" s="81">
        <v>1212788.7128600001</v>
      </c>
      <c r="D40" s="82">
        <f t="shared" si="2"/>
        <v>-9.4785214654831904E-3</v>
      </c>
    </row>
    <row r="41" spans="1:4" x14ac:dyDescent="0.2">
      <c r="A41" s="80" t="s">
        <v>203</v>
      </c>
      <c r="B41" s="81">
        <v>916379.54480999999</v>
      </c>
      <c r="C41" s="81">
        <v>1087373.3703600001</v>
      </c>
      <c r="D41" s="82">
        <f t="shared" si="2"/>
        <v>0.1865971654631963</v>
      </c>
    </row>
    <row r="42" spans="1:4" x14ac:dyDescent="0.2">
      <c r="A42" s="80" t="s">
        <v>98</v>
      </c>
      <c r="B42" s="81">
        <v>700825.50462999998</v>
      </c>
      <c r="C42" s="81">
        <v>791559.64573999995</v>
      </c>
      <c r="D42" s="82">
        <f t="shared" si="2"/>
        <v>0.12946752153077384</v>
      </c>
    </row>
    <row r="43" spans="1:4" x14ac:dyDescent="0.2">
      <c r="A43" s="83" t="s">
        <v>140</v>
      </c>
      <c r="B43" s="81">
        <v>558747.25367000001</v>
      </c>
      <c r="C43" s="81">
        <v>650094.57600999996</v>
      </c>
      <c r="D43" s="82">
        <f t="shared" si="2"/>
        <v>0.16348594420823823</v>
      </c>
    </row>
    <row r="44" spans="1:4" x14ac:dyDescent="0.2">
      <c r="A44" s="80" t="s">
        <v>139</v>
      </c>
      <c r="B44" s="81">
        <v>519233.69559999998</v>
      </c>
      <c r="C44" s="81">
        <v>610972.85933000001</v>
      </c>
      <c r="D44" s="82">
        <f t="shared" si="2"/>
        <v>0.17668183807676605</v>
      </c>
    </row>
    <row r="45" spans="1:4" x14ac:dyDescent="0.2">
      <c r="A45" s="80" t="s">
        <v>104</v>
      </c>
      <c r="B45" s="81">
        <v>501862.07740000001</v>
      </c>
      <c r="C45" s="81">
        <v>525920.75977999996</v>
      </c>
      <c r="D45" s="82">
        <f t="shared" si="2"/>
        <v>4.7938833124512852E-2</v>
      </c>
    </row>
    <row r="46" spans="1:4" x14ac:dyDescent="0.2">
      <c r="A46" s="80" t="s">
        <v>110</v>
      </c>
      <c r="B46" s="81">
        <v>401154.97665999999</v>
      </c>
      <c r="C46" s="81">
        <v>411461.14132</v>
      </c>
      <c r="D46" s="82">
        <f t="shared" si="2"/>
        <v>2.5691229723257374E-2</v>
      </c>
    </row>
    <row r="48" spans="1:4" ht="19.5" x14ac:dyDescent="0.3">
      <c r="A48" s="145" t="s">
        <v>122</v>
      </c>
      <c r="B48" s="145"/>
      <c r="C48" s="145"/>
      <c r="D48" s="145"/>
    </row>
    <row r="49" spans="1:4" ht="15.75" x14ac:dyDescent="0.25">
      <c r="A49" s="144" t="s">
        <v>123</v>
      </c>
      <c r="B49" s="144"/>
      <c r="C49" s="144"/>
      <c r="D49" s="144"/>
    </row>
    <row r="51" spans="1:4" x14ac:dyDescent="0.2">
      <c r="A51" s="77" t="s">
        <v>121</v>
      </c>
      <c r="B51" s="78" t="s">
        <v>209</v>
      </c>
      <c r="C51" s="78" t="s">
        <v>210</v>
      </c>
      <c r="D51" s="79" t="s">
        <v>115</v>
      </c>
    </row>
    <row r="52" spans="1:4" x14ac:dyDescent="0.2">
      <c r="A52" s="80" t="s">
        <v>103</v>
      </c>
      <c r="B52" s="81">
        <v>29250.644990000001</v>
      </c>
      <c r="C52" s="81">
        <v>76354.087700000004</v>
      </c>
      <c r="D52" s="82">
        <f>(C52-B52)/B52</f>
        <v>1.6103386002634605</v>
      </c>
    </row>
    <row r="53" spans="1:4" x14ac:dyDescent="0.2">
      <c r="A53" s="80" t="s">
        <v>96</v>
      </c>
      <c r="B53" s="81">
        <v>154505.48621</v>
      </c>
      <c r="C53" s="81">
        <v>204327.03677000001</v>
      </c>
      <c r="D53" s="82">
        <f t="shared" ref="D53:D61" si="3">(C53-B53)/B53</f>
        <v>0.32245813260173684</v>
      </c>
    </row>
    <row r="54" spans="1:4" x14ac:dyDescent="0.2">
      <c r="A54" s="80" t="s">
        <v>222</v>
      </c>
      <c r="B54" s="81">
        <v>10435.251990000001</v>
      </c>
      <c r="C54" s="81">
        <v>13321.75909</v>
      </c>
      <c r="D54" s="82">
        <f t="shared" si="3"/>
        <v>0.27661115445665424</v>
      </c>
    </row>
    <row r="55" spans="1:4" x14ac:dyDescent="0.2">
      <c r="A55" s="80" t="s">
        <v>107</v>
      </c>
      <c r="B55" s="81">
        <v>165840.55554999999</v>
      </c>
      <c r="C55" s="81">
        <v>209979.95454000001</v>
      </c>
      <c r="D55" s="82">
        <f t="shared" si="3"/>
        <v>0.26615563873151787</v>
      </c>
    </row>
    <row r="56" spans="1:4" x14ac:dyDescent="0.2">
      <c r="A56" s="80" t="s">
        <v>197</v>
      </c>
      <c r="B56" s="81">
        <v>100788.32537999999</v>
      </c>
      <c r="C56" s="81">
        <v>121289.66661</v>
      </c>
      <c r="D56" s="82">
        <f t="shared" si="3"/>
        <v>0.20340988058591361</v>
      </c>
    </row>
    <row r="57" spans="1:4" x14ac:dyDescent="0.2">
      <c r="A57" s="80" t="s">
        <v>102</v>
      </c>
      <c r="B57" s="81">
        <v>1766370.9978499999</v>
      </c>
      <c r="C57" s="81">
        <v>2097241.87035</v>
      </c>
      <c r="D57" s="82">
        <f t="shared" si="3"/>
        <v>0.18731674880460056</v>
      </c>
    </row>
    <row r="58" spans="1:4" x14ac:dyDescent="0.2">
      <c r="A58" s="80" t="s">
        <v>203</v>
      </c>
      <c r="B58" s="81">
        <v>916379.54480999999</v>
      </c>
      <c r="C58" s="81">
        <v>1087373.3703600001</v>
      </c>
      <c r="D58" s="82">
        <f t="shared" si="3"/>
        <v>0.1865971654631963</v>
      </c>
    </row>
    <row r="59" spans="1:4" x14ac:dyDescent="0.2">
      <c r="A59" s="80" t="s">
        <v>108</v>
      </c>
      <c r="B59" s="81">
        <v>113262.23510999999</v>
      </c>
      <c r="C59" s="81">
        <v>134220.15309000001</v>
      </c>
      <c r="D59" s="82">
        <f t="shared" si="3"/>
        <v>0.18503888749542807</v>
      </c>
    </row>
    <row r="60" spans="1:4" x14ac:dyDescent="0.2">
      <c r="A60" s="80" t="s">
        <v>109</v>
      </c>
      <c r="B60" s="81">
        <v>10183.082329999999</v>
      </c>
      <c r="C60" s="81">
        <v>12031.30917</v>
      </c>
      <c r="D60" s="82">
        <f t="shared" si="3"/>
        <v>0.18149974439026276</v>
      </c>
    </row>
    <row r="61" spans="1:4" x14ac:dyDescent="0.2">
      <c r="A61" s="80" t="s">
        <v>139</v>
      </c>
      <c r="B61" s="81">
        <v>519233.69559999998</v>
      </c>
      <c r="C61" s="81">
        <v>610972.85933000001</v>
      </c>
      <c r="D61" s="82">
        <f t="shared" si="3"/>
        <v>0.17668183807676605</v>
      </c>
    </row>
    <row r="63" spans="1:4" ht="19.5" x14ac:dyDescent="0.3">
      <c r="A63" s="145" t="s">
        <v>125</v>
      </c>
      <c r="B63" s="145"/>
      <c r="C63" s="145"/>
      <c r="D63" s="145"/>
    </row>
    <row r="64" spans="1:4" ht="15.75" x14ac:dyDescent="0.25">
      <c r="A64" s="144" t="s">
        <v>126</v>
      </c>
      <c r="B64" s="144"/>
      <c r="C64" s="144"/>
      <c r="D64" s="144"/>
    </row>
    <row r="66" spans="1:4" x14ac:dyDescent="0.2">
      <c r="A66" s="77" t="s">
        <v>127</v>
      </c>
      <c r="B66" s="78" t="s">
        <v>209</v>
      </c>
      <c r="C66" s="78" t="s">
        <v>210</v>
      </c>
      <c r="D66" s="79" t="s">
        <v>115</v>
      </c>
    </row>
    <row r="67" spans="1:4" x14ac:dyDescent="0.2">
      <c r="A67" s="80" t="s">
        <v>128</v>
      </c>
      <c r="B67" s="81">
        <v>5117359</v>
      </c>
      <c r="C67" s="81">
        <v>5770653</v>
      </c>
      <c r="D67" s="82">
        <f>(C67-B67)/B67</f>
        <v>0.12766233520063766</v>
      </c>
    </row>
    <row r="68" spans="1:4" x14ac:dyDescent="0.2">
      <c r="A68" s="80" t="s">
        <v>129</v>
      </c>
      <c r="B68" s="81">
        <v>1122385</v>
      </c>
      <c r="C68" s="81">
        <v>1182942</v>
      </c>
      <c r="D68" s="82">
        <f t="shared" ref="D68:D76" si="4">(C68-B68)/B68</f>
        <v>5.3953857188041535E-2</v>
      </c>
    </row>
    <row r="69" spans="1:4" x14ac:dyDescent="0.2">
      <c r="A69" s="80" t="s">
        <v>130</v>
      </c>
      <c r="B69" s="81">
        <v>1037873</v>
      </c>
      <c r="C69" s="81">
        <v>1067298</v>
      </c>
      <c r="D69" s="82">
        <f t="shared" si="4"/>
        <v>2.8351252995308676E-2</v>
      </c>
    </row>
    <row r="70" spans="1:4" x14ac:dyDescent="0.2">
      <c r="A70" s="80" t="s">
        <v>131</v>
      </c>
      <c r="B70" s="81">
        <v>726039</v>
      </c>
      <c r="C70" s="81">
        <v>753570</v>
      </c>
      <c r="D70" s="82">
        <f t="shared" si="4"/>
        <v>3.7919450608025186E-2</v>
      </c>
    </row>
    <row r="71" spans="1:4" x14ac:dyDescent="0.2">
      <c r="A71" s="80" t="s">
        <v>132</v>
      </c>
      <c r="B71" s="81">
        <v>561405</v>
      </c>
      <c r="C71" s="81">
        <v>663592</v>
      </c>
      <c r="D71" s="82">
        <f t="shared" si="4"/>
        <v>0.18202011025908213</v>
      </c>
    </row>
    <row r="72" spans="1:4" x14ac:dyDescent="0.2">
      <c r="A72" s="80" t="s">
        <v>133</v>
      </c>
      <c r="B72" s="81">
        <v>559088</v>
      </c>
      <c r="C72" s="81">
        <v>592245</v>
      </c>
      <c r="D72" s="82">
        <f t="shared" si="4"/>
        <v>5.9305511833557506E-2</v>
      </c>
    </row>
    <row r="73" spans="1:4" x14ac:dyDescent="0.2">
      <c r="A73" s="80" t="s">
        <v>134</v>
      </c>
      <c r="B73" s="81">
        <v>314902</v>
      </c>
      <c r="C73" s="81">
        <v>377631</v>
      </c>
      <c r="D73" s="82">
        <f t="shared" si="4"/>
        <v>0.1992016563883367</v>
      </c>
    </row>
    <row r="74" spans="1:4" x14ac:dyDescent="0.2">
      <c r="A74" s="80" t="s">
        <v>135</v>
      </c>
      <c r="B74" s="81">
        <v>245557</v>
      </c>
      <c r="C74" s="81">
        <v>293611</v>
      </c>
      <c r="D74" s="82">
        <f t="shared" si="4"/>
        <v>0.1956938714840139</v>
      </c>
    </row>
    <row r="75" spans="1:4" x14ac:dyDescent="0.2">
      <c r="A75" s="80" t="s">
        <v>198</v>
      </c>
      <c r="B75" s="81">
        <v>134378</v>
      </c>
      <c r="C75" s="81">
        <v>268935</v>
      </c>
      <c r="D75" s="82">
        <f t="shared" si="4"/>
        <v>1.0013320632841685</v>
      </c>
    </row>
    <row r="76" spans="1:4" x14ac:dyDescent="0.2">
      <c r="A76" s="80" t="s">
        <v>141</v>
      </c>
      <c r="B76" s="81">
        <v>177993</v>
      </c>
      <c r="C76" s="81">
        <v>169590</v>
      </c>
      <c r="D76" s="82">
        <f t="shared" si="4"/>
        <v>-4.7209721730629858E-2</v>
      </c>
    </row>
    <row r="78" spans="1:4" ht="19.5" x14ac:dyDescent="0.3">
      <c r="A78" s="145" t="s">
        <v>136</v>
      </c>
      <c r="B78" s="145"/>
      <c r="C78" s="145"/>
      <c r="D78" s="145"/>
    </row>
    <row r="79" spans="1:4" ht="15.75" x14ac:dyDescent="0.25">
      <c r="A79" s="144" t="s">
        <v>137</v>
      </c>
      <c r="B79" s="144"/>
      <c r="C79" s="144"/>
      <c r="D79" s="144"/>
    </row>
    <row r="81" spans="1:4" x14ac:dyDescent="0.2">
      <c r="A81" s="77" t="s">
        <v>127</v>
      </c>
      <c r="B81" s="78" t="s">
        <v>209</v>
      </c>
      <c r="C81" s="78" t="s">
        <v>210</v>
      </c>
      <c r="D81" s="79" t="s">
        <v>115</v>
      </c>
    </row>
    <row r="82" spans="1:4" x14ac:dyDescent="0.2">
      <c r="A82" s="80" t="s">
        <v>223</v>
      </c>
      <c r="B82" s="81">
        <v>14</v>
      </c>
      <c r="C82" s="81">
        <v>132</v>
      </c>
      <c r="D82" s="86">
        <f>(C82-B82)/B82</f>
        <v>8.4285714285714288</v>
      </c>
    </row>
    <row r="83" spans="1:4" x14ac:dyDescent="0.2">
      <c r="A83" s="80" t="s">
        <v>204</v>
      </c>
      <c r="B83" s="81">
        <v>5286</v>
      </c>
      <c r="C83" s="81">
        <v>14647</v>
      </c>
      <c r="D83" s="86">
        <f t="shared" ref="D83:D91" si="5">(C83-B83)/B83</f>
        <v>1.7709042754445705</v>
      </c>
    </row>
    <row r="84" spans="1:4" x14ac:dyDescent="0.2">
      <c r="A84" s="80" t="s">
        <v>206</v>
      </c>
      <c r="B84" s="81">
        <v>9345</v>
      </c>
      <c r="C84" s="81">
        <v>20320</v>
      </c>
      <c r="D84" s="86">
        <f t="shared" si="5"/>
        <v>1.1744248261102195</v>
      </c>
    </row>
    <row r="85" spans="1:4" x14ac:dyDescent="0.2">
      <c r="A85" s="80" t="s">
        <v>198</v>
      </c>
      <c r="B85" s="81">
        <v>134378</v>
      </c>
      <c r="C85" s="81">
        <v>268935</v>
      </c>
      <c r="D85" s="86">
        <f t="shared" si="5"/>
        <v>1.0013320632841685</v>
      </c>
    </row>
    <row r="86" spans="1:4" x14ac:dyDescent="0.2">
      <c r="A86" s="80" t="s">
        <v>224</v>
      </c>
      <c r="B86" s="81">
        <v>1647</v>
      </c>
      <c r="C86" s="81">
        <v>3185</v>
      </c>
      <c r="D86" s="86">
        <f t="shared" si="5"/>
        <v>0.93381906496660594</v>
      </c>
    </row>
    <row r="87" spans="1:4" x14ac:dyDescent="0.2">
      <c r="A87" s="80" t="s">
        <v>225</v>
      </c>
      <c r="B87" s="81">
        <v>1852</v>
      </c>
      <c r="C87" s="81">
        <v>3429</v>
      </c>
      <c r="D87" s="86">
        <f t="shared" si="5"/>
        <v>0.85151187904967607</v>
      </c>
    </row>
    <row r="88" spans="1:4" x14ac:dyDescent="0.2">
      <c r="A88" s="80" t="s">
        <v>226</v>
      </c>
      <c r="B88" s="81">
        <v>1396</v>
      </c>
      <c r="C88" s="81">
        <v>2578</v>
      </c>
      <c r="D88" s="86">
        <f t="shared" si="5"/>
        <v>0.84670487106017189</v>
      </c>
    </row>
    <row r="89" spans="1:4" x14ac:dyDescent="0.2">
      <c r="A89" s="80" t="s">
        <v>205</v>
      </c>
      <c r="B89" s="81">
        <v>173</v>
      </c>
      <c r="C89" s="81">
        <v>319</v>
      </c>
      <c r="D89" s="86">
        <f t="shared" si="5"/>
        <v>0.84393063583815031</v>
      </c>
    </row>
    <row r="90" spans="1:4" x14ac:dyDescent="0.2">
      <c r="A90" s="80" t="s">
        <v>227</v>
      </c>
      <c r="B90" s="81">
        <v>478</v>
      </c>
      <c r="C90" s="81">
        <v>870</v>
      </c>
      <c r="D90" s="86">
        <f t="shared" si="5"/>
        <v>0.82008368200836823</v>
      </c>
    </row>
    <row r="91" spans="1:4" x14ac:dyDescent="0.2">
      <c r="A91" s="80" t="s">
        <v>228</v>
      </c>
      <c r="B91" s="81">
        <v>23731</v>
      </c>
      <c r="C91" s="81">
        <v>41204</v>
      </c>
      <c r="D91" s="86">
        <f t="shared" si="5"/>
        <v>0.7362942985967722</v>
      </c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showGridLines="0" topLeftCell="A25" zoomScale="80" zoomScaleNormal="80" workbookViewId="0">
      <selection activeCell="M44" sqref="M44:M45"/>
    </sheetView>
  </sheetViews>
  <sheetFormatPr defaultColWidth="9.140625" defaultRowHeight="12.75" x14ac:dyDescent="0.2"/>
  <cols>
    <col min="1" max="1" width="44.7109375" style="21" customWidth="1"/>
    <col min="2" max="2" width="16" style="24" customWidth="1"/>
    <col min="3" max="3" width="16" style="21" customWidth="1"/>
    <col min="4" max="4" width="10.28515625" style="21" customWidth="1"/>
    <col min="5" max="5" width="13.85546875" style="21" bestFit="1" customWidth="1"/>
    <col min="6" max="7" width="14.85546875" style="21" bestFit="1" customWidth="1"/>
    <col min="8" max="8" width="9.5703125" style="21" bestFit="1" customWidth="1"/>
    <col min="9" max="9" width="13.85546875" style="21" bestFit="1" customWidth="1"/>
    <col min="10" max="11" width="14.140625" style="21" bestFit="1" customWidth="1"/>
    <col min="12" max="12" width="9.5703125" style="21" bestFit="1" customWidth="1"/>
    <col min="13" max="13" width="9.28515625" style="21" customWidth="1"/>
    <col min="14" max="16384" width="9.140625" style="21"/>
  </cols>
  <sheetData>
    <row r="1" spans="1:13" ht="26.25" x14ac:dyDescent="0.4">
      <c r="B1" s="2" t="s">
        <v>211</v>
      </c>
      <c r="C1" s="22"/>
      <c r="D1" s="23"/>
    </row>
    <row r="2" spans="1:13" x14ac:dyDescent="0.2">
      <c r="D2" s="23"/>
    </row>
    <row r="3" spans="1:13" x14ac:dyDescent="0.2">
      <c r="D3" s="23"/>
    </row>
    <row r="4" spans="1:13" x14ac:dyDescent="0.2">
      <c r="B4" s="25"/>
      <c r="C4" s="23"/>
      <c r="D4" s="23"/>
      <c r="E4" s="23"/>
      <c r="F4" s="23"/>
      <c r="G4" s="23"/>
      <c r="H4" s="23"/>
      <c r="I4" s="23"/>
    </row>
    <row r="5" spans="1:13" ht="26.25" x14ac:dyDescent="0.2">
      <c r="A5" s="146" t="s">
        <v>39</v>
      </c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8"/>
    </row>
    <row r="6" spans="1:13" ht="18" x14ac:dyDescent="0.2">
      <c r="A6" s="92"/>
      <c r="B6" s="140" t="s">
        <v>65</v>
      </c>
      <c r="C6" s="140"/>
      <c r="D6" s="140"/>
      <c r="E6" s="140"/>
      <c r="F6" s="140" t="s">
        <v>208</v>
      </c>
      <c r="G6" s="140"/>
      <c r="H6" s="140"/>
      <c r="I6" s="140"/>
      <c r="J6" s="140" t="s">
        <v>184</v>
      </c>
      <c r="K6" s="140"/>
      <c r="L6" s="140"/>
      <c r="M6" s="140"/>
    </row>
    <row r="7" spans="1:13" ht="30" x14ac:dyDescent="0.25">
      <c r="A7" s="93" t="s">
        <v>2</v>
      </c>
      <c r="B7" s="6">
        <v>2013</v>
      </c>
      <c r="C7" s="7">
        <v>2014</v>
      </c>
      <c r="D7" s="8" t="s">
        <v>185</v>
      </c>
      <c r="E7" s="8" t="s">
        <v>186</v>
      </c>
      <c r="F7" s="6">
        <v>2013</v>
      </c>
      <c r="G7" s="7">
        <v>2014</v>
      </c>
      <c r="H7" s="8" t="s">
        <v>185</v>
      </c>
      <c r="I7" s="8" t="s">
        <v>186</v>
      </c>
      <c r="J7" s="6" t="s">
        <v>187</v>
      </c>
      <c r="K7" s="7" t="s">
        <v>188</v>
      </c>
      <c r="L7" s="8" t="s">
        <v>185</v>
      </c>
      <c r="M7" s="8" t="s">
        <v>186</v>
      </c>
    </row>
    <row r="8" spans="1:13" ht="16.5" x14ac:dyDescent="0.25">
      <c r="A8" s="94" t="s">
        <v>3</v>
      </c>
      <c r="B8" s="95">
        <f>'SEKTÖR (U S D)'!B8*1.7965</f>
        <v>3031242.8166597998</v>
      </c>
      <c r="C8" s="95">
        <f>'SEKTÖR (U S D)'!C8*2.1275</f>
        <v>3940460.2880988745</v>
      </c>
      <c r="D8" s="96">
        <f t="shared" ref="D8:D43" si="0">(C8-B8)/B8*100</f>
        <v>29.994874262199939</v>
      </c>
      <c r="E8" s="96">
        <f t="shared" ref="E8:E43" si="1">C8/C$46*100</f>
        <v>14.080836189923129</v>
      </c>
      <c r="F8" s="95">
        <f>'SEKTÖR (U S D)'!F8*1.7843</f>
        <v>11993273.158443548</v>
      </c>
      <c r="G8" s="95">
        <f>'SEKTÖR (U S D)'!G8*2.1938</f>
        <v>16381368.898976397</v>
      </c>
      <c r="H8" s="96">
        <f t="shared" ref="H8:H43" si="2">(G8-F8)/F8*100</f>
        <v>36.587974630124435</v>
      </c>
      <c r="I8" s="96">
        <f t="shared" ref="I8:I46" si="3">G8/G$46*100</f>
        <v>13.975925304337771</v>
      </c>
      <c r="J8" s="95">
        <f>'SEKTÖR (U S D)'!J8*1.7912</f>
        <v>35216877.2147144</v>
      </c>
      <c r="K8" s="95">
        <f>'SEKTÖR (U S D)'!K8*2.0394</f>
        <v>45049053.69544141</v>
      </c>
      <c r="L8" s="96">
        <f t="shared" ref="L8:L43" si="4">(K8-J8)/J8*100</f>
        <v>27.918933359085301</v>
      </c>
      <c r="M8" s="96">
        <f t="shared" ref="M8:M46" si="5">K8/K$46*100</f>
        <v>14.18112448805765</v>
      </c>
    </row>
    <row r="9" spans="1:13" s="26" customFormat="1" ht="15.75" x14ac:dyDescent="0.25">
      <c r="A9" s="97" t="s">
        <v>4</v>
      </c>
      <c r="B9" s="98">
        <f>'SEKTÖR (U S D)'!B9*1.7965</f>
        <v>2104888.7085634852</v>
      </c>
      <c r="C9" s="98">
        <f>'SEKTÖR (U S D)'!C9*2.1275</f>
        <v>2664282.2454608995</v>
      </c>
      <c r="D9" s="99">
        <f t="shared" si="0"/>
        <v>26.57591988695599</v>
      </c>
      <c r="E9" s="99">
        <f t="shared" si="1"/>
        <v>9.520543063296607</v>
      </c>
      <c r="F9" s="98">
        <f>'SEKTÖR (U S D)'!F9*1.7843</f>
        <v>8488406.2831388935</v>
      </c>
      <c r="G9" s="98">
        <f>'SEKTÖR (U S D)'!G9*2.1938</f>
        <v>11412166.246773489</v>
      </c>
      <c r="H9" s="99">
        <f t="shared" si="2"/>
        <v>34.444156725182459</v>
      </c>
      <c r="I9" s="99">
        <f t="shared" si="3"/>
        <v>9.7364013965619964</v>
      </c>
      <c r="J9" s="98">
        <f>'SEKTÖR (U S D)'!J9*1.7912</f>
        <v>24878595.867379203</v>
      </c>
      <c r="K9" s="98">
        <f>'SEKTÖR (U S D)'!K9*2.0394</f>
        <v>31292082.335448001</v>
      </c>
      <c r="L9" s="99">
        <f t="shared" si="4"/>
        <v>25.779133606483619</v>
      </c>
      <c r="M9" s="99">
        <f t="shared" si="5"/>
        <v>9.8505268965159729</v>
      </c>
    </row>
    <row r="10" spans="1:13" ht="14.25" x14ac:dyDescent="0.2">
      <c r="A10" s="15" t="s">
        <v>5</v>
      </c>
      <c r="B10" s="100">
        <f>'SEKTÖR (U S D)'!B10*1.7965</f>
        <v>932803.33414539997</v>
      </c>
      <c r="C10" s="100">
        <f>'SEKTÖR (U S D)'!C10*2.1275</f>
        <v>1299844.7582245751</v>
      </c>
      <c r="D10" s="101">
        <f t="shared" si="0"/>
        <v>39.34821099406178</v>
      </c>
      <c r="E10" s="101">
        <f t="shared" si="1"/>
        <v>4.6448637404542774</v>
      </c>
      <c r="F10" s="100">
        <f>'SEKTÖR (U S D)'!F10*1.7843</f>
        <v>3609741.129363026</v>
      </c>
      <c r="G10" s="100">
        <f>'SEKTÖR (U S D)'!G10*2.1938</f>
        <v>5223145.2455596821</v>
      </c>
      <c r="H10" s="101">
        <f t="shared" si="2"/>
        <v>44.695839905875943</v>
      </c>
      <c r="I10" s="101">
        <f t="shared" si="3"/>
        <v>4.4561775182421073</v>
      </c>
      <c r="J10" s="100">
        <f>'SEKTÖR (U S D)'!J10*1.7912</f>
        <v>10629296.846492799</v>
      </c>
      <c r="K10" s="100">
        <f>'SEKTÖR (U S D)'!K10*2.0394</f>
        <v>14158799.144780399</v>
      </c>
      <c r="L10" s="101">
        <f t="shared" si="4"/>
        <v>33.205416588324759</v>
      </c>
      <c r="M10" s="101">
        <f t="shared" si="5"/>
        <v>4.4570901451333498</v>
      </c>
    </row>
    <row r="11" spans="1:13" ht="14.25" x14ac:dyDescent="0.2">
      <c r="A11" s="15" t="s">
        <v>6</v>
      </c>
      <c r="B11" s="100">
        <f>'SEKTÖR (U S D)'!B11*1.7965</f>
        <v>287673.25856604002</v>
      </c>
      <c r="C11" s="100">
        <f>'SEKTÖR (U S D)'!C11*2.1275</f>
        <v>378180.71338289999</v>
      </c>
      <c r="D11" s="101">
        <f t="shared" si="0"/>
        <v>31.461893701211903</v>
      </c>
      <c r="E11" s="101">
        <f t="shared" si="1"/>
        <v>1.3513905193806808</v>
      </c>
      <c r="F11" s="100">
        <f>'SEKTÖR (U S D)'!F11*1.7843</f>
        <v>1315115.34877968</v>
      </c>
      <c r="G11" s="100">
        <f>'SEKTÖR (U S D)'!G11*2.1938</f>
        <v>1733094.7066460859</v>
      </c>
      <c r="H11" s="101">
        <f t="shared" si="2"/>
        <v>31.782714592621613</v>
      </c>
      <c r="I11" s="101">
        <f t="shared" si="3"/>
        <v>1.4786067217460923</v>
      </c>
      <c r="J11" s="100">
        <f>'SEKTÖR (U S D)'!J11*1.7912</f>
        <v>3927964.9726375993</v>
      </c>
      <c r="K11" s="100">
        <f>'SEKTÖR (U S D)'!K11*2.0394</f>
        <v>4902520.2248286</v>
      </c>
      <c r="L11" s="101">
        <f t="shared" si="4"/>
        <v>24.810691006152076</v>
      </c>
      <c r="M11" s="101">
        <f t="shared" si="5"/>
        <v>1.5432788018930115</v>
      </c>
    </row>
    <row r="12" spans="1:13" ht="14.25" x14ac:dyDescent="0.2">
      <c r="A12" s="15" t="s">
        <v>7</v>
      </c>
      <c r="B12" s="100">
        <f>'SEKTÖR (U S D)'!B12*1.7965</f>
        <v>181066.22654516998</v>
      </c>
      <c r="C12" s="100">
        <f>'SEKTÖR (U S D)'!C12*2.1275</f>
        <v>258043.765712775</v>
      </c>
      <c r="D12" s="101">
        <f t="shared" si="0"/>
        <v>42.513471803313742</v>
      </c>
      <c r="E12" s="101">
        <f t="shared" si="1"/>
        <v>0.92209329093010661</v>
      </c>
      <c r="F12" s="100">
        <f>'SEKTÖR (U S D)'!F12*1.7843</f>
        <v>687512.82810341602</v>
      </c>
      <c r="G12" s="100">
        <f>'SEKTÖR (U S D)'!G12*2.1938</f>
        <v>1020451.4302431679</v>
      </c>
      <c r="H12" s="101">
        <f t="shared" si="2"/>
        <v>48.426529445014388</v>
      </c>
      <c r="I12" s="101">
        <f t="shared" si="3"/>
        <v>0.87060813133109527</v>
      </c>
      <c r="J12" s="100">
        <f>'SEKTÖR (U S D)'!J12*1.7912</f>
        <v>2275576.9792824001</v>
      </c>
      <c r="K12" s="100">
        <f>'SEKTÖR (U S D)'!K12*2.0394</f>
        <v>2875211.5745430002</v>
      </c>
      <c r="L12" s="101">
        <f t="shared" si="4"/>
        <v>26.350881588268393</v>
      </c>
      <c r="M12" s="101">
        <f t="shared" si="5"/>
        <v>0.90509633218387664</v>
      </c>
    </row>
    <row r="13" spans="1:13" ht="14.25" x14ac:dyDescent="0.2">
      <c r="A13" s="15" t="s">
        <v>8</v>
      </c>
      <c r="B13" s="100">
        <f>'SEKTÖR (U S D)'!B13*1.7965</f>
        <v>187038.93914332998</v>
      </c>
      <c r="C13" s="100">
        <f>'SEKTÖR (U S D)'!C13*2.1275</f>
        <v>236173.43591905001</v>
      </c>
      <c r="D13" s="101">
        <f t="shared" si="0"/>
        <v>26.269661815215777</v>
      </c>
      <c r="E13" s="101">
        <f t="shared" si="1"/>
        <v>0.84394187999592551</v>
      </c>
      <c r="F13" s="100">
        <f>'SEKTÖR (U S D)'!F13*1.7843</f>
        <v>772284.05982180603</v>
      </c>
      <c r="G13" s="100">
        <f>'SEKTÖR (U S D)'!G13*2.1938</f>
        <v>974023.47666362196</v>
      </c>
      <c r="H13" s="101">
        <f t="shared" si="2"/>
        <v>26.122436981072035</v>
      </c>
      <c r="I13" s="101">
        <f t="shared" si="3"/>
        <v>0.83099766805036535</v>
      </c>
      <c r="J13" s="100">
        <f>'SEKTÖR (U S D)'!J13*1.7912</f>
        <v>2495856.9891591994</v>
      </c>
      <c r="K13" s="100">
        <f>'SEKTÖR (U S D)'!K13*2.0394</f>
        <v>2955949.2139122002</v>
      </c>
      <c r="L13" s="101">
        <f t="shared" si="4"/>
        <v>18.434238289750564</v>
      </c>
      <c r="M13" s="101">
        <f t="shared" si="5"/>
        <v>0.93051197182210488</v>
      </c>
    </row>
    <row r="14" spans="1:13" ht="14.25" x14ac:dyDescent="0.2">
      <c r="A14" s="15" t="s">
        <v>9</v>
      </c>
      <c r="B14" s="100">
        <f>'SEKTÖR (U S D)'!B14*1.7965</f>
        <v>240454.36246228998</v>
      </c>
      <c r="C14" s="100">
        <f>'SEKTÖR (U S D)'!C14*2.1275</f>
        <v>317796.71758609999</v>
      </c>
      <c r="D14" s="101">
        <f t="shared" si="0"/>
        <v>32.165087100858678</v>
      </c>
      <c r="E14" s="101">
        <f t="shared" si="1"/>
        <v>1.1356144193459394</v>
      </c>
      <c r="F14" s="100">
        <f>'SEKTÖR (U S D)'!F14*1.7843</f>
        <v>1037404.8562898861</v>
      </c>
      <c r="G14" s="100">
        <f>'SEKTÖR (U S D)'!G14*2.1938</f>
        <v>1408428.1135893499</v>
      </c>
      <c r="H14" s="101">
        <f t="shared" si="2"/>
        <v>35.764557592912155</v>
      </c>
      <c r="I14" s="101">
        <f t="shared" si="3"/>
        <v>1.2016142383121649</v>
      </c>
      <c r="J14" s="100">
        <f>'SEKTÖR (U S D)'!J14*1.7912</f>
        <v>3307988.8119967999</v>
      </c>
      <c r="K14" s="100">
        <f>'SEKTÖR (U S D)'!K14*2.0394</f>
        <v>3737225.2460796</v>
      </c>
      <c r="L14" s="101">
        <f t="shared" si="4"/>
        <v>12.975752291728588</v>
      </c>
      <c r="M14" s="101">
        <f t="shared" si="5"/>
        <v>1.1764521584152534</v>
      </c>
    </row>
    <row r="15" spans="1:13" ht="14.25" x14ac:dyDescent="0.2">
      <c r="A15" s="15" t="s">
        <v>10</v>
      </c>
      <c r="B15" s="100">
        <f>'SEKTÖR (U S D)'!B15*1.7965</f>
        <v>68964.783613164996</v>
      </c>
      <c r="C15" s="100">
        <f>'SEKTÖR (U S D)'!C15*2.1275</f>
        <v>42631.068196024993</v>
      </c>
      <c r="D15" s="101">
        <f t="shared" si="0"/>
        <v>-38.184293544441779</v>
      </c>
      <c r="E15" s="101">
        <f t="shared" si="1"/>
        <v>0.15233780928656002</v>
      </c>
      <c r="F15" s="100">
        <f>'SEKTÖR (U S D)'!F15*1.7843</f>
        <v>352643.77211355598</v>
      </c>
      <c r="G15" s="100">
        <f>'SEKTÖR (U S D)'!G15*2.1938</f>
        <v>198862.56741649198</v>
      </c>
      <c r="H15" s="101">
        <f t="shared" si="2"/>
        <v>-43.608087497301504</v>
      </c>
      <c r="I15" s="101">
        <f t="shared" si="3"/>
        <v>0.16966154691842589</v>
      </c>
      <c r="J15" s="100">
        <f>'SEKTÖR (U S D)'!J15*1.7912</f>
        <v>597129.64645280002</v>
      </c>
      <c r="K15" s="100">
        <f>'SEKTÖR (U S D)'!K15*2.0394</f>
        <v>678260.15646839992</v>
      </c>
      <c r="L15" s="101">
        <f t="shared" si="4"/>
        <v>13.586749627580724</v>
      </c>
      <c r="M15" s="101">
        <f t="shared" si="5"/>
        <v>0.21351151522947864</v>
      </c>
    </row>
    <row r="16" spans="1:13" ht="14.25" x14ac:dyDescent="0.2">
      <c r="A16" s="15" t="s">
        <v>11</v>
      </c>
      <c r="B16" s="100">
        <f>'SEKTÖR (U S D)'!B16*1.7965</f>
        <v>188140.87388805498</v>
      </c>
      <c r="C16" s="100">
        <f>'SEKTÖR (U S D)'!C16*2.1275</f>
        <v>103269.74397549999</v>
      </c>
      <c r="D16" s="101">
        <f t="shared" si="0"/>
        <v>-45.110415487414954</v>
      </c>
      <c r="E16" s="101">
        <f t="shared" si="1"/>
        <v>0.36902398247385387</v>
      </c>
      <c r="F16" s="100">
        <f>'SEKTÖR (U S D)'!F16*1.7843</f>
        <v>653225.78778484999</v>
      </c>
      <c r="G16" s="100">
        <f>'SEKTÖR (U S D)'!G16*2.1938</f>
        <v>766376.73348993401</v>
      </c>
      <c r="H16" s="101">
        <f t="shared" si="2"/>
        <v>17.321873664661876</v>
      </c>
      <c r="I16" s="101">
        <f t="shared" si="3"/>
        <v>0.65384181555834253</v>
      </c>
      <c r="J16" s="100">
        <f>'SEKTÖR (U S D)'!J16*1.7912</f>
        <v>1511095.4523464001</v>
      </c>
      <c r="K16" s="100">
        <f>'SEKTÖR (U S D)'!K16*2.0394</f>
        <v>1814639.7674393998</v>
      </c>
      <c r="L16" s="101">
        <f t="shared" si="4"/>
        <v>20.087699597114259</v>
      </c>
      <c r="M16" s="101">
        <f t="shared" si="5"/>
        <v>0.57123580479654212</v>
      </c>
    </row>
    <row r="17" spans="1:13" ht="14.25" x14ac:dyDescent="0.2">
      <c r="A17" s="12" t="s">
        <v>12</v>
      </c>
      <c r="B17" s="100">
        <f>'SEKTÖR (U S D)'!B17*1.7965</f>
        <v>18746.930200035</v>
      </c>
      <c r="C17" s="100">
        <f>'SEKTÖR (U S D)'!C17*2.1275</f>
        <v>28342.042463974998</v>
      </c>
      <c r="D17" s="101">
        <f t="shared" si="0"/>
        <v>51.182311778821713</v>
      </c>
      <c r="E17" s="101">
        <f t="shared" si="1"/>
        <v>0.10127742142926617</v>
      </c>
      <c r="F17" s="100">
        <f>'SEKTÖR (U S D)'!F17*1.7843</f>
        <v>60478.500882674009</v>
      </c>
      <c r="G17" s="100">
        <f>'SEKTÖR (U S D)'!G17*2.1938</f>
        <v>87783.973165154006</v>
      </c>
      <c r="H17" s="101">
        <f t="shared" si="2"/>
        <v>45.149056084329168</v>
      </c>
      <c r="I17" s="101">
        <f t="shared" si="3"/>
        <v>7.4893756403400777E-2</v>
      </c>
      <c r="J17" s="100">
        <f>'SEKTÖR (U S D)'!J17*1.7912</f>
        <v>133686.17080239995</v>
      </c>
      <c r="K17" s="100">
        <f>'SEKTÖR (U S D)'!K17*2.0394</f>
        <v>169477.00331760003</v>
      </c>
      <c r="L17" s="101">
        <f t="shared" si="4"/>
        <v>26.772277416863194</v>
      </c>
      <c r="M17" s="101">
        <f t="shared" si="5"/>
        <v>5.3350165758377456E-2</v>
      </c>
    </row>
    <row r="18" spans="1:13" s="26" customFormat="1" ht="15.75" x14ac:dyDescent="0.25">
      <c r="A18" s="97" t="s">
        <v>13</v>
      </c>
      <c r="B18" s="98">
        <f>'SEKTÖR (U S D)'!B18*1.7965</f>
        <v>277569.10597626498</v>
      </c>
      <c r="C18" s="98">
        <f>'SEKTÖR (U S D)'!C18*2.1275</f>
        <v>434705.770728175</v>
      </c>
      <c r="D18" s="99">
        <f t="shared" si="0"/>
        <v>56.611727086568067</v>
      </c>
      <c r="E18" s="99">
        <f t="shared" si="1"/>
        <v>1.5533770932610713</v>
      </c>
      <c r="F18" s="98">
        <f>'SEKTÖR (U S D)'!F18*1.7843</f>
        <v>1107051.4124602801</v>
      </c>
      <c r="G18" s="98">
        <f>'SEKTÖR (U S D)'!G18*2.1938</f>
        <v>1741414.651595514</v>
      </c>
      <c r="H18" s="99">
        <f t="shared" si="2"/>
        <v>57.302057699871654</v>
      </c>
      <c r="I18" s="99">
        <f t="shared" si="3"/>
        <v>1.4857049642596758</v>
      </c>
      <c r="J18" s="98">
        <f>'SEKTÖR (U S D)'!J18*1.7912</f>
        <v>3158628.1186743998</v>
      </c>
      <c r="K18" s="98">
        <f>'SEKTÖR (U S D)'!K18*2.0394</f>
        <v>4408168.9489992009</v>
      </c>
      <c r="L18" s="99">
        <f t="shared" si="4"/>
        <v>39.559605733175182</v>
      </c>
      <c r="M18" s="99">
        <f t="shared" si="5"/>
        <v>1.3876605056517248</v>
      </c>
    </row>
    <row r="19" spans="1:13" ht="14.25" x14ac:dyDescent="0.2">
      <c r="A19" s="15" t="s">
        <v>14</v>
      </c>
      <c r="B19" s="100">
        <f>'SEKTÖR (U S D)'!B19*1.7965</f>
        <v>277569.10597626498</v>
      </c>
      <c r="C19" s="100">
        <f>'SEKTÖR (U S D)'!C19*2.1275</f>
        <v>434705.770728175</v>
      </c>
      <c r="D19" s="101">
        <f t="shared" si="0"/>
        <v>56.611727086568067</v>
      </c>
      <c r="E19" s="101">
        <f t="shared" si="1"/>
        <v>1.5533770932610713</v>
      </c>
      <c r="F19" s="100">
        <f>'SEKTÖR (U S D)'!F19*1.7843</f>
        <v>1107051.4124602801</v>
      </c>
      <c r="G19" s="100">
        <f>'SEKTÖR (U S D)'!G19*2.1938</f>
        <v>1741414.651595514</v>
      </c>
      <c r="H19" s="101">
        <f t="shared" si="2"/>
        <v>57.302057699871654</v>
      </c>
      <c r="I19" s="101">
        <f t="shared" si="3"/>
        <v>1.4857049642596758</v>
      </c>
      <c r="J19" s="100">
        <f>'SEKTÖR (U S D)'!J19*1.7912</f>
        <v>3158628.1186743998</v>
      </c>
      <c r="K19" s="100">
        <f>'SEKTÖR (U S D)'!K19*2.0394</f>
        <v>4408168.9489992009</v>
      </c>
      <c r="L19" s="101">
        <f t="shared" si="4"/>
        <v>39.559605733175182</v>
      </c>
      <c r="M19" s="101">
        <f t="shared" si="5"/>
        <v>1.3876605056517248</v>
      </c>
    </row>
    <row r="20" spans="1:13" s="26" customFormat="1" ht="15.75" x14ac:dyDescent="0.25">
      <c r="A20" s="97" t="s">
        <v>15</v>
      </c>
      <c r="B20" s="98">
        <f>'SEKTÖR (U S D)'!B20*1.7965</f>
        <v>648785.00212005002</v>
      </c>
      <c r="C20" s="98">
        <f>'SEKTÖR (U S D)'!C20*2.1275</f>
        <v>841472.27190980001</v>
      </c>
      <c r="D20" s="99">
        <f t="shared" si="0"/>
        <v>29.699710868793399</v>
      </c>
      <c r="E20" s="99">
        <f t="shared" si="1"/>
        <v>3.0069160333654503</v>
      </c>
      <c r="F20" s="98">
        <f>'SEKTÖR (U S D)'!F20*1.7843</f>
        <v>2397815.4628443751</v>
      </c>
      <c r="G20" s="98">
        <f>'SEKTÖR (U S D)'!G20*2.1938</f>
        <v>3227788.0006073937</v>
      </c>
      <c r="H20" s="99">
        <f t="shared" si="2"/>
        <v>34.613695283225645</v>
      </c>
      <c r="I20" s="99">
        <f t="shared" si="3"/>
        <v>2.7538189435161011</v>
      </c>
      <c r="J20" s="98">
        <f>'SEKTÖR (U S D)'!J20*1.7912</f>
        <v>7179653.2286608005</v>
      </c>
      <c r="K20" s="98">
        <f>'SEKTÖR (U S D)'!K20*2.0394</f>
        <v>9348802.4069154002</v>
      </c>
      <c r="L20" s="99">
        <f t="shared" si="4"/>
        <v>30.212450506599254</v>
      </c>
      <c r="M20" s="99">
        <f t="shared" si="5"/>
        <v>2.9429370846059735</v>
      </c>
    </row>
    <row r="21" spans="1:13" ht="14.25" x14ac:dyDescent="0.2">
      <c r="A21" s="15" t="s">
        <v>16</v>
      </c>
      <c r="B21" s="100">
        <f>'SEKTÖR (U S D)'!B21*1.7965</f>
        <v>648785.00212005002</v>
      </c>
      <c r="C21" s="100">
        <f>'SEKTÖR (U S D)'!C21*2.1275</f>
        <v>841472.27190980001</v>
      </c>
      <c r="D21" s="101">
        <f t="shared" si="0"/>
        <v>29.699710868793399</v>
      </c>
      <c r="E21" s="101">
        <f t="shared" si="1"/>
        <v>3.0069160333654503</v>
      </c>
      <c r="F21" s="100">
        <f>'SEKTÖR (U S D)'!F21*1.7843</f>
        <v>2397815.4628443751</v>
      </c>
      <c r="G21" s="100">
        <f>'SEKTÖR (U S D)'!G21*2.1938</f>
        <v>3227788.0006073937</v>
      </c>
      <c r="H21" s="101">
        <f t="shared" si="2"/>
        <v>34.613695283225645</v>
      </c>
      <c r="I21" s="101">
        <f t="shared" si="3"/>
        <v>2.7538189435161011</v>
      </c>
      <c r="J21" s="100">
        <f>'SEKTÖR (U S D)'!J21*1.7912</f>
        <v>7179653.2286608005</v>
      </c>
      <c r="K21" s="100">
        <f>'SEKTÖR (U S D)'!K21*2.0394</f>
        <v>9348802.4069154002</v>
      </c>
      <c r="L21" s="101">
        <f t="shared" si="4"/>
        <v>30.212450506599254</v>
      </c>
      <c r="M21" s="101">
        <f t="shared" si="5"/>
        <v>2.9429370846059735</v>
      </c>
    </row>
    <row r="22" spans="1:13" ht="16.5" x14ac:dyDescent="0.25">
      <c r="A22" s="94" t="s">
        <v>17</v>
      </c>
      <c r="B22" s="95">
        <f>'SEKTÖR (U S D)'!B22*1.7965</f>
        <v>17441576.973694511</v>
      </c>
      <c r="C22" s="95">
        <f>'SEKTÖR (U S D)'!C22*2.1275</f>
        <v>23168717.809979372</v>
      </c>
      <c r="D22" s="102">
        <f t="shared" si="0"/>
        <v>32.836141163855586</v>
      </c>
      <c r="E22" s="102">
        <f t="shared" si="1"/>
        <v>82.791069154580995</v>
      </c>
      <c r="F22" s="95">
        <f>'SEKTÖR (U S D)'!F22*1.7843</f>
        <v>68777686.148911744</v>
      </c>
      <c r="G22" s="95">
        <f>'SEKTÖR (U S D)'!G22*2.1938</f>
        <v>90427342.802388504</v>
      </c>
      <c r="H22" s="102">
        <f t="shared" si="2"/>
        <v>31.477733354685295</v>
      </c>
      <c r="I22" s="102">
        <f t="shared" si="3"/>
        <v>77.148973096802536</v>
      </c>
      <c r="J22" s="95">
        <f>'SEKTÖR (U S D)'!J22*1.7912</f>
        <v>205588775.16052714</v>
      </c>
      <c r="K22" s="95">
        <f>'SEKTÖR (U S D)'!K22*2.0394</f>
        <v>248192458.10447219</v>
      </c>
      <c r="L22" s="102">
        <f t="shared" si="4"/>
        <v>20.722767043424128</v>
      </c>
      <c r="M22" s="102">
        <f t="shared" si="5"/>
        <v>78.129235947362702</v>
      </c>
    </row>
    <row r="23" spans="1:13" s="26" customFormat="1" ht="15.75" x14ac:dyDescent="0.25">
      <c r="A23" s="97" t="s">
        <v>18</v>
      </c>
      <c r="B23" s="98">
        <f>'SEKTÖR (U S D)'!B23*1.7965</f>
        <v>1861745.00419497</v>
      </c>
      <c r="C23" s="98">
        <f>'SEKTÖR (U S D)'!C23*2.1275</f>
        <v>2447708.269493375</v>
      </c>
      <c r="D23" s="99">
        <f t="shared" si="0"/>
        <v>31.473873381053014</v>
      </c>
      <c r="E23" s="99">
        <f t="shared" si="1"/>
        <v>8.746637870593764</v>
      </c>
      <c r="F23" s="98">
        <f>'SEKTÖR (U S D)'!F23*1.7843</f>
        <v>7133101.9134000633</v>
      </c>
      <c r="G23" s="98">
        <f>'SEKTÖR (U S D)'!G23*2.1938</f>
        <v>9574719.6692210138</v>
      </c>
      <c r="H23" s="99">
        <f t="shared" si="2"/>
        <v>34.229396768244534</v>
      </c>
      <c r="I23" s="99">
        <f t="shared" si="3"/>
        <v>8.168765854199652</v>
      </c>
      <c r="J23" s="98">
        <f>'SEKTÖR (U S D)'!J23*1.7912</f>
        <v>21156147.678384002</v>
      </c>
      <c r="K23" s="98">
        <f>'SEKTÖR (U S D)'!K23*2.0394</f>
        <v>26293013.555727601</v>
      </c>
      <c r="L23" s="99">
        <f t="shared" si="4"/>
        <v>24.280724238808936</v>
      </c>
      <c r="M23" s="99">
        <f t="shared" si="5"/>
        <v>8.2768552902519961</v>
      </c>
    </row>
    <row r="24" spans="1:13" ht="14.25" x14ac:dyDescent="0.2">
      <c r="A24" s="15" t="s">
        <v>19</v>
      </c>
      <c r="B24" s="100">
        <f>'SEKTÖR (U S D)'!B24*1.7965</f>
        <v>1259033.019067795</v>
      </c>
      <c r="C24" s="100">
        <f>'SEKTÖR (U S D)'!C24*2.1275</f>
        <v>1684043.1463118498</v>
      </c>
      <c r="D24" s="101">
        <f t="shared" si="0"/>
        <v>33.756869026257789</v>
      </c>
      <c r="E24" s="101">
        <f t="shared" si="1"/>
        <v>6.0177578115932286</v>
      </c>
      <c r="F24" s="100">
        <f>'SEKTÖR (U S D)'!F24*1.7843</f>
        <v>4935963.0783501919</v>
      </c>
      <c r="G24" s="100">
        <f>'SEKTÖR (U S D)'!G24*2.1938</f>
        <v>6683312.957632388</v>
      </c>
      <c r="H24" s="101">
        <f t="shared" si="2"/>
        <v>35.400383907779037</v>
      </c>
      <c r="I24" s="101">
        <f t="shared" si="3"/>
        <v>5.7019339017033879</v>
      </c>
      <c r="J24" s="100">
        <f>'SEKTÖR (U S D)'!J24*1.7912</f>
        <v>14360821.0423056</v>
      </c>
      <c r="K24" s="100">
        <f>'SEKTÖR (U S D)'!K24*2.0394</f>
        <v>17677785.702673804</v>
      </c>
      <c r="L24" s="101">
        <f t="shared" si="4"/>
        <v>23.09731909197075</v>
      </c>
      <c r="M24" s="101">
        <f t="shared" si="5"/>
        <v>5.5648423031845118</v>
      </c>
    </row>
    <row r="25" spans="1:13" ht="14.25" x14ac:dyDescent="0.2">
      <c r="A25" s="15" t="s">
        <v>20</v>
      </c>
      <c r="B25" s="100">
        <f>'SEKTÖR (U S D)'!B25*1.7965</f>
        <v>261234.95823859997</v>
      </c>
      <c r="C25" s="100">
        <f>'SEKTÖR (U S D)'!C25*2.1275</f>
        <v>329628.55279147497</v>
      </c>
      <c r="D25" s="101">
        <f t="shared" si="0"/>
        <v>26.180873729161259</v>
      </c>
      <c r="E25" s="101">
        <f t="shared" si="1"/>
        <v>1.1778942854459047</v>
      </c>
      <c r="F25" s="100">
        <f>'SEKTÖR (U S D)'!F25*1.7843</f>
        <v>970365.61227720801</v>
      </c>
      <c r="G25" s="100">
        <f>'SEKTÖR (U S D)'!G25*2.1938</f>
        <v>1245092.119929882</v>
      </c>
      <c r="H25" s="101">
        <f t="shared" si="2"/>
        <v>28.311649153349411</v>
      </c>
      <c r="I25" s="101">
        <f t="shared" si="3"/>
        <v>1.062262535718058</v>
      </c>
      <c r="J25" s="100">
        <f>'SEKTÖR (U S D)'!J25*1.7912</f>
        <v>3065808.6809904003</v>
      </c>
      <c r="K25" s="100">
        <f>'SEKTÖR (U S D)'!K25*2.0394</f>
        <v>4009561.1014931998</v>
      </c>
      <c r="L25" s="101">
        <f t="shared" si="4"/>
        <v>30.78314789681929</v>
      </c>
      <c r="M25" s="101">
        <f t="shared" si="5"/>
        <v>1.2621815656141606</v>
      </c>
    </row>
    <row r="26" spans="1:13" ht="14.25" x14ac:dyDescent="0.2">
      <c r="A26" s="15" t="s">
        <v>21</v>
      </c>
      <c r="B26" s="100">
        <f>'SEKTÖR (U S D)'!B26*1.7965</f>
        <v>341477.026888575</v>
      </c>
      <c r="C26" s="100">
        <f>'SEKTÖR (U S D)'!C26*2.1275</f>
        <v>434036.57039005001</v>
      </c>
      <c r="D26" s="101">
        <f t="shared" si="0"/>
        <v>27.105642902202458</v>
      </c>
      <c r="E26" s="101">
        <f t="shared" si="1"/>
        <v>1.5509857735546302</v>
      </c>
      <c r="F26" s="100">
        <f>'SEKTÖR (U S D)'!F26*1.7843</f>
        <v>1226773.2227726642</v>
      </c>
      <c r="G26" s="100">
        <f>'SEKTÖR (U S D)'!G26*2.1938</f>
        <v>1646314.5916587438</v>
      </c>
      <c r="H26" s="101">
        <f t="shared" si="2"/>
        <v>34.198771304924847</v>
      </c>
      <c r="I26" s="101">
        <f t="shared" si="3"/>
        <v>1.4045694167782075</v>
      </c>
      <c r="J26" s="100">
        <f>'SEKTÖR (U S D)'!J26*1.7912</f>
        <v>3729517.9550879998</v>
      </c>
      <c r="K26" s="100">
        <f>'SEKTÖR (U S D)'!K26*2.0394</f>
        <v>4605666.7556393994</v>
      </c>
      <c r="L26" s="101">
        <f t="shared" si="4"/>
        <v>23.492279997100226</v>
      </c>
      <c r="M26" s="101">
        <f t="shared" si="5"/>
        <v>1.4498314227373017</v>
      </c>
    </row>
    <row r="27" spans="1:13" s="26" customFormat="1" ht="15.75" x14ac:dyDescent="0.25">
      <c r="A27" s="97" t="s">
        <v>22</v>
      </c>
      <c r="B27" s="98">
        <f>'SEKTÖR (U S D)'!B27*1.7965</f>
        <v>2552793.6216606549</v>
      </c>
      <c r="C27" s="98">
        <f>'SEKTÖR (U S D)'!C27*2.1275</f>
        <v>3152790.2941623749</v>
      </c>
      <c r="D27" s="99">
        <f t="shared" si="0"/>
        <v>23.50353226405382</v>
      </c>
      <c r="E27" s="99">
        <f t="shared" si="1"/>
        <v>11.266177153811229</v>
      </c>
      <c r="F27" s="98">
        <f>'SEKTÖR (U S D)'!F27*1.7843</f>
        <v>10025104.718584102</v>
      </c>
      <c r="G27" s="98">
        <f>'SEKTÖR (U S D)'!G27*2.1938</f>
        <v>12687521.764781458</v>
      </c>
      <c r="H27" s="99">
        <f t="shared" si="2"/>
        <v>26.557498609085687</v>
      </c>
      <c r="I27" s="99">
        <f t="shared" si="3"/>
        <v>10.824483446729863</v>
      </c>
      <c r="J27" s="98">
        <f>'SEKTÖR (U S D)'!J27*1.7912</f>
        <v>31019504.846504003</v>
      </c>
      <c r="K27" s="98">
        <f>'SEKTÖR (U S D)'!K27*2.0394</f>
        <v>35885956.415581807</v>
      </c>
      <c r="L27" s="99">
        <f t="shared" si="4"/>
        <v>15.688359930820331</v>
      </c>
      <c r="M27" s="99">
        <f t="shared" si="5"/>
        <v>11.296646068147565</v>
      </c>
    </row>
    <row r="28" spans="1:13" ht="14.25" x14ac:dyDescent="0.2">
      <c r="A28" s="15" t="s">
        <v>23</v>
      </c>
      <c r="B28" s="100">
        <f>'SEKTÖR (U S D)'!B28*1.7965</f>
        <v>2552793.6216606549</v>
      </c>
      <c r="C28" s="100">
        <f>'SEKTÖR (U S D)'!C28*2.1275</f>
        <v>3152790.2941623749</v>
      </c>
      <c r="D28" s="101">
        <f t="shared" si="0"/>
        <v>23.50353226405382</v>
      </c>
      <c r="E28" s="101">
        <f t="shared" si="1"/>
        <v>11.266177153811229</v>
      </c>
      <c r="F28" s="100">
        <f>'SEKTÖR (U S D)'!F28*1.7843</f>
        <v>10025104.718584102</v>
      </c>
      <c r="G28" s="100">
        <f>'SEKTÖR (U S D)'!G28*2.1938</f>
        <v>12687521.764781458</v>
      </c>
      <c r="H28" s="101">
        <f t="shared" si="2"/>
        <v>26.557498609085687</v>
      </c>
      <c r="I28" s="101">
        <f t="shared" si="3"/>
        <v>10.824483446729863</v>
      </c>
      <c r="J28" s="100">
        <f>'SEKTÖR (U S D)'!J28*1.7912</f>
        <v>31019504.846504003</v>
      </c>
      <c r="K28" s="100">
        <f>'SEKTÖR (U S D)'!K28*2.0394</f>
        <v>35885956.415581807</v>
      </c>
      <c r="L28" s="101">
        <f t="shared" si="4"/>
        <v>15.688359930820331</v>
      </c>
      <c r="M28" s="101">
        <f t="shared" si="5"/>
        <v>11.296646068147565</v>
      </c>
    </row>
    <row r="29" spans="1:13" s="26" customFormat="1" ht="15.75" x14ac:dyDescent="0.25">
      <c r="A29" s="97" t="s">
        <v>24</v>
      </c>
      <c r="B29" s="98">
        <f>'SEKTÖR (U S D)'!B29*1.7965</f>
        <v>13027038.347838884</v>
      </c>
      <c r="C29" s="98">
        <f>'SEKTÖR (U S D)'!C29*2.1275</f>
        <v>17568219.246323623</v>
      </c>
      <c r="D29" s="99">
        <f t="shared" si="0"/>
        <v>34.859657101094633</v>
      </c>
      <c r="E29" s="99">
        <f t="shared" si="1"/>
        <v>62.778254130176002</v>
      </c>
      <c r="F29" s="98">
        <f>'SEKTÖR (U S D)'!F29*1.7843</f>
        <v>51619479.516927585</v>
      </c>
      <c r="G29" s="98">
        <f>'SEKTÖR (U S D)'!G29*2.1938</f>
        <v>68165101.36838603</v>
      </c>
      <c r="H29" s="99">
        <f t="shared" si="2"/>
        <v>32.053058276251384</v>
      </c>
      <c r="I29" s="99">
        <f t="shared" si="3"/>
        <v>58.155723795873001</v>
      </c>
      <c r="J29" s="98">
        <f>'SEKTÖR (U S D)'!J29*1.7912</f>
        <v>153413122.63384801</v>
      </c>
      <c r="K29" s="98">
        <f>'SEKTÖR (U S D)'!K29*2.0394</f>
        <v>186013488.1352022</v>
      </c>
      <c r="L29" s="99">
        <f t="shared" si="4"/>
        <v>21.250050153246452</v>
      </c>
      <c r="M29" s="99">
        <f t="shared" si="5"/>
        <v>58.555734589605123</v>
      </c>
    </row>
    <row r="30" spans="1:13" ht="14.25" x14ac:dyDescent="0.2">
      <c r="A30" s="15" t="s">
        <v>25</v>
      </c>
      <c r="B30" s="100">
        <f>'SEKTÖR (U S D)'!B30*1.7965</f>
        <v>2365105.4930973649</v>
      </c>
      <c r="C30" s="100">
        <f>'SEKTÖR (U S D)'!C30*2.1275</f>
        <v>3295587.7501030746</v>
      </c>
      <c r="D30" s="101">
        <f t="shared" si="0"/>
        <v>39.342103754836792</v>
      </c>
      <c r="E30" s="101">
        <f t="shared" si="1"/>
        <v>11.776449416042009</v>
      </c>
      <c r="F30" s="100">
        <f>'SEKTÖR (U S D)'!F30*1.7843</f>
        <v>10007272.255143248</v>
      </c>
      <c r="G30" s="100">
        <f>'SEKTÖR (U S D)'!G30*2.1938</f>
        <v>13657851.44572261</v>
      </c>
      <c r="H30" s="101">
        <f t="shared" si="2"/>
        <v>36.479263254810959</v>
      </c>
      <c r="I30" s="101">
        <f t="shared" si="3"/>
        <v>11.652329716785037</v>
      </c>
      <c r="J30" s="100">
        <f>'SEKTÖR (U S D)'!J30*1.7912</f>
        <v>29421610.267442398</v>
      </c>
      <c r="K30" s="100">
        <f>'SEKTÖR (U S D)'!K30*2.0394</f>
        <v>36664168.133003406</v>
      </c>
      <c r="L30" s="101">
        <f t="shared" si="4"/>
        <v>24.616456406451473</v>
      </c>
      <c r="M30" s="101">
        <f t="shared" si="5"/>
        <v>11.541621630063476</v>
      </c>
    </row>
    <row r="31" spans="1:13" ht="14.25" x14ac:dyDescent="0.2">
      <c r="A31" s="15" t="s">
        <v>26</v>
      </c>
      <c r="B31" s="100">
        <f>'SEKTÖR (U S D)'!B31*1.7965</f>
        <v>3173285.4976375247</v>
      </c>
      <c r="C31" s="100">
        <f>'SEKTÖR (U S D)'!C31*2.1275</f>
        <v>4461882.0791696245</v>
      </c>
      <c r="D31" s="101">
        <f t="shared" si="0"/>
        <v>40.607647263110913</v>
      </c>
      <c r="E31" s="101">
        <f t="shared" si="1"/>
        <v>15.944084208967579</v>
      </c>
      <c r="F31" s="100">
        <f>'SEKTÖR (U S D)'!F31*1.7843</f>
        <v>12310030.037933033</v>
      </c>
      <c r="G31" s="100">
        <f>'SEKTÖR (U S D)'!G31*2.1938</f>
        <v>16764917.523802279</v>
      </c>
      <c r="H31" s="101">
        <f t="shared" si="2"/>
        <v>36.18908704642984</v>
      </c>
      <c r="I31" s="101">
        <f t="shared" si="3"/>
        <v>14.303153569826804</v>
      </c>
      <c r="J31" s="100">
        <f>'SEKTÖR (U S D)'!J31*1.7912</f>
        <v>34390741.147235997</v>
      </c>
      <c r="K31" s="100">
        <f>'SEKTÖR (U S D)'!K31*2.0394</f>
        <v>44960613.945865206</v>
      </c>
      <c r="L31" s="101">
        <f t="shared" si="4"/>
        <v>30.734646727666455</v>
      </c>
      <c r="M31" s="101">
        <f t="shared" si="5"/>
        <v>14.15328427842946</v>
      </c>
    </row>
    <row r="32" spans="1:13" ht="14.25" x14ac:dyDescent="0.2">
      <c r="A32" s="15" t="s">
        <v>27</v>
      </c>
      <c r="B32" s="100">
        <f>'SEKTÖR (U S D)'!B32*1.7965</f>
        <v>52548.783724535002</v>
      </c>
      <c r="C32" s="100">
        <f>'SEKTÖR (U S D)'!C32*2.1275</f>
        <v>162443.32158175</v>
      </c>
      <c r="D32" s="101">
        <f t="shared" si="0"/>
        <v>209.12860406682506</v>
      </c>
      <c r="E32" s="101">
        <f t="shared" si="1"/>
        <v>0.58047477556059357</v>
      </c>
      <c r="F32" s="100">
        <f>'SEKTÖR (U S D)'!F32*1.7843</f>
        <v>594397.03606875893</v>
      </c>
      <c r="G32" s="100">
        <f>'SEKTÖR (U S D)'!G32*2.1938</f>
        <v>696027.12484603201</v>
      </c>
      <c r="H32" s="101">
        <f t="shared" si="2"/>
        <v>17.098014056301025</v>
      </c>
      <c r="I32" s="101">
        <f t="shared" si="3"/>
        <v>0.5938223579867592</v>
      </c>
      <c r="J32" s="100">
        <f>'SEKTÖR (U S D)'!J32*1.7912</f>
        <v>1533008.8104439999</v>
      </c>
      <c r="K32" s="100">
        <f>'SEKTÖR (U S D)'!K32*2.0394</f>
        <v>2340691.3769382006</v>
      </c>
      <c r="L32" s="101">
        <f t="shared" si="4"/>
        <v>52.686100757651509</v>
      </c>
      <c r="M32" s="101">
        <f t="shared" si="5"/>
        <v>0.73683314257592536</v>
      </c>
    </row>
    <row r="33" spans="1:13" ht="14.25" x14ac:dyDescent="0.2">
      <c r="A33" s="15" t="s">
        <v>191</v>
      </c>
      <c r="B33" s="100">
        <f>'SEKTÖR (U S D)'!B33*1.7965</f>
        <v>1646275.8522511651</v>
      </c>
      <c r="C33" s="100">
        <f>'SEKTÖR (U S D)'!C33*2.1275</f>
        <v>2313386.8454409</v>
      </c>
      <c r="D33" s="101">
        <f t="shared" si="0"/>
        <v>40.522430811185629</v>
      </c>
      <c r="E33" s="101">
        <f t="shared" si="1"/>
        <v>8.2666538508099716</v>
      </c>
      <c r="F33" s="100">
        <f>'SEKTÖR (U S D)'!F33*1.7843</f>
        <v>6234997.1987721873</v>
      </c>
      <c r="G33" s="100">
        <f>'SEKTÖR (U S D)'!G33*2.1938</f>
        <v>8709200.0800569803</v>
      </c>
      <c r="H33" s="101">
        <f t="shared" si="2"/>
        <v>39.682501890650727</v>
      </c>
      <c r="I33" s="101">
        <f t="shared" si="3"/>
        <v>7.4303393403841014</v>
      </c>
      <c r="J33" s="100">
        <f>'SEKTÖR (U S D)'!J33*1.7912</f>
        <v>20310663.917534396</v>
      </c>
      <c r="K33" s="100">
        <f>'SEKTÖR (U S D)'!K33*2.0394</f>
        <v>24819604.481152803</v>
      </c>
      <c r="L33" s="101">
        <f t="shared" si="4"/>
        <v>22.199867921234194</v>
      </c>
      <c r="M33" s="101">
        <f t="shared" si="5"/>
        <v>7.8130365017456045</v>
      </c>
    </row>
    <row r="34" spans="1:13" ht="14.25" x14ac:dyDescent="0.2">
      <c r="A34" s="15" t="s">
        <v>28</v>
      </c>
      <c r="B34" s="100">
        <f>'SEKTÖR (U S D)'!B34*1.7965</f>
        <v>901595.22204909998</v>
      </c>
      <c r="C34" s="100">
        <f>'SEKTÖR (U S D)'!C34*2.1275</f>
        <v>1118896.4164319499</v>
      </c>
      <c r="D34" s="101">
        <f t="shared" si="0"/>
        <v>24.101857360000068</v>
      </c>
      <c r="E34" s="101">
        <f t="shared" si="1"/>
        <v>3.9982631472912269</v>
      </c>
      <c r="F34" s="100">
        <f>'SEKTÖR (U S D)'!F34*1.7843</f>
        <v>3353929.8481647</v>
      </c>
      <c r="G34" s="100">
        <f>'SEKTÖR (U S D)'!G34*2.1938</f>
        <v>4341922.954105394</v>
      </c>
      <c r="H34" s="101">
        <f t="shared" si="2"/>
        <v>29.457774928755072</v>
      </c>
      <c r="I34" s="101">
        <f t="shared" si="3"/>
        <v>3.704354090185856</v>
      </c>
      <c r="J34" s="100">
        <f>'SEKTÖR (U S D)'!J34*1.7912</f>
        <v>9816663.3748095986</v>
      </c>
      <c r="K34" s="100">
        <f>'SEKTÖR (U S D)'!K34*2.0394</f>
        <v>12020651.902551599</v>
      </c>
      <c r="L34" s="101">
        <f t="shared" si="4"/>
        <v>22.451503566859838</v>
      </c>
      <c r="M34" s="101">
        <f t="shared" si="5"/>
        <v>3.7840164681403965</v>
      </c>
    </row>
    <row r="35" spans="1:13" ht="14.25" x14ac:dyDescent="0.2">
      <c r="A35" s="15" t="s">
        <v>29</v>
      </c>
      <c r="B35" s="100">
        <f>'SEKTÖR (U S D)'!B35*1.7965</f>
        <v>1003789.441218155</v>
      </c>
      <c r="C35" s="100">
        <f>'SEKTÖR (U S D)'!C35*2.1275</f>
        <v>1383076.210461275</v>
      </c>
      <c r="D35" s="101">
        <f t="shared" si="0"/>
        <v>37.785491027165435</v>
      </c>
      <c r="E35" s="101">
        <f t="shared" si="1"/>
        <v>4.9422829146390814</v>
      </c>
      <c r="F35" s="100">
        <f>'SEKTÖR (U S D)'!F35*1.7843</f>
        <v>3954994.3011679873</v>
      </c>
      <c r="G35" s="100">
        <f>'SEKTÖR (U S D)'!G35*2.1938</f>
        <v>5288417.2515181983</v>
      </c>
      <c r="H35" s="101">
        <f t="shared" si="2"/>
        <v>33.714914581708122</v>
      </c>
      <c r="I35" s="101">
        <f t="shared" si="3"/>
        <v>4.511864969356008</v>
      </c>
      <c r="J35" s="100">
        <f>'SEKTÖR (U S D)'!J35*1.7912</f>
        <v>11777863.929600798</v>
      </c>
      <c r="K35" s="100">
        <f>'SEKTÖR (U S D)'!K35*2.0394</f>
        <v>14324747.894325003</v>
      </c>
      <c r="L35" s="101">
        <f t="shared" si="4"/>
        <v>21.624328315792745</v>
      </c>
      <c r="M35" s="101">
        <f t="shared" si="5"/>
        <v>4.5093296414796997</v>
      </c>
    </row>
    <row r="36" spans="1:13" ht="14.25" x14ac:dyDescent="0.2">
      <c r="A36" s="15" t="s">
        <v>30</v>
      </c>
      <c r="B36" s="100">
        <f>'SEKTÖR (U S D)'!B36*1.7965</f>
        <v>2199624.1069668699</v>
      </c>
      <c r="C36" s="100">
        <f>'SEKTÖR (U S D)'!C36*2.1275</f>
        <v>2580207.9866096503</v>
      </c>
      <c r="D36" s="101">
        <f t="shared" si="0"/>
        <v>17.30222352252628</v>
      </c>
      <c r="E36" s="101">
        <f t="shared" si="1"/>
        <v>9.2201122049400084</v>
      </c>
      <c r="F36" s="100">
        <f>'SEKTÖR (U S D)'!F36*1.7843</f>
        <v>8999357.40698638</v>
      </c>
      <c r="G36" s="100">
        <f>'SEKTÖR (U S D)'!G36*2.1938</f>
        <v>10274520.900332164</v>
      </c>
      <c r="H36" s="101">
        <f t="shared" si="2"/>
        <v>14.16949495033778</v>
      </c>
      <c r="I36" s="101">
        <f t="shared" si="3"/>
        <v>8.7658081279075724</v>
      </c>
      <c r="J36" s="100">
        <f>'SEKTÖR (U S D)'!J36*1.7912</f>
        <v>27370987.077987999</v>
      </c>
      <c r="K36" s="100">
        <f>'SEKTÖR (U S D)'!K36*2.0394</f>
        <v>27453894.991439402</v>
      </c>
      <c r="L36" s="101">
        <f t="shared" si="4"/>
        <v>0.30290436079332594</v>
      </c>
      <c r="M36" s="101">
        <f t="shared" si="5"/>
        <v>8.6422925814990261</v>
      </c>
    </row>
    <row r="37" spans="1:13" ht="14.25" x14ac:dyDescent="0.2">
      <c r="A37" s="15" t="s">
        <v>192</v>
      </c>
      <c r="B37" s="100">
        <f>'SEKTÖR (U S D)'!B37*1.7965</f>
        <v>522194.00553391495</v>
      </c>
      <c r="C37" s="100">
        <f>'SEKTÖR (U S D)'!C37*2.1275</f>
        <v>656769.0645191751</v>
      </c>
      <c r="D37" s="101">
        <f t="shared" si="0"/>
        <v>25.771084608231853</v>
      </c>
      <c r="E37" s="101">
        <f t="shared" si="1"/>
        <v>2.3468978078612501</v>
      </c>
      <c r="F37" s="100">
        <f>'SEKTÖR (U S D)'!F37*1.7843</f>
        <v>1865956.3812068061</v>
      </c>
      <c r="G37" s="100">
        <f>'SEKTÖR (U S D)'!G37*2.1938</f>
        <v>2348343.7523526964</v>
      </c>
      <c r="H37" s="101">
        <f t="shared" si="2"/>
        <v>25.852017550051553</v>
      </c>
      <c r="I37" s="101">
        <f t="shared" si="3"/>
        <v>2.003512470428547</v>
      </c>
      <c r="J37" s="100">
        <f>'SEKTÖR (U S D)'!J37*1.7912</f>
        <v>5640775.5496256007</v>
      </c>
      <c r="K37" s="100">
        <f>'SEKTÖR (U S D)'!K37*2.0394</f>
        <v>6479873.4426821992</v>
      </c>
      <c r="L37" s="101">
        <f t="shared" si="4"/>
        <v>14.875576694631867</v>
      </c>
      <c r="M37" s="101">
        <f t="shared" si="5"/>
        <v>2.0398184738525078</v>
      </c>
    </row>
    <row r="38" spans="1:13" ht="14.25" x14ac:dyDescent="0.2">
      <c r="A38" s="15" t="s">
        <v>31</v>
      </c>
      <c r="B38" s="100">
        <f>'SEKTÖR (U S D)'!B38*1.7965</f>
        <v>297932.55804557499</v>
      </c>
      <c r="C38" s="100">
        <f>'SEKTÖR (U S D)'!C38*2.1275</f>
        <v>446732.35328385001</v>
      </c>
      <c r="D38" s="101">
        <f t="shared" si="0"/>
        <v>49.944120311789824</v>
      </c>
      <c r="E38" s="101">
        <f t="shared" si="1"/>
        <v>1.5963528693150788</v>
      </c>
      <c r="F38" s="100">
        <f>'SEKTÖR (U S D)'!F38*1.7843</f>
        <v>1255866.7672073881</v>
      </c>
      <c r="G38" s="100">
        <f>'SEKTÖR (U S D)'!G38*2.1938</f>
        <v>1751787.8287441279</v>
      </c>
      <c r="H38" s="101">
        <f t="shared" si="2"/>
        <v>39.488349758589138</v>
      </c>
      <c r="I38" s="101">
        <f t="shared" si="3"/>
        <v>1.4945549419319781</v>
      </c>
      <c r="J38" s="100">
        <f>'SEKTÖR (U S D)'!J38*1.7912</f>
        <v>3736383.3309312002</v>
      </c>
      <c r="K38" s="100">
        <f>'SEKTÖR (U S D)'!K38*2.0394</f>
        <v>4789634.8441392006</v>
      </c>
      <c r="L38" s="101">
        <f t="shared" si="4"/>
        <v>28.189064662846135</v>
      </c>
      <c r="M38" s="101">
        <f t="shared" si="5"/>
        <v>1.5077432799426327</v>
      </c>
    </row>
    <row r="39" spans="1:13" ht="14.25" x14ac:dyDescent="0.2">
      <c r="A39" s="15" t="s">
        <v>193</v>
      </c>
      <c r="B39" s="100">
        <f>'SEKTÖR (U S D)'!B39*1.7965</f>
        <v>203475.60537511497</v>
      </c>
      <c r="C39" s="100">
        <f>'SEKTÖR (U S D)'!C39*2.1275</f>
        <v>285553.375698975</v>
      </c>
      <c r="D39" s="101">
        <f t="shared" si="0"/>
        <v>40.33789218739345</v>
      </c>
      <c r="E39" s="101">
        <f t="shared" si="1"/>
        <v>1.0203960991158076</v>
      </c>
      <c r="F39" s="100">
        <f>'SEKTÖR (U S D)'!F39*1.7843</f>
        <v>684079.12098714302</v>
      </c>
      <c r="G39" s="100">
        <f>'SEKTÖR (U S D)'!G39*2.1938</f>
        <v>1001829.52543065</v>
      </c>
      <c r="H39" s="101">
        <f t="shared" si="2"/>
        <v>46.449364509910097</v>
      </c>
      <c r="I39" s="101">
        <f t="shared" si="3"/>
        <v>0.85472067086980863</v>
      </c>
      <c r="J39" s="100">
        <f>'SEKTÖR (U S D)'!J39*1.7912</f>
        <v>2326129.0711288</v>
      </c>
      <c r="K39" s="100">
        <f>'SEKTÖR (U S D)'!K39*2.0394</f>
        <v>2982022.1577431997</v>
      </c>
      <c r="L39" s="101">
        <f t="shared" si="4"/>
        <v>28.196762370375026</v>
      </c>
      <c r="M39" s="101">
        <f t="shared" si="5"/>
        <v>0.93871955071459889</v>
      </c>
    </row>
    <row r="40" spans="1:13" ht="14.25" x14ac:dyDescent="0.2">
      <c r="A40" s="12" t="s">
        <v>32</v>
      </c>
      <c r="B40" s="100">
        <f>'SEKTÖR (U S D)'!B40*1.7965</f>
        <v>642917.87453371997</v>
      </c>
      <c r="C40" s="100">
        <f>'SEKTÖR (U S D)'!C40*2.1275</f>
        <v>838087.23276422499</v>
      </c>
      <c r="D40" s="101">
        <f t="shared" si="0"/>
        <v>30.356810093676856</v>
      </c>
      <c r="E40" s="101">
        <f t="shared" si="1"/>
        <v>2.9948199384373333</v>
      </c>
      <c r="F40" s="100">
        <f>'SEKTÖR (U S D)'!F40*1.7843</f>
        <v>2290581.7491734801</v>
      </c>
      <c r="G40" s="100">
        <f>'SEKTÖR (U S D)'!G40*2.1938</f>
        <v>3244769.11207414</v>
      </c>
      <c r="H40" s="101">
        <f t="shared" si="2"/>
        <v>41.656987935268546</v>
      </c>
      <c r="I40" s="101">
        <f t="shared" si="3"/>
        <v>2.7683065450656095</v>
      </c>
      <c r="J40" s="100">
        <f>'SEKTÖR (U S D)'!J40*1.7912</f>
        <v>6920926.1872951994</v>
      </c>
      <c r="K40" s="100">
        <f>'SEKTÖR (U S D)'!K40*2.0394</f>
        <v>8962419.6754092015</v>
      </c>
      <c r="L40" s="101">
        <f t="shared" si="4"/>
        <v>29.497402990102518</v>
      </c>
      <c r="M40" s="101">
        <f t="shared" si="5"/>
        <v>2.8213065248928042</v>
      </c>
    </row>
    <row r="41" spans="1:13" ht="14.25" x14ac:dyDescent="0.2">
      <c r="A41" s="15" t="s">
        <v>33</v>
      </c>
      <c r="B41" s="100">
        <f>'SEKTÖR (U S D)'!B41*1.7965</f>
        <v>18293.907405844999</v>
      </c>
      <c r="C41" s="100">
        <f>'SEKTÖR (U S D)'!C41*2.1275</f>
        <v>25596.610259174999</v>
      </c>
      <c r="D41" s="101">
        <f t="shared" si="0"/>
        <v>39.918770174800102</v>
      </c>
      <c r="E41" s="101">
        <f t="shared" si="1"/>
        <v>9.146689719607326E-2</v>
      </c>
      <c r="F41" s="100">
        <f>'SEKTÖR (U S D)'!F41*1.7843</f>
        <v>68017.414116469998</v>
      </c>
      <c r="G41" s="100">
        <f>'SEKTÖR (U S D)'!G41*2.1938</f>
        <v>85513.869400764001</v>
      </c>
      <c r="H41" s="101">
        <f t="shared" si="2"/>
        <v>25.723493772247576</v>
      </c>
      <c r="I41" s="101">
        <f t="shared" si="3"/>
        <v>7.2956995144932743E-2</v>
      </c>
      <c r="J41" s="100">
        <f>'SEKTÖR (U S D)'!J41*1.7912</f>
        <v>167369.9644384</v>
      </c>
      <c r="K41" s="100">
        <f>'SEKTÖR (U S D)'!K41*2.0394</f>
        <v>215165.28791339998</v>
      </c>
      <c r="L41" s="101">
        <f t="shared" si="4"/>
        <v>28.556690942352986</v>
      </c>
      <c r="M41" s="101">
        <f t="shared" si="5"/>
        <v>6.7732515627014295E-2</v>
      </c>
    </row>
    <row r="42" spans="1:13" ht="16.5" x14ac:dyDescent="0.25">
      <c r="A42" s="94" t="s">
        <v>34</v>
      </c>
      <c r="B42" s="95">
        <f>'SEKTÖR (U S D)'!B42*1.7965</f>
        <v>720674.91556968994</v>
      </c>
      <c r="C42" s="95">
        <f>'SEKTÖR (U S D)'!C42*2.1275</f>
        <v>875383.57815830002</v>
      </c>
      <c r="D42" s="102">
        <f t="shared" si="0"/>
        <v>21.467191273934329</v>
      </c>
      <c r="E42" s="102">
        <f t="shared" si="1"/>
        <v>3.1280946554958664</v>
      </c>
      <c r="F42" s="95">
        <f>'SEKTÖR (U S D)'!F42*1.7843</f>
        <v>2790730.6395817869</v>
      </c>
      <c r="G42" s="95">
        <f>'SEKTÖR (U S D)'!G42*2.1938</f>
        <v>3298542.8219907661</v>
      </c>
      <c r="H42" s="102">
        <f t="shared" si="2"/>
        <v>18.196388257846298</v>
      </c>
      <c r="I42" s="102">
        <f t="shared" si="3"/>
        <v>2.8141841123047464</v>
      </c>
      <c r="J42" s="95">
        <f>'SEKTÖR (U S D)'!J42*1.7912</f>
        <v>8216858.5436399998</v>
      </c>
      <c r="K42" s="95">
        <f>'SEKTÖR (U S D)'!K42*2.0394</f>
        <v>10146145.313581198</v>
      </c>
      <c r="L42" s="102">
        <f t="shared" si="4"/>
        <v>23.479615228796924</v>
      </c>
      <c r="M42" s="102">
        <f t="shared" si="5"/>
        <v>3.1939350100128197</v>
      </c>
    </row>
    <row r="43" spans="1:13" ht="14.25" x14ac:dyDescent="0.2">
      <c r="A43" s="15" t="s">
        <v>35</v>
      </c>
      <c r="B43" s="100">
        <f>'SEKTÖR (U S D)'!B43*1.7965</f>
        <v>720674.91556968994</v>
      </c>
      <c r="C43" s="100">
        <f>'SEKTÖR (U S D)'!C43*2.1275</f>
        <v>875383.57815830002</v>
      </c>
      <c r="D43" s="101">
        <f t="shared" si="0"/>
        <v>21.467191273934329</v>
      </c>
      <c r="E43" s="101">
        <f t="shared" si="1"/>
        <v>3.1280946554958664</v>
      </c>
      <c r="F43" s="100">
        <f>'SEKTÖR (U S D)'!F43*1.7843</f>
        <v>2790730.6395817869</v>
      </c>
      <c r="G43" s="100">
        <f>'SEKTÖR (U S D)'!G43*2.1938</f>
        <v>3298542.8219907661</v>
      </c>
      <c r="H43" s="101">
        <f t="shared" si="2"/>
        <v>18.196388257846298</v>
      </c>
      <c r="I43" s="101">
        <f t="shared" si="3"/>
        <v>2.8141841123047464</v>
      </c>
      <c r="J43" s="100">
        <f>'SEKTÖR (U S D)'!J43*1.7912</f>
        <v>8216858.5436399998</v>
      </c>
      <c r="K43" s="100">
        <f>'SEKTÖR (U S D)'!K43*2.0394</f>
        <v>10146145.313581198</v>
      </c>
      <c r="L43" s="101">
        <f t="shared" si="4"/>
        <v>23.479615228796924</v>
      </c>
      <c r="M43" s="101">
        <f t="shared" si="5"/>
        <v>3.1939350100128197</v>
      </c>
    </row>
    <row r="44" spans="1:13" ht="18" x14ac:dyDescent="0.25">
      <c r="A44" s="103" t="s">
        <v>36</v>
      </c>
      <c r="B44" s="137">
        <f>'SEKTÖR (U S D)'!B44*1.7965</f>
        <v>21193494.705924001</v>
      </c>
      <c r="C44" s="137">
        <f>'SEKTÖR (U S D)'!C44*2.1275</f>
        <v>27984561.676236548</v>
      </c>
      <c r="D44" s="138">
        <f>(C44-B44)/B44*100</f>
        <v>32.043167323482095</v>
      </c>
      <c r="E44" s="139">
        <f>C44/C$46*100</f>
        <v>100</v>
      </c>
      <c r="F44" s="137">
        <f>'SEKTÖR (U S D)'!F44*1.7843</f>
        <v>83561689.946937084</v>
      </c>
      <c r="G44" s="137">
        <f>'SEKTÖR (U S D)'!G44*2.1938</f>
        <v>110107254.52335566</v>
      </c>
      <c r="H44" s="138">
        <f>(G44-F44)/F44*100</f>
        <v>31.767625323608712</v>
      </c>
      <c r="I44" s="138">
        <f t="shared" si="3"/>
        <v>93.939082513445044</v>
      </c>
      <c r="J44" s="137">
        <f>'SEKTÖR (U S D)'!J44*1.7912</f>
        <v>249022510.91529924</v>
      </c>
      <c r="K44" s="137">
        <f>'SEKTÖR (U S D)'!K44*2.0394</f>
        <v>303387657.11349487</v>
      </c>
      <c r="L44" s="138">
        <f>(K44-J44)/J44*100</f>
        <v>21.831418371926631</v>
      </c>
      <c r="M44" s="138">
        <f t="shared" si="5"/>
        <v>95.504295445433186</v>
      </c>
    </row>
    <row r="45" spans="1:13" ht="14.25" x14ac:dyDescent="0.2">
      <c r="A45" s="104" t="s">
        <v>37</v>
      </c>
      <c r="B45" s="100">
        <f>'SEKTÖR (U S D)'!B45*1.7965</f>
        <v>0</v>
      </c>
      <c r="C45" s="100">
        <f>'SEKTÖR (U S D)'!C45*2.1275</f>
        <v>0</v>
      </c>
      <c r="D45" s="101"/>
      <c r="E45" s="101"/>
      <c r="F45" s="100">
        <f>'SEKTÖR (U S D)'!F45*1.7843</f>
        <v>3489147.8138477178</v>
      </c>
      <c r="G45" s="100">
        <f>'SEKTÖR (U S D)'!G45*2.1938</f>
        <v>7104082.4168327274</v>
      </c>
      <c r="H45" s="101">
        <f>(G45-F45)/F45*100</f>
        <v>103.60508628032522</v>
      </c>
      <c r="I45" s="101">
        <f t="shared" si="3"/>
        <v>6.0609174865549562</v>
      </c>
      <c r="J45" s="100">
        <f>'SEKTÖR (U S D)'!J45*1.7912</f>
        <v>25593272.494383987</v>
      </c>
      <c r="K45" s="100">
        <f>'SEKTÖR (U S D)'!K45*2.0394</f>
        <v>14281465.200314375</v>
      </c>
      <c r="L45" s="101">
        <f>(K45-J45)/J45*100</f>
        <v>-44.198362270990543</v>
      </c>
      <c r="M45" s="101">
        <f t="shared" si="5"/>
        <v>4.4957045545668235</v>
      </c>
    </row>
    <row r="46" spans="1:13" s="27" customFormat="1" ht="18" x14ac:dyDescent="0.25">
      <c r="A46" s="105" t="s">
        <v>38</v>
      </c>
      <c r="B46" s="106">
        <f>'SEKTÖR (U S D)'!B46*1.7965</f>
        <v>21193494.705924001</v>
      </c>
      <c r="C46" s="106">
        <f>'SEKTÖR (U S D)'!C46*2.1275</f>
        <v>27984561.676236548</v>
      </c>
      <c r="D46" s="107">
        <f>(C46-B46)/B46*100</f>
        <v>32.043167323482095</v>
      </c>
      <c r="E46" s="108">
        <f>C46/C$46*100</f>
        <v>100</v>
      </c>
      <c r="F46" s="106">
        <f>'SEKTÖR (U S D)'!F46*1.7843</f>
        <v>87050837.76078479</v>
      </c>
      <c r="G46" s="106">
        <f>'SEKTÖR (U S D)'!G46*2.1938</f>
        <v>117211336.94018839</v>
      </c>
      <c r="H46" s="107">
        <f>(G46-F46)/F46*100</f>
        <v>34.64699473919422</v>
      </c>
      <c r="I46" s="108">
        <f t="shared" si="3"/>
        <v>100</v>
      </c>
      <c r="J46" s="106">
        <f>'SEKTÖR (U S D)'!J46*1.7912</f>
        <v>274615783.40968323</v>
      </c>
      <c r="K46" s="106">
        <f>'SEKTÖR (U S D)'!K46*2.0394</f>
        <v>317669122.31380922</v>
      </c>
      <c r="L46" s="107">
        <f>(K46-J46)/J46*100</f>
        <v>15.677663668696432</v>
      </c>
      <c r="M46" s="108">
        <f t="shared" si="5"/>
        <v>100</v>
      </c>
    </row>
    <row r="47" spans="1:13" s="27" customFormat="1" ht="18" x14ac:dyDescent="0.25">
      <c r="A47" s="28"/>
      <c r="B47" s="29"/>
      <c r="C47" s="29"/>
      <c r="D47" s="30"/>
      <c r="E47" s="31"/>
      <c r="F47" s="31"/>
      <c r="G47" s="31"/>
      <c r="H47" s="31"/>
      <c r="I47" s="31"/>
    </row>
    <row r="48" spans="1:13" x14ac:dyDescent="0.2">
      <c r="A48" s="21" t="s">
        <v>189</v>
      </c>
    </row>
    <row r="50" spans="1:1" x14ac:dyDescent="0.2">
      <c r="A50" s="32" t="s">
        <v>40</v>
      </c>
    </row>
  </sheetData>
  <mergeCells count="4">
    <mergeCell ref="B6:E6"/>
    <mergeCell ref="F6:I6"/>
    <mergeCell ref="J6:M6"/>
    <mergeCell ref="A5:M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showGridLines="0" zoomScale="80" zoomScaleNormal="80" workbookViewId="0">
      <selection activeCell="B6" sqref="B6:C6"/>
    </sheetView>
  </sheetViews>
  <sheetFormatPr defaultColWidth="9.140625" defaultRowHeight="12.75" x14ac:dyDescent="0.2"/>
  <cols>
    <col min="1" max="1" width="48.7109375" style="21" customWidth="1"/>
    <col min="2" max="5" width="14.42578125" style="21" customWidth="1"/>
    <col min="6" max="7" width="18" style="21" bestFit="1" customWidth="1"/>
    <col min="8" max="16384" width="9.140625" style="21"/>
  </cols>
  <sheetData>
    <row r="1" spans="1:7" x14ac:dyDescent="0.2">
      <c r="B1" s="23"/>
    </row>
    <row r="2" spans="1:7" x14ac:dyDescent="0.2">
      <c r="B2" s="23"/>
    </row>
    <row r="3" spans="1:7" x14ac:dyDescent="0.2">
      <c r="B3" s="23"/>
    </row>
    <row r="4" spans="1:7" ht="39.75" customHeight="1" x14ac:dyDescent="0.2">
      <c r="B4" s="23"/>
      <c r="C4" s="23"/>
    </row>
    <row r="5" spans="1:7" ht="45" customHeight="1" x14ac:dyDescent="0.2">
      <c r="A5" s="146" t="s">
        <v>41</v>
      </c>
      <c r="B5" s="147"/>
      <c r="C5" s="147"/>
      <c r="D5" s="147"/>
      <c r="E5" s="147"/>
      <c r="F5" s="147"/>
      <c r="G5" s="148"/>
    </row>
    <row r="6" spans="1:7" ht="50.25" customHeight="1" x14ac:dyDescent="0.2">
      <c r="A6" s="92"/>
      <c r="B6" s="149" t="s">
        <v>212</v>
      </c>
      <c r="C6" s="149"/>
      <c r="D6" s="149" t="s">
        <v>213</v>
      </c>
      <c r="E6" s="149"/>
      <c r="F6" s="149" t="s">
        <v>190</v>
      </c>
      <c r="G6" s="149"/>
    </row>
    <row r="7" spans="1:7" ht="30" x14ac:dyDescent="0.25">
      <c r="A7" s="93" t="s">
        <v>2</v>
      </c>
      <c r="B7" s="109" t="s">
        <v>42</v>
      </c>
      <c r="C7" s="109" t="s">
        <v>43</v>
      </c>
      <c r="D7" s="109" t="s">
        <v>42</v>
      </c>
      <c r="E7" s="109" t="s">
        <v>43</v>
      </c>
      <c r="F7" s="109" t="s">
        <v>42</v>
      </c>
      <c r="G7" s="109" t="s">
        <v>43</v>
      </c>
    </row>
    <row r="8" spans="1:7" ht="16.5" x14ac:dyDescent="0.25">
      <c r="A8" s="94" t="s">
        <v>3</v>
      </c>
      <c r="B8" s="102">
        <f>'SEKTÖR (U S D)'!D8</f>
        <v>9.7700548117707093</v>
      </c>
      <c r="C8" s="102">
        <f>'SEKTÖR (TL)'!D8</f>
        <v>29.994874262199939</v>
      </c>
      <c r="D8" s="102">
        <f>'SEKTÖR (U S D)'!H8</f>
        <v>11.092133800953146</v>
      </c>
      <c r="E8" s="102">
        <f>'SEKTÖR (TL)'!H8</f>
        <v>36.587974630124435</v>
      </c>
      <c r="F8" s="102">
        <f>'SEKTÖR (U S D)'!L8</f>
        <v>12.350884295770124</v>
      </c>
      <c r="G8" s="102">
        <f>'SEKTÖR (TL)'!L8</f>
        <v>27.918933359085301</v>
      </c>
    </row>
    <row r="9" spans="1:7" s="26" customFormat="1" ht="15.75" x14ac:dyDescent="0.25">
      <c r="A9" s="97" t="s">
        <v>4</v>
      </c>
      <c r="B9" s="99">
        <f>'SEKTÖR (U S D)'!D9</f>
        <v>6.8830270631804771</v>
      </c>
      <c r="C9" s="99">
        <f>'SEKTÖR (TL)'!D9</f>
        <v>26.57591988695599</v>
      </c>
      <c r="D9" s="99">
        <f>'SEKTÖR (U S D)'!H9</f>
        <v>9.3484861175781866</v>
      </c>
      <c r="E9" s="99">
        <f>'SEKTÖR (TL)'!H9</f>
        <v>34.444156725182459</v>
      </c>
      <c r="F9" s="99">
        <f>'SEKTÖR (U S D)'!L9</f>
        <v>10.471503440194885</v>
      </c>
      <c r="G9" s="99">
        <f>'SEKTÖR (TL)'!L9</f>
        <v>25.779133606483619</v>
      </c>
    </row>
    <row r="10" spans="1:7" ht="14.25" x14ac:dyDescent="0.2">
      <c r="A10" s="15" t="s">
        <v>5</v>
      </c>
      <c r="B10" s="101">
        <f>'SEKTÖR (U S D)'!D10</f>
        <v>17.668183807676606</v>
      </c>
      <c r="C10" s="101">
        <f>'SEKTÖR (TL)'!D10</f>
        <v>39.34821099406178</v>
      </c>
      <c r="D10" s="101">
        <f>'SEKTÖR (U S D)'!H10</f>
        <v>17.686565386112882</v>
      </c>
      <c r="E10" s="101">
        <f>'SEKTÖR (TL)'!H10</f>
        <v>44.695839905875943</v>
      </c>
      <c r="F10" s="101">
        <f>'SEKTÖR (U S D)'!L10</f>
        <v>16.993989503288837</v>
      </c>
      <c r="G10" s="101">
        <f>'SEKTÖR (TL)'!L10</f>
        <v>33.205416588324759</v>
      </c>
    </row>
    <row r="11" spans="1:7" ht="14.25" x14ac:dyDescent="0.2">
      <c r="A11" s="15" t="s">
        <v>6</v>
      </c>
      <c r="B11" s="101">
        <f>'SEKTÖR (U S D)'!D11</f>
        <v>11.008832918555662</v>
      </c>
      <c r="C11" s="101">
        <f>'SEKTÖR (TL)'!D11</f>
        <v>31.461893701211903</v>
      </c>
      <c r="D11" s="101">
        <f>'SEKTÖR (U S D)'!H11</f>
        <v>7.1838351935521754</v>
      </c>
      <c r="E11" s="101">
        <f>'SEKTÖR (TL)'!H11</f>
        <v>31.782714592621613</v>
      </c>
      <c r="F11" s="101">
        <f>'SEKTÖR (U S D)'!L11</f>
        <v>9.6209226881531755</v>
      </c>
      <c r="G11" s="101">
        <f>'SEKTÖR (TL)'!L11</f>
        <v>24.810691006152076</v>
      </c>
    </row>
    <row r="12" spans="1:7" ht="14.25" x14ac:dyDescent="0.2">
      <c r="A12" s="15" t="s">
        <v>7</v>
      </c>
      <c r="B12" s="101">
        <f>'SEKTÖR (U S D)'!D12</f>
        <v>20.34098805859136</v>
      </c>
      <c r="C12" s="101">
        <f>'SEKTÖR (TL)'!D12</f>
        <v>42.513471803313742</v>
      </c>
      <c r="D12" s="101">
        <f>'SEKTÖR (U S D)'!H12</f>
        <v>20.720875416509791</v>
      </c>
      <c r="E12" s="101">
        <f>'SEKTÖR (TL)'!H12</f>
        <v>48.426529445014388</v>
      </c>
      <c r="F12" s="101">
        <f>'SEKTÖR (U S D)'!L12</f>
        <v>10.973668285234051</v>
      </c>
      <c r="G12" s="101">
        <f>'SEKTÖR (TL)'!L12</f>
        <v>26.350881588268393</v>
      </c>
    </row>
    <row r="13" spans="1:7" ht="14.25" x14ac:dyDescent="0.2">
      <c r="A13" s="15" t="s">
        <v>8</v>
      </c>
      <c r="B13" s="101">
        <f>'SEKTÖR (U S D)'!D13</f>
        <v>6.6244171332715043</v>
      </c>
      <c r="C13" s="101">
        <f>'SEKTÖR (TL)'!D13</f>
        <v>26.269661815215777</v>
      </c>
      <c r="D13" s="101">
        <f>'SEKTÖR (U S D)'!H13</f>
        <v>2.5801186549944526</v>
      </c>
      <c r="E13" s="101">
        <f>'SEKTÖR (TL)'!H13</f>
        <v>26.122436981072035</v>
      </c>
      <c r="F13" s="101">
        <f>'SEKTÖR (U S D)'!L13</f>
        <v>4.0204999630289215</v>
      </c>
      <c r="G13" s="101">
        <f>'SEKTÖR (TL)'!L13</f>
        <v>18.434238289750564</v>
      </c>
    </row>
    <row r="14" spans="1:7" ht="14.25" x14ac:dyDescent="0.2">
      <c r="A14" s="15" t="s">
        <v>9</v>
      </c>
      <c r="B14" s="101">
        <f>'SEKTÖR (U S D)'!D14</f>
        <v>11.602622315719211</v>
      </c>
      <c r="C14" s="101">
        <f>'SEKTÖR (TL)'!D14</f>
        <v>32.165087100858678</v>
      </c>
      <c r="D14" s="101">
        <f>'SEKTÖR (U S D)'!H14</f>
        <v>10.422417774196903</v>
      </c>
      <c r="E14" s="101">
        <f>'SEKTÖR (TL)'!H14</f>
        <v>35.764557592912155</v>
      </c>
      <c r="F14" s="101">
        <f>'SEKTÖR (U S D)'!L14</f>
        <v>-0.77367485292526261</v>
      </c>
      <c r="G14" s="101">
        <f>'SEKTÖR (TL)'!L14</f>
        <v>12.975752291728588</v>
      </c>
    </row>
    <row r="15" spans="1:7" ht="14.25" x14ac:dyDescent="0.2">
      <c r="A15" s="15" t="s">
        <v>10</v>
      </c>
      <c r="B15" s="101">
        <f>'SEKTÖR (U S D)'!D15</f>
        <v>-47.801684302039796</v>
      </c>
      <c r="C15" s="101">
        <f>'SEKTÖR (TL)'!D15</f>
        <v>-38.184293544441779</v>
      </c>
      <c r="D15" s="101">
        <f>'SEKTÖR (U S D)'!H15</f>
        <v>-54.134337916599087</v>
      </c>
      <c r="E15" s="101">
        <f>'SEKTÖR (TL)'!H15</f>
        <v>-43.608087497301504</v>
      </c>
      <c r="F15" s="101">
        <f>'SEKTÖR (U S D)'!L15</f>
        <v>-0.23703739682132122</v>
      </c>
      <c r="G15" s="101">
        <f>'SEKTÖR (TL)'!L15</f>
        <v>13.586749627580724</v>
      </c>
    </row>
    <row r="16" spans="1:7" ht="14.25" x14ac:dyDescent="0.2">
      <c r="A16" s="15" t="s">
        <v>11</v>
      </c>
      <c r="B16" s="101">
        <f>'SEKTÖR (U S D)'!D16</f>
        <v>-53.650228636023954</v>
      </c>
      <c r="C16" s="101">
        <f>'SEKTÖR (TL)'!D16</f>
        <v>-45.110415487414954</v>
      </c>
      <c r="D16" s="101">
        <f>'SEKTÖR (U S D)'!H16</f>
        <v>-4.5777102835918582</v>
      </c>
      <c r="E16" s="101">
        <f>'SEKTÖR (TL)'!H16</f>
        <v>17.321873664661876</v>
      </c>
      <c r="F16" s="101">
        <f>'SEKTÖR (U S D)'!L16</f>
        <v>5.4727309592777607</v>
      </c>
      <c r="G16" s="101">
        <f>'SEKTÖR (TL)'!L16</f>
        <v>20.087699597114259</v>
      </c>
    </row>
    <row r="17" spans="1:7" ht="14.25" x14ac:dyDescent="0.2">
      <c r="A17" s="12" t="s">
        <v>12</v>
      </c>
      <c r="B17" s="101">
        <f>'SEKTÖR (U S D)'!D17</f>
        <v>27.661115445665423</v>
      </c>
      <c r="C17" s="101">
        <f>'SEKTÖR (TL)'!D17</f>
        <v>51.182311778821713</v>
      </c>
      <c r="D17" s="101">
        <f>'SEKTÖR (U S D)'!H17</f>
        <v>18.055183139424081</v>
      </c>
      <c r="E17" s="101">
        <f>'SEKTÖR (TL)'!H17</f>
        <v>45.149056084329168</v>
      </c>
      <c r="F17" s="101">
        <f>'SEKTÖR (U S D)'!L17</f>
        <v>11.343779204219526</v>
      </c>
      <c r="G17" s="101">
        <f>'SEKTÖR (TL)'!L17</f>
        <v>26.772277416863194</v>
      </c>
    </row>
    <row r="18" spans="1:7" s="26" customFormat="1" ht="15.75" x14ac:dyDescent="0.25">
      <c r="A18" s="97" t="s">
        <v>13</v>
      </c>
      <c r="B18" s="99">
        <f>'SEKTÖR (U S D)'!D18</f>
        <v>32.245813260173684</v>
      </c>
      <c r="C18" s="99">
        <f>'SEKTÖR (TL)'!D18</f>
        <v>56.611727086568067</v>
      </c>
      <c r="D18" s="99">
        <f>'SEKTÖR (U S D)'!H18</f>
        <v>27.939676157298308</v>
      </c>
      <c r="E18" s="99">
        <f>'SEKTÖR (TL)'!H18</f>
        <v>57.302057699871654</v>
      </c>
      <c r="F18" s="99">
        <f>'SEKTÖR (U S D)'!L18</f>
        <v>22.574858188321731</v>
      </c>
      <c r="G18" s="99">
        <f>'SEKTÖR (TL)'!L18</f>
        <v>39.559605733175182</v>
      </c>
    </row>
    <row r="19" spans="1:7" ht="14.25" x14ac:dyDescent="0.2">
      <c r="A19" s="15" t="s">
        <v>14</v>
      </c>
      <c r="B19" s="101">
        <f>'SEKTÖR (U S D)'!D19</f>
        <v>32.245813260173684</v>
      </c>
      <c r="C19" s="101">
        <f>'SEKTÖR (TL)'!D19</f>
        <v>56.611727086568067</v>
      </c>
      <c r="D19" s="101">
        <f>'SEKTÖR (U S D)'!H19</f>
        <v>27.939676157298308</v>
      </c>
      <c r="E19" s="101">
        <f>'SEKTÖR (TL)'!H19</f>
        <v>57.302057699871654</v>
      </c>
      <c r="F19" s="101">
        <f>'SEKTÖR (U S D)'!L19</f>
        <v>22.574858188321731</v>
      </c>
      <c r="G19" s="101">
        <f>'SEKTÖR (TL)'!L19</f>
        <v>39.559605733175182</v>
      </c>
    </row>
    <row r="20" spans="1:7" s="26" customFormat="1" ht="15.75" x14ac:dyDescent="0.25">
      <c r="A20" s="97" t="s">
        <v>15</v>
      </c>
      <c r="B20" s="99">
        <f>'SEKTÖR (U S D)'!D20</f>
        <v>9.5208134316274347</v>
      </c>
      <c r="C20" s="99">
        <f>'SEKTÖR (TL)'!D20</f>
        <v>29.699710868793399</v>
      </c>
      <c r="D20" s="99">
        <f>'SEKTÖR (U S D)'!H20</f>
        <v>9.4863781994072145</v>
      </c>
      <c r="E20" s="99">
        <f>'SEKTÖR (TL)'!H20</f>
        <v>34.613695283225645</v>
      </c>
      <c r="F20" s="99">
        <f>'SEKTÖR (U S D)'!L20</f>
        <v>14.365274760920169</v>
      </c>
      <c r="G20" s="99">
        <f>'SEKTÖR (TL)'!L20</f>
        <v>30.212450506599254</v>
      </c>
    </row>
    <row r="21" spans="1:7" ht="14.25" x14ac:dyDescent="0.2">
      <c r="A21" s="15" t="s">
        <v>16</v>
      </c>
      <c r="B21" s="101">
        <f>'SEKTÖR (U S D)'!D21</f>
        <v>9.5208134316274347</v>
      </c>
      <c r="C21" s="101">
        <f>'SEKTÖR (TL)'!D21</f>
        <v>29.699710868793399</v>
      </c>
      <c r="D21" s="101">
        <f>'SEKTÖR (U S D)'!H21</f>
        <v>9.4863781994072145</v>
      </c>
      <c r="E21" s="101">
        <f>'SEKTÖR (TL)'!H21</f>
        <v>34.613695283225645</v>
      </c>
      <c r="F21" s="101">
        <f>'SEKTÖR (U S D)'!L21</f>
        <v>14.365274760920169</v>
      </c>
      <c r="G21" s="101">
        <f>'SEKTÖR (TL)'!L21</f>
        <v>30.212450506599254</v>
      </c>
    </row>
    <row r="22" spans="1:7" ht="16.5" x14ac:dyDescent="0.25">
      <c r="A22" s="94" t="s">
        <v>17</v>
      </c>
      <c r="B22" s="102">
        <f>'SEKTÖR (U S D)'!D22</f>
        <v>12.169272667857378</v>
      </c>
      <c r="C22" s="102">
        <f>'SEKTÖR (TL)'!D22</f>
        <v>32.836141163855586</v>
      </c>
      <c r="D22" s="102">
        <f>'SEKTÖR (U S D)'!H22</f>
        <v>6.9357824891808733</v>
      </c>
      <c r="E22" s="102">
        <f>'SEKTÖR (TL)'!H22</f>
        <v>31.477733354685295</v>
      </c>
      <c r="F22" s="102">
        <f>'SEKTÖR (U S D)'!L22</f>
        <v>6.0305091341479224</v>
      </c>
      <c r="G22" s="102">
        <f>'SEKTÖR (TL)'!L22</f>
        <v>20.722767043424128</v>
      </c>
    </row>
    <row r="23" spans="1:7" s="26" customFormat="1" ht="15.75" x14ac:dyDescent="0.25">
      <c r="A23" s="97" t="s">
        <v>18</v>
      </c>
      <c r="B23" s="99">
        <f>'SEKTÖR (U S D)'!D23</f>
        <v>11.018948779817507</v>
      </c>
      <c r="C23" s="99">
        <f>'SEKTÖR (TL)'!D23</f>
        <v>31.473873381053014</v>
      </c>
      <c r="D23" s="99">
        <f>'SEKTÖR (U S D)'!H23</f>
        <v>9.173813772257601</v>
      </c>
      <c r="E23" s="99">
        <f>'SEKTÖR (TL)'!H23</f>
        <v>34.229396768244534</v>
      </c>
      <c r="F23" s="99">
        <f>'SEKTÖR (U S D)'!L23</f>
        <v>9.1554541809132761</v>
      </c>
      <c r="G23" s="99">
        <f>'SEKTÖR (TL)'!L23</f>
        <v>24.280724238808936</v>
      </c>
    </row>
    <row r="24" spans="1:7" ht="14.25" x14ac:dyDescent="0.2">
      <c r="A24" s="15" t="s">
        <v>19</v>
      </c>
      <c r="B24" s="101">
        <f>'SEKTÖR (U S D)'!D24</f>
        <v>12.946752153077384</v>
      </c>
      <c r="C24" s="101">
        <f>'SEKTÖR (TL)'!D24</f>
        <v>33.756869026257789</v>
      </c>
      <c r="D24" s="101">
        <f>'SEKTÖR (U S D)'!H24</f>
        <v>10.126221627609688</v>
      </c>
      <c r="E24" s="101">
        <f>'SEKTÖR (TL)'!H24</f>
        <v>35.400383907779037</v>
      </c>
      <c r="F24" s="101">
        <f>'SEKTÖR (U S D)'!L24</f>
        <v>8.1160723534068762</v>
      </c>
      <c r="G24" s="101">
        <f>'SEKTÖR (TL)'!L24</f>
        <v>23.09731909197075</v>
      </c>
    </row>
    <row r="25" spans="1:7" ht="14.25" x14ac:dyDescent="0.2">
      <c r="A25" s="15" t="s">
        <v>20</v>
      </c>
      <c r="B25" s="101">
        <f>'SEKTÖR (U S D)'!D25</f>
        <v>6.5494428457993896</v>
      </c>
      <c r="C25" s="101">
        <f>'SEKTÖR (TL)'!D25</f>
        <v>26.180873729161259</v>
      </c>
      <c r="D25" s="101">
        <f>'SEKTÖR (U S D)'!H25</f>
        <v>4.3606872022615244</v>
      </c>
      <c r="E25" s="101">
        <f>'SEKTÖR (TL)'!H25</f>
        <v>28.311649153349411</v>
      </c>
      <c r="F25" s="101">
        <f>'SEKTÖR (U S D)'!L25</f>
        <v>14.866516873974057</v>
      </c>
      <c r="G25" s="101">
        <f>'SEKTÖR (TL)'!L25</f>
        <v>30.78314789681929</v>
      </c>
    </row>
    <row r="26" spans="1:7" ht="14.25" x14ac:dyDescent="0.2">
      <c r="A26" s="15" t="s">
        <v>21</v>
      </c>
      <c r="B26" s="101">
        <f>'SEKTÖR (U S D)'!D26</f>
        <v>7.330334887805745</v>
      </c>
      <c r="C26" s="101">
        <f>'SEKTÖR (TL)'!D26</f>
        <v>27.105642902202458</v>
      </c>
      <c r="D26" s="101">
        <f>'SEKTÖR (U S D)'!H26</f>
        <v>9.1489049317975404</v>
      </c>
      <c r="E26" s="101">
        <f>'SEKTÖR (TL)'!H26</f>
        <v>34.198771304924847</v>
      </c>
      <c r="F26" s="101">
        <f>'SEKTÖR (U S D)'!L26</f>
        <v>8.4629655441825609</v>
      </c>
      <c r="G26" s="101">
        <f>'SEKTÖR (TL)'!L26</f>
        <v>23.492279997100226</v>
      </c>
    </row>
    <row r="27" spans="1:7" s="26" customFormat="1" ht="15.75" x14ac:dyDescent="0.25">
      <c r="A27" s="97" t="s">
        <v>22</v>
      </c>
      <c r="B27" s="99">
        <f>'SEKTÖR (U S D)'!D27</f>
        <v>4.2886466333126618</v>
      </c>
      <c r="C27" s="99">
        <f>'SEKTÖR (TL)'!D27</f>
        <v>23.50353226405382</v>
      </c>
      <c r="D27" s="99">
        <f>'SEKTÖR (U S D)'!H27</f>
        <v>2.9339706300444841</v>
      </c>
      <c r="E27" s="99">
        <f>'SEKTÖR (TL)'!H27</f>
        <v>26.557498609085687</v>
      </c>
      <c r="F27" s="99">
        <f>'SEKTÖR (U S D)'!L27</f>
        <v>1.6088017593828319</v>
      </c>
      <c r="G27" s="99">
        <f>'SEKTÖR (TL)'!L27</f>
        <v>15.688359930820331</v>
      </c>
    </row>
    <row r="28" spans="1:7" ht="14.25" x14ac:dyDescent="0.2">
      <c r="A28" s="15" t="s">
        <v>23</v>
      </c>
      <c r="B28" s="101">
        <f>'SEKTÖR (U S D)'!D28</f>
        <v>4.2886466333126618</v>
      </c>
      <c r="C28" s="101">
        <f>'SEKTÖR (TL)'!D28</f>
        <v>23.50353226405382</v>
      </c>
      <c r="D28" s="101">
        <f>'SEKTÖR (U S D)'!H28</f>
        <v>2.9339706300444841</v>
      </c>
      <c r="E28" s="101">
        <f>'SEKTÖR (TL)'!H28</f>
        <v>26.557498609085687</v>
      </c>
      <c r="F28" s="101">
        <f>'SEKTÖR (U S D)'!L28</f>
        <v>1.6088017593828319</v>
      </c>
      <c r="G28" s="101">
        <f>'SEKTÖR (TL)'!L28</f>
        <v>15.688359930820331</v>
      </c>
    </row>
    <row r="29" spans="1:7" s="26" customFormat="1" ht="15.75" x14ac:dyDescent="0.25">
      <c r="A29" s="97" t="s">
        <v>24</v>
      </c>
      <c r="B29" s="99">
        <f>'SEKTÖR (U S D)'!D29</f>
        <v>13.87796661909119</v>
      </c>
      <c r="C29" s="99">
        <f>'SEKTÖR (TL)'!D29</f>
        <v>34.859657101094633</v>
      </c>
      <c r="D29" s="99">
        <f>'SEKTÖR (U S D)'!H29</f>
        <v>7.403715873058335</v>
      </c>
      <c r="E29" s="99">
        <f>'SEKTÖR (TL)'!H29</f>
        <v>32.053058276251384</v>
      </c>
      <c r="F29" s="99">
        <f>'SEKTÖR (U S D)'!L29</f>
        <v>6.4936205915931273</v>
      </c>
      <c r="G29" s="99">
        <f>'SEKTÖR (TL)'!L29</f>
        <v>21.250050153246452</v>
      </c>
    </row>
    <row r="30" spans="1:7" ht="14.25" x14ac:dyDescent="0.2">
      <c r="A30" s="15" t="s">
        <v>25</v>
      </c>
      <c r="B30" s="101">
        <f>'SEKTÖR (U S D)'!D30</f>
        <v>17.663026742920941</v>
      </c>
      <c r="C30" s="101">
        <f>'SEKTÖR (TL)'!D30</f>
        <v>39.342103754836792</v>
      </c>
      <c r="D30" s="101">
        <f>'SEKTÖR (U S D)'!H30</f>
        <v>11.003714753194997</v>
      </c>
      <c r="E30" s="101">
        <f>'SEKTÖR (TL)'!H30</f>
        <v>36.479263254810959</v>
      </c>
      <c r="F30" s="101">
        <f>'SEKTÖR (U S D)'!L30</f>
        <v>9.4503269173462012</v>
      </c>
      <c r="G30" s="101">
        <f>'SEKTÖR (TL)'!L30</f>
        <v>24.616456406451473</v>
      </c>
    </row>
    <row r="31" spans="1:7" ht="14.25" x14ac:dyDescent="0.2">
      <c r="A31" s="15" t="s">
        <v>26</v>
      </c>
      <c r="B31" s="101">
        <f>'SEKTÖR (U S D)'!D31</f>
        <v>18.731674880460055</v>
      </c>
      <c r="C31" s="101">
        <f>'SEKTÖR (TL)'!D31</f>
        <v>40.607647263110913</v>
      </c>
      <c r="D31" s="101">
        <f>'SEKTÖR (U S D)'!H31</f>
        <v>10.76770353584865</v>
      </c>
      <c r="E31" s="101">
        <f>'SEKTÖR (TL)'!H31</f>
        <v>36.18908704642984</v>
      </c>
      <c r="F31" s="101">
        <f>'SEKTÖR (U S D)'!L31</f>
        <v>14.823918416493134</v>
      </c>
      <c r="G31" s="101">
        <f>'SEKTÖR (TL)'!L31</f>
        <v>30.734646727666455</v>
      </c>
    </row>
    <row r="32" spans="1:7" ht="14.25" x14ac:dyDescent="0.2">
      <c r="A32" s="15" t="s">
        <v>27</v>
      </c>
      <c r="B32" s="101">
        <f>'SEKTÖR (U S D)'!D32</f>
        <v>161.03386002634605</v>
      </c>
      <c r="C32" s="101">
        <f>'SEKTÖR (TL)'!D32</f>
        <v>209.12860406682506</v>
      </c>
      <c r="D32" s="101">
        <f>'SEKTÖR (U S D)'!H32</f>
        <v>-4.7597837174501265</v>
      </c>
      <c r="E32" s="101">
        <f>'SEKTÖR (TL)'!H32</f>
        <v>17.098014056301025</v>
      </c>
      <c r="F32" s="101">
        <f>'SEKTÖR (U S D)'!L32</f>
        <v>34.103826457343033</v>
      </c>
      <c r="G32" s="101">
        <f>'SEKTÖR (TL)'!L32</f>
        <v>52.686100757651509</v>
      </c>
    </row>
    <row r="33" spans="1:7" ht="14.25" x14ac:dyDescent="0.2">
      <c r="A33" s="15" t="s">
        <v>191</v>
      </c>
      <c r="B33" s="101">
        <f>'SEKTÖR (U S D)'!D33</f>
        <v>18.659716546319629</v>
      </c>
      <c r="C33" s="101">
        <f>'SEKTÖR (TL)'!D33</f>
        <v>40.522430811185629</v>
      </c>
      <c r="D33" s="101">
        <f>'SEKTÖR (U S D)'!H33</f>
        <v>13.609029138247822</v>
      </c>
      <c r="E33" s="101">
        <f>'SEKTÖR (TL)'!H33</f>
        <v>39.682501890650727</v>
      </c>
      <c r="F33" s="101">
        <f>'SEKTÖR (U S D)'!L33</f>
        <v>7.3278431992324489</v>
      </c>
      <c r="G33" s="101">
        <f>'SEKTÖR (TL)'!L33</f>
        <v>22.199867921234194</v>
      </c>
    </row>
    <row r="34" spans="1:7" ht="14.25" x14ac:dyDescent="0.2">
      <c r="A34" s="15" t="s">
        <v>28</v>
      </c>
      <c r="B34" s="101">
        <f>'SEKTÖR (U S D)'!D34</f>
        <v>4.7938833124512854</v>
      </c>
      <c r="C34" s="101">
        <f>'SEKTÖR (TL)'!D34</f>
        <v>24.101857360000068</v>
      </c>
      <c r="D34" s="101">
        <f>'SEKTÖR (U S D)'!H34</f>
        <v>5.292874375684959</v>
      </c>
      <c r="E34" s="101">
        <f>'SEKTÖR (TL)'!H34</f>
        <v>29.457774928755072</v>
      </c>
      <c r="F34" s="101">
        <f>'SEKTÖR (U S D)'!L34</f>
        <v>7.5488541673822294</v>
      </c>
      <c r="G34" s="101">
        <f>'SEKTÖR (TL)'!L34</f>
        <v>22.451503566859838</v>
      </c>
    </row>
    <row r="35" spans="1:7" ht="14.25" x14ac:dyDescent="0.2">
      <c r="A35" s="15" t="s">
        <v>29</v>
      </c>
      <c r="B35" s="101">
        <f>'SEKTÖR (U S D)'!D35</f>
        <v>16.348594420823822</v>
      </c>
      <c r="C35" s="101">
        <f>'SEKTÖR (TL)'!D35</f>
        <v>37.785491027165435</v>
      </c>
      <c r="D35" s="101">
        <f>'SEKTÖR (U S D)'!H35</f>
        <v>8.7553660717211219</v>
      </c>
      <c r="E35" s="101">
        <f>'SEKTÖR (TL)'!H35</f>
        <v>33.714914581708122</v>
      </c>
      <c r="F35" s="101">
        <f>'SEKTÖR (U S D)'!L35</f>
        <v>6.8223481804687331</v>
      </c>
      <c r="G35" s="101">
        <f>'SEKTÖR (TL)'!L35</f>
        <v>21.624328315792745</v>
      </c>
    </row>
    <row r="36" spans="1:7" ht="14.25" x14ac:dyDescent="0.2">
      <c r="A36" s="15" t="s">
        <v>30</v>
      </c>
      <c r="B36" s="101">
        <f>'SEKTÖR (U S D)'!D36</f>
        <v>-0.94785214654831906</v>
      </c>
      <c r="C36" s="101">
        <f>'SEKTÖR (TL)'!D36</f>
        <v>17.30222352252628</v>
      </c>
      <c r="D36" s="101">
        <f>'SEKTÖR (U S D)'!H36</f>
        <v>-7.1416583827661109</v>
      </c>
      <c r="E36" s="101">
        <f>'SEKTÖR (TL)'!H36</f>
        <v>14.16949495033778</v>
      </c>
      <c r="F36" s="101">
        <f>'SEKTÖR (U S D)'!L36</f>
        <v>-11.904205996345501</v>
      </c>
      <c r="G36" s="101">
        <f>'SEKTÖR (TL)'!L36</f>
        <v>0.30290436079332594</v>
      </c>
    </row>
    <row r="37" spans="1:7" ht="14.25" x14ac:dyDescent="0.2">
      <c r="A37" s="15" t="s">
        <v>192</v>
      </c>
      <c r="B37" s="101">
        <f>'SEKTÖR (U S D)'!D37</f>
        <v>6.2034094000886046</v>
      </c>
      <c r="C37" s="101">
        <f>'SEKTÖR (TL)'!D37</f>
        <v>25.771084608231853</v>
      </c>
      <c r="D37" s="101">
        <f>'SEKTÖR (U S D)'!H37</f>
        <v>2.3601763672882528</v>
      </c>
      <c r="E37" s="101">
        <f>'SEKTÖR (TL)'!H37</f>
        <v>25.852017550051553</v>
      </c>
      <c r="F37" s="101">
        <f>'SEKTÖR (U S D)'!L37</f>
        <v>0.89493624371118852</v>
      </c>
      <c r="G37" s="101">
        <f>'SEKTÖR (TL)'!L37</f>
        <v>14.875576694631867</v>
      </c>
    </row>
    <row r="38" spans="1:7" ht="14.25" x14ac:dyDescent="0.2">
      <c r="A38" s="12" t="s">
        <v>31</v>
      </c>
      <c r="B38" s="101">
        <f>'SEKTÖR (U S D)'!D38</f>
        <v>26.615563873151789</v>
      </c>
      <c r="C38" s="101">
        <f>'SEKTÖR (TL)'!D38</f>
        <v>49.944120311789824</v>
      </c>
      <c r="D38" s="101">
        <f>'SEKTÖR (U S D)'!H38</f>
        <v>13.451117911500871</v>
      </c>
      <c r="E38" s="101">
        <f>'SEKTÖR (TL)'!H38</f>
        <v>39.488349758589138</v>
      </c>
      <c r="F38" s="101">
        <f>'SEKTÖR (U S D)'!L38</f>
        <v>12.588139954932826</v>
      </c>
      <c r="G38" s="101">
        <f>'SEKTÖR (TL)'!L38</f>
        <v>28.189064662846135</v>
      </c>
    </row>
    <row r="39" spans="1:7" ht="14.25" x14ac:dyDescent="0.2">
      <c r="A39" s="12" t="s">
        <v>193</v>
      </c>
      <c r="B39" s="101">
        <f>'SEKTÖR (U S D)'!D39</f>
        <v>18.503888749542806</v>
      </c>
      <c r="C39" s="101">
        <f>'SEKTÖR (TL)'!D39</f>
        <v>40.33789218739345</v>
      </c>
      <c r="D39" s="101">
        <f>'SEKTÖR (U S D)'!H39</f>
        <v>19.112772857613542</v>
      </c>
      <c r="E39" s="101">
        <f>'SEKTÖR (TL)'!H39</f>
        <v>46.449364509910097</v>
      </c>
      <c r="F39" s="101">
        <f>'SEKTÖR (U S D)'!L39</f>
        <v>12.594900832507461</v>
      </c>
      <c r="G39" s="101">
        <f>'SEKTÖR (TL)'!L39</f>
        <v>28.196762370375026</v>
      </c>
    </row>
    <row r="40" spans="1:7" ht="14.25" x14ac:dyDescent="0.2">
      <c r="A40" s="12" t="s">
        <v>32</v>
      </c>
      <c r="B40" s="101">
        <f>'SEKTÖR (U S D)'!D40</f>
        <v>10.075680062651218</v>
      </c>
      <c r="C40" s="101">
        <f>'SEKTÖR (TL)'!D40</f>
        <v>30.356810093676856</v>
      </c>
      <c r="D40" s="101">
        <f>'SEKTÖR (U S D)'!H40</f>
        <v>15.214952854817987</v>
      </c>
      <c r="E40" s="101">
        <f>'SEKTÖR (TL)'!H40</f>
        <v>41.656987935268546</v>
      </c>
      <c r="F40" s="101">
        <f>'SEKTÖR (U S D)'!L40</f>
        <v>13.737250287276451</v>
      </c>
      <c r="G40" s="101">
        <f>'SEKTÖR (TL)'!L40</f>
        <v>29.497402990102518</v>
      </c>
    </row>
    <row r="41" spans="1:7" ht="14.25" x14ac:dyDescent="0.2">
      <c r="A41" s="15" t="s">
        <v>33</v>
      </c>
      <c r="B41" s="101">
        <f>'SEKTÖR (U S D)'!D41</f>
        <v>18.149974439026277</v>
      </c>
      <c r="C41" s="101">
        <f>'SEKTÖR (TL)'!D41</f>
        <v>39.918770174800102</v>
      </c>
      <c r="D41" s="101">
        <f>'SEKTÖR (U S D)'!H41</f>
        <v>2.2556431478810044</v>
      </c>
      <c r="E41" s="101">
        <f>'SEKTÖR (TL)'!H41</f>
        <v>25.723493772247576</v>
      </c>
      <c r="F41" s="101">
        <f>'SEKTÖR (U S D)'!L41</f>
        <v>12.911025211308546</v>
      </c>
      <c r="G41" s="101">
        <f>'SEKTÖR (TL)'!L41</f>
        <v>28.556690942352986</v>
      </c>
    </row>
    <row r="42" spans="1:7" ht="16.5" x14ac:dyDescent="0.25">
      <c r="A42" s="94" t="s">
        <v>34</v>
      </c>
      <c r="B42" s="102">
        <f>'SEKTÖR (U S D)'!D42</f>
        <v>2.5691229723257374</v>
      </c>
      <c r="C42" s="102">
        <f>'SEKTÖR (TL)'!D42</f>
        <v>21.467191273934329</v>
      </c>
      <c r="D42" s="102">
        <f>'SEKTÖR (U S D)'!H42</f>
        <v>-3.8664346939214465</v>
      </c>
      <c r="E42" s="102">
        <f>'SEKTÖR (TL)'!H42</f>
        <v>18.196388257846298</v>
      </c>
      <c r="F42" s="102">
        <f>'SEKTÖR (U S D)'!L42</f>
        <v>8.451842109356198</v>
      </c>
      <c r="G42" s="102">
        <f>'SEKTÖR (TL)'!L42</f>
        <v>23.479615228796924</v>
      </c>
    </row>
    <row r="43" spans="1:7" ht="14.25" x14ac:dyDescent="0.2">
      <c r="A43" s="15" t="s">
        <v>35</v>
      </c>
      <c r="B43" s="101">
        <f>'SEKTÖR (U S D)'!D43</f>
        <v>2.5691229723257374</v>
      </c>
      <c r="C43" s="101">
        <f>'SEKTÖR (TL)'!D43</f>
        <v>21.467191273934329</v>
      </c>
      <c r="D43" s="101">
        <f>'SEKTÖR (U S D)'!H43</f>
        <v>-3.8664346939214465</v>
      </c>
      <c r="E43" s="101">
        <f>'SEKTÖR (TL)'!H43</f>
        <v>18.196388257846298</v>
      </c>
      <c r="F43" s="101">
        <f>'SEKTÖR (U S D)'!L43</f>
        <v>8.451842109356198</v>
      </c>
      <c r="G43" s="101">
        <f>'SEKTÖR (TL)'!L43</f>
        <v>23.479615228796924</v>
      </c>
    </row>
    <row r="44" spans="1:7" ht="18" x14ac:dyDescent="0.25">
      <c r="A44" s="110" t="s">
        <v>44</v>
      </c>
      <c r="B44" s="111">
        <f>'SEKTÖR (U S D)'!D44</f>
        <v>11.499671020745282</v>
      </c>
      <c r="C44" s="111">
        <f>'SEKTÖR (TL)'!D44</f>
        <v>32.043167323482095</v>
      </c>
      <c r="D44" s="111">
        <f>'SEKTÖR (U S D)'!H44</f>
        <v>7.1715625238923568</v>
      </c>
      <c r="E44" s="111">
        <f>'SEKTÖR (TL)'!H44</f>
        <v>31.767625323608712</v>
      </c>
      <c r="F44" s="111">
        <f>'SEKTÖR (U S D)'!L44</f>
        <v>7.0042348670172396</v>
      </c>
      <c r="G44" s="111">
        <f>'SEKTÖR (TL)'!L44</f>
        <v>21.831418371926631</v>
      </c>
    </row>
    <row r="45" spans="1:7" ht="14.25" x14ac:dyDescent="0.2">
      <c r="A45" s="104" t="s">
        <v>37</v>
      </c>
      <c r="B45" s="112"/>
      <c r="C45" s="112"/>
      <c r="D45" s="101">
        <f>'SEKTÖR (U S D)'!H45</f>
        <v>65.599669728318119</v>
      </c>
      <c r="E45" s="101">
        <f>'SEKTÖR (TL)'!H45</f>
        <v>103.60508628032522</v>
      </c>
      <c r="F45" s="101">
        <f>'SEKTÖR (U S D)'!L45</f>
        <v>-50.989558938804677</v>
      </c>
      <c r="G45" s="101">
        <f>'SEKTÖR (TL)'!L45</f>
        <v>-44.198362270990543</v>
      </c>
    </row>
    <row r="46" spans="1:7" s="27" customFormat="1" ht="18" x14ac:dyDescent="0.25">
      <c r="A46" s="105" t="s">
        <v>44</v>
      </c>
      <c r="B46" s="113">
        <f>'SEKTÖR (U S D)'!D46</f>
        <v>11.499671020745282</v>
      </c>
      <c r="C46" s="113">
        <f>'SEKTÖR (TL)'!D46</f>
        <v>32.043167323482095</v>
      </c>
      <c r="D46" s="113">
        <f>'SEKTÖR (U S D)'!H46</f>
        <v>9.513461898597976</v>
      </c>
      <c r="E46" s="113">
        <f>'SEKTÖR (TL)'!H46</f>
        <v>34.64699473919422</v>
      </c>
      <c r="F46" s="113">
        <f>'SEKTÖR (U S D)'!L46</f>
        <v>1.5994072586883634</v>
      </c>
      <c r="G46" s="113">
        <f>'SEKTÖR (TL)'!L46</f>
        <v>15.677663668696432</v>
      </c>
    </row>
    <row r="47" spans="1:7" s="27" customFormat="1" ht="18" x14ac:dyDescent="0.25">
      <c r="A47" s="28"/>
      <c r="B47" s="30"/>
      <c r="C47" s="30"/>
      <c r="D47" s="30"/>
      <c r="E47" s="30"/>
    </row>
    <row r="48" spans="1:7" ht="14.25" x14ac:dyDescent="0.2">
      <c r="A48" s="33"/>
    </row>
    <row r="49" spans="1:1" x14ac:dyDescent="0.2">
      <c r="A49" s="26" t="s">
        <v>40</v>
      </c>
    </row>
    <row r="50" spans="1:1" x14ac:dyDescent="0.2">
      <c r="A50" s="34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"/>
  <sheetViews>
    <sheetView showGridLines="0" zoomScale="70" zoomScaleNormal="70" workbookViewId="0">
      <selection activeCell="E24" sqref="E24"/>
    </sheetView>
  </sheetViews>
  <sheetFormatPr defaultColWidth="9.140625" defaultRowHeight="12.75" x14ac:dyDescent="0.2"/>
  <cols>
    <col min="1" max="1" width="32.28515625" customWidth="1"/>
    <col min="2" max="2" width="12.7109375" bestFit="1" customWidth="1"/>
    <col min="3" max="3" width="12.85546875" customWidth="1"/>
    <col min="4" max="4" width="11.28515625" bestFit="1" customWidth="1"/>
    <col min="5" max="5" width="13.5703125" bestFit="1" customWidth="1"/>
    <col min="6" max="7" width="12.7109375" bestFit="1" customWidth="1"/>
    <col min="8" max="8" width="12.5703125" customWidth="1"/>
    <col min="9" max="9" width="15" bestFit="1" customWidth="1"/>
    <col min="10" max="11" width="14.140625" bestFit="1" customWidth="1"/>
    <col min="12" max="12" width="11.28515625" bestFit="1" customWidth="1"/>
    <col min="13" max="13" width="15" bestFit="1" customWidth="1"/>
  </cols>
  <sheetData>
    <row r="2" spans="1:13" ht="26.25" x14ac:dyDescent="0.4">
      <c r="C2" s="2" t="s">
        <v>207</v>
      </c>
    </row>
    <row r="6" spans="1:13" ht="22.5" customHeight="1" x14ac:dyDescent="0.2">
      <c r="A6" s="150" t="s">
        <v>45</v>
      </c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2"/>
    </row>
    <row r="7" spans="1:13" ht="24" customHeight="1" x14ac:dyDescent="0.2">
      <c r="A7" s="116"/>
      <c r="B7" s="140" t="s">
        <v>65</v>
      </c>
      <c r="C7" s="140"/>
      <c r="D7" s="140"/>
      <c r="E7" s="140"/>
      <c r="F7" s="140" t="s">
        <v>214</v>
      </c>
      <c r="G7" s="140"/>
      <c r="H7" s="140"/>
      <c r="I7" s="140"/>
      <c r="J7" s="140" t="s">
        <v>184</v>
      </c>
      <c r="K7" s="140"/>
      <c r="L7" s="140"/>
      <c r="M7" s="140"/>
    </row>
    <row r="8" spans="1:13" ht="60.75" x14ac:dyDescent="0.25">
      <c r="A8" s="117" t="s">
        <v>46</v>
      </c>
      <c r="B8" s="6">
        <v>2013</v>
      </c>
      <c r="C8" s="7">
        <v>2014</v>
      </c>
      <c r="D8" s="8" t="s">
        <v>185</v>
      </c>
      <c r="E8" s="8" t="s">
        <v>186</v>
      </c>
      <c r="F8" s="7">
        <v>2013</v>
      </c>
      <c r="G8" s="118">
        <v>2014</v>
      </c>
      <c r="H8" s="8" t="s">
        <v>185</v>
      </c>
      <c r="I8" s="7" t="s">
        <v>186</v>
      </c>
      <c r="J8" s="7" t="s">
        <v>187</v>
      </c>
      <c r="K8" s="118" t="s">
        <v>188</v>
      </c>
      <c r="L8" s="8" t="s">
        <v>185</v>
      </c>
      <c r="M8" s="7" t="s">
        <v>186</v>
      </c>
    </row>
    <row r="9" spans="1:13" ht="22.5" customHeight="1" x14ac:dyDescent="0.25">
      <c r="A9" s="119" t="s">
        <v>47</v>
      </c>
      <c r="B9" s="35">
        <v>128207.735</v>
      </c>
      <c r="C9" s="36">
        <v>155421.402</v>
      </c>
      <c r="D9" s="120">
        <f t="shared" ref="D9:D22" si="0">(C9-B9)/B9*100</f>
        <v>21.22622866709251</v>
      </c>
      <c r="E9" s="121">
        <f t="shared" ref="E9:E22" si="1">C9/C$22*100</f>
        <v>1.1815766011298825</v>
      </c>
      <c r="F9" s="35">
        <v>466313.467</v>
      </c>
      <c r="G9" s="36">
        <v>520076.82199999999</v>
      </c>
      <c r="H9" s="120">
        <f t="shared" ref="H9:H22" si="2">(G9-F9)/F9*100</f>
        <v>11.529445063185358</v>
      </c>
      <c r="I9" s="121">
        <f t="shared" ref="I9:I22" si="3">G9/G$22*100</f>
        <v>1.0362119526098355</v>
      </c>
      <c r="J9" s="35">
        <v>1344973.9280000001</v>
      </c>
      <c r="K9" s="36">
        <v>1588174.2919999999</v>
      </c>
      <c r="L9" s="120">
        <f t="shared" ref="L9:L22" si="4">(K9-J9)/J9*100</f>
        <v>18.082161961432448</v>
      </c>
      <c r="M9" s="121">
        <f t="shared" ref="M9:M22" si="5">K9/K$22*100</f>
        <v>1.0675855049203935</v>
      </c>
    </row>
    <row r="10" spans="1:13" ht="22.5" customHeight="1" x14ac:dyDescent="0.25">
      <c r="A10" s="119" t="s">
        <v>48</v>
      </c>
      <c r="B10" s="35">
        <v>969550.31700000004</v>
      </c>
      <c r="C10" s="36">
        <v>1060352.767</v>
      </c>
      <c r="D10" s="120">
        <f t="shared" si="0"/>
        <v>9.3654190409593721</v>
      </c>
      <c r="E10" s="121">
        <f t="shared" si="1"/>
        <v>8.0612322518524593</v>
      </c>
      <c r="F10" s="35">
        <v>4179704.4230000004</v>
      </c>
      <c r="G10" s="36">
        <v>4295545.3430000003</v>
      </c>
      <c r="H10" s="120">
        <f t="shared" si="2"/>
        <v>2.7715098551599162</v>
      </c>
      <c r="I10" s="121">
        <f t="shared" si="3"/>
        <v>8.5585345070311867</v>
      </c>
      <c r="J10" s="35">
        <v>12718351.875</v>
      </c>
      <c r="K10" s="36">
        <v>12618369.035</v>
      </c>
      <c r="L10" s="120">
        <f t="shared" si="4"/>
        <v>-0.78613047494410404</v>
      </c>
      <c r="M10" s="121">
        <f t="shared" si="5"/>
        <v>8.4821848240207718</v>
      </c>
    </row>
    <row r="11" spans="1:13" ht="22.5" customHeight="1" x14ac:dyDescent="0.25">
      <c r="A11" s="119" t="s">
        <v>49</v>
      </c>
      <c r="B11" s="35">
        <v>267268.20199999999</v>
      </c>
      <c r="C11" s="36">
        <v>280630.88099999999</v>
      </c>
      <c r="D11" s="120">
        <f t="shared" si="0"/>
        <v>4.9997264545521967</v>
      </c>
      <c r="E11" s="121">
        <f t="shared" si="1"/>
        <v>2.1334698971771244</v>
      </c>
      <c r="F11" s="35">
        <v>975973.74600000004</v>
      </c>
      <c r="G11" s="36">
        <v>1022032.5490000001</v>
      </c>
      <c r="H11" s="120">
        <f t="shared" si="2"/>
        <v>4.7192665979767119</v>
      </c>
      <c r="I11" s="121">
        <f t="shared" si="3"/>
        <v>2.0363190560145696</v>
      </c>
      <c r="J11" s="35">
        <v>3132320.7639999995</v>
      </c>
      <c r="K11" s="36">
        <v>3143317.1690000002</v>
      </c>
      <c r="L11" s="120">
        <f t="shared" si="4"/>
        <v>0.3510625452662206</v>
      </c>
      <c r="M11" s="121">
        <f t="shared" si="5"/>
        <v>2.1129669859885927</v>
      </c>
    </row>
    <row r="12" spans="1:13" ht="22.5" customHeight="1" x14ac:dyDescent="0.25">
      <c r="A12" s="119" t="s">
        <v>50</v>
      </c>
      <c r="B12" s="35">
        <v>161332.06899999999</v>
      </c>
      <c r="C12" s="36">
        <v>203176.372</v>
      </c>
      <c r="D12" s="120">
        <f t="shared" si="0"/>
        <v>25.936754706840098</v>
      </c>
      <c r="E12" s="121">
        <f t="shared" si="1"/>
        <v>1.5446292722134922</v>
      </c>
      <c r="F12" s="35">
        <v>663863.42099999997</v>
      </c>
      <c r="G12" s="36">
        <v>777730.58399999992</v>
      </c>
      <c r="H12" s="120">
        <f t="shared" si="2"/>
        <v>17.152197183643285</v>
      </c>
      <c r="I12" s="121">
        <f t="shared" si="3"/>
        <v>1.5495667043032106</v>
      </c>
      <c r="J12" s="35">
        <v>1939740.4740000002</v>
      </c>
      <c r="K12" s="36">
        <v>2260245.02</v>
      </c>
      <c r="L12" s="120">
        <f t="shared" si="4"/>
        <v>16.523063280680912</v>
      </c>
      <c r="M12" s="121">
        <f t="shared" si="5"/>
        <v>1.5193576883062307</v>
      </c>
    </row>
    <row r="13" spans="1:13" ht="22.5" customHeight="1" x14ac:dyDescent="0.25">
      <c r="A13" s="122" t="s">
        <v>51</v>
      </c>
      <c r="B13" s="35">
        <v>91054.682000000001</v>
      </c>
      <c r="C13" s="36">
        <v>99333.076000000001</v>
      </c>
      <c r="D13" s="120">
        <f t="shared" si="0"/>
        <v>9.0916730673992134</v>
      </c>
      <c r="E13" s="121">
        <f t="shared" si="1"/>
        <v>0.75517037428253475</v>
      </c>
      <c r="F13" s="35">
        <v>397462.73100000003</v>
      </c>
      <c r="G13" s="36">
        <v>335464.28100000002</v>
      </c>
      <c r="H13" s="120">
        <f t="shared" si="2"/>
        <v>-15.598556836766667</v>
      </c>
      <c r="I13" s="121">
        <f t="shared" si="3"/>
        <v>0.66838605940770912</v>
      </c>
      <c r="J13" s="35">
        <v>1179136.5720000002</v>
      </c>
      <c r="K13" s="36">
        <v>1075866.0079999999</v>
      </c>
      <c r="L13" s="120">
        <f t="shared" si="4"/>
        <v>-8.758151214395566</v>
      </c>
      <c r="M13" s="121">
        <f t="shared" si="5"/>
        <v>0.72320711974940333</v>
      </c>
    </row>
    <row r="14" spans="1:13" ht="22.5" customHeight="1" x14ac:dyDescent="0.25">
      <c r="A14" s="119" t="s">
        <v>52</v>
      </c>
      <c r="B14" s="35">
        <v>974818.46699999995</v>
      </c>
      <c r="C14" s="36">
        <v>1028848.7659999999</v>
      </c>
      <c r="D14" s="120">
        <f t="shared" si="0"/>
        <v>5.5426010923118874</v>
      </c>
      <c r="E14" s="121">
        <f t="shared" si="1"/>
        <v>7.821726045213218</v>
      </c>
      <c r="F14" s="35">
        <v>3919697.1359999999</v>
      </c>
      <c r="G14" s="36">
        <v>4152327.0719999997</v>
      </c>
      <c r="H14" s="120">
        <f t="shared" si="2"/>
        <v>5.9348956801646056</v>
      </c>
      <c r="I14" s="121">
        <f t="shared" si="3"/>
        <v>8.2731834243361089</v>
      </c>
      <c r="J14" s="35">
        <v>11436812.812999999</v>
      </c>
      <c r="K14" s="36">
        <v>12401122.244999999</v>
      </c>
      <c r="L14" s="120">
        <f t="shared" si="4"/>
        <v>8.4316273053266091</v>
      </c>
      <c r="M14" s="121">
        <f t="shared" si="5"/>
        <v>8.336149514695613</v>
      </c>
    </row>
    <row r="15" spans="1:13" ht="22.5" customHeight="1" x14ac:dyDescent="0.25">
      <c r="A15" s="119" t="s">
        <v>53</v>
      </c>
      <c r="B15" s="35">
        <v>789154.42200000002</v>
      </c>
      <c r="C15" s="36">
        <v>809221.42500000005</v>
      </c>
      <c r="D15" s="120">
        <f t="shared" si="0"/>
        <v>2.5428487049648725</v>
      </c>
      <c r="E15" s="121">
        <f t="shared" si="1"/>
        <v>6.1520298273527354</v>
      </c>
      <c r="F15" s="35">
        <v>2952453.4440000001</v>
      </c>
      <c r="G15" s="36">
        <v>3085642.8090000004</v>
      </c>
      <c r="H15" s="120">
        <f t="shared" si="2"/>
        <v>4.511141920651407</v>
      </c>
      <c r="I15" s="121">
        <f t="shared" si="3"/>
        <v>6.1478993581651826</v>
      </c>
      <c r="J15" s="35">
        <v>8663662.7180000003</v>
      </c>
      <c r="K15" s="36">
        <v>9492823.8780000005</v>
      </c>
      <c r="L15" s="120">
        <f t="shared" si="4"/>
        <v>9.5705614009799689</v>
      </c>
      <c r="M15" s="121">
        <f t="shared" si="5"/>
        <v>6.3811643495076789</v>
      </c>
    </row>
    <row r="16" spans="1:13" ht="22.5" customHeight="1" x14ac:dyDescent="0.25">
      <c r="A16" s="119" t="s">
        <v>54</v>
      </c>
      <c r="B16" s="35">
        <v>470112.91800000001</v>
      </c>
      <c r="C16" s="36">
        <v>588376.79599999997</v>
      </c>
      <c r="D16" s="120">
        <f t="shared" si="0"/>
        <v>25.156483362152571</v>
      </c>
      <c r="E16" s="121">
        <f t="shared" si="1"/>
        <v>4.4730792918813727</v>
      </c>
      <c r="F16" s="35">
        <v>2050097.1680000001</v>
      </c>
      <c r="G16" s="36">
        <v>2290197.8850000002</v>
      </c>
      <c r="H16" s="120">
        <f t="shared" si="2"/>
        <v>11.711674975593166</v>
      </c>
      <c r="I16" s="121">
        <f t="shared" si="3"/>
        <v>4.5630382318379219</v>
      </c>
      <c r="J16" s="35">
        <v>6026957.2459999993</v>
      </c>
      <c r="K16" s="36">
        <v>6813576.9920000006</v>
      </c>
      <c r="L16" s="120">
        <f t="shared" si="4"/>
        <v>13.051689499242238</v>
      </c>
      <c r="M16" s="121">
        <f t="shared" si="5"/>
        <v>4.5801497165389806</v>
      </c>
    </row>
    <row r="17" spans="1:13" ht="22.5" customHeight="1" x14ac:dyDescent="0.25">
      <c r="A17" s="119" t="s">
        <v>55</v>
      </c>
      <c r="B17" s="35">
        <v>3384447.3119999999</v>
      </c>
      <c r="C17" s="36">
        <v>3730317.676</v>
      </c>
      <c r="D17" s="120">
        <f t="shared" si="0"/>
        <v>10.219404591516952</v>
      </c>
      <c r="E17" s="121">
        <f t="shared" si="1"/>
        <v>28.359389530811217</v>
      </c>
      <c r="F17" s="35">
        <v>13172340.350000001</v>
      </c>
      <c r="G17" s="36">
        <v>14211901.072000001</v>
      </c>
      <c r="H17" s="120">
        <f t="shared" si="2"/>
        <v>7.8919971271468023</v>
      </c>
      <c r="I17" s="121">
        <f t="shared" si="3"/>
        <v>28.316089349036467</v>
      </c>
      <c r="J17" s="35">
        <v>40341202.288999997</v>
      </c>
      <c r="K17" s="36">
        <v>41630663.054999992</v>
      </c>
      <c r="L17" s="120">
        <f t="shared" si="4"/>
        <v>3.1963865547745405</v>
      </c>
      <c r="M17" s="121">
        <f t="shared" si="5"/>
        <v>27.984518236832745</v>
      </c>
    </row>
    <row r="18" spans="1:13" ht="22.5" customHeight="1" x14ac:dyDescent="0.25">
      <c r="A18" s="119" t="s">
        <v>56</v>
      </c>
      <c r="B18" s="35">
        <v>1539359.655</v>
      </c>
      <c r="C18" s="36">
        <v>1726080.26</v>
      </c>
      <c r="D18" s="120">
        <f t="shared" si="0"/>
        <v>12.129758266270787</v>
      </c>
      <c r="E18" s="121">
        <f t="shared" si="1"/>
        <v>13.122362947724431</v>
      </c>
      <c r="F18" s="35">
        <v>6449976.4770000009</v>
      </c>
      <c r="G18" s="36">
        <v>6850771.3369999994</v>
      </c>
      <c r="H18" s="120">
        <f t="shared" si="2"/>
        <v>6.2138964603854694</v>
      </c>
      <c r="I18" s="121">
        <f t="shared" si="3"/>
        <v>13.649620293973152</v>
      </c>
      <c r="J18" s="35">
        <v>19065365.843000002</v>
      </c>
      <c r="K18" s="36">
        <v>20517352.125000004</v>
      </c>
      <c r="L18" s="120">
        <f t="shared" si="4"/>
        <v>7.6158322581211291</v>
      </c>
      <c r="M18" s="121">
        <f t="shared" si="5"/>
        <v>13.791954597384729</v>
      </c>
    </row>
    <row r="19" spans="1:13" ht="22.5" customHeight="1" x14ac:dyDescent="0.25">
      <c r="A19" s="119" t="s">
        <v>57</v>
      </c>
      <c r="B19" s="35">
        <v>119100.374</v>
      </c>
      <c r="C19" s="36">
        <v>119049.489</v>
      </c>
      <c r="D19" s="120">
        <f t="shared" si="0"/>
        <v>-4.2724467011325054E-2</v>
      </c>
      <c r="E19" s="121">
        <f t="shared" si="1"/>
        <v>0.9050625510305802</v>
      </c>
      <c r="F19" s="35">
        <v>451594.761</v>
      </c>
      <c r="G19" s="36">
        <v>510655.36599999998</v>
      </c>
      <c r="H19" s="120">
        <f t="shared" si="2"/>
        <v>13.078230772477889</v>
      </c>
      <c r="I19" s="121">
        <f t="shared" si="3"/>
        <v>1.0174404463530393</v>
      </c>
      <c r="J19" s="35">
        <v>1458583.5460000001</v>
      </c>
      <c r="K19" s="36">
        <v>1451446.27</v>
      </c>
      <c r="L19" s="120">
        <f t="shared" si="4"/>
        <v>-0.48932925505523767</v>
      </c>
      <c r="M19" s="121">
        <f t="shared" si="5"/>
        <v>0.97567565904332854</v>
      </c>
    </row>
    <row r="20" spans="1:13" ht="22.5" customHeight="1" x14ac:dyDescent="0.25">
      <c r="A20" s="119" t="s">
        <v>58</v>
      </c>
      <c r="B20" s="35">
        <v>971806.89</v>
      </c>
      <c r="C20" s="36">
        <v>1149910.4620000001</v>
      </c>
      <c r="D20" s="120">
        <f t="shared" si="0"/>
        <v>18.327053845028825</v>
      </c>
      <c r="E20" s="121">
        <f t="shared" si="1"/>
        <v>8.7420862108402098</v>
      </c>
      <c r="F20" s="35">
        <v>3665298.5450000004</v>
      </c>
      <c r="G20" s="36">
        <v>4247332.4390000002</v>
      </c>
      <c r="H20" s="120">
        <f t="shared" si="2"/>
        <v>15.879576707168333</v>
      </c>
      <c r="I20" s="121">
        <f t="shared" si="3"/>
        <v>8.4624741073334846</v>
      </c>
      <c r="J20" s="35">
        <v>10983339.281000001</v>
      </c>
      <c r="K20" s="36">
        <v>12491852.237</v>
      </c>
      <c r="L20" s="120">
        <f t="shared" si="4"/>
        <v>13.734556653544919</v>
      </c>
      <c r="M20" s="121">
        <f t="shared" si="5"/>
        <v>8.3971390577254041</v>
      </c>
    </row>
    <row r="21" spans="1:13" ht="22.5" customHeight="1" x14ac:dyDescent="0.25">
      <c r="A21" s="119" t="s">
        <v>59</v>
      </c>
      <c r="B21" s="35">
        <v>1930889.493</v>
      </c>
      <c r="C21" s="36">
        <v>2203011.148</v>
      </c>
      <c r="D21" s="120">
        <f t="shared" si="0"/>
        <v>14.093072440785198</v>
      </c>
      <c r="E21" s="121">
        <f t="shared" si="1"/>
        <v>16.748185198490749</v>
      </c>
      <c r="F21" s="35">
        <v>7486861.358</v>
      </c>
      <c r="G21" s="36">
        <v>7890519.5999999996</v>
      </c>
      <c r="H21" s="120">
        <f t="shared" si="2"/>
        <v>5.3915549213246114</v>
      </c>
      <c r="I21" s="121">
        <f t="shared" si="3"/>
        <v>15.72123650959815</v>
      </c>
      <c r="J21" s="35">
        <v>20735072.367000002</v>
      </c>
      <c r="K21" s="36">
        <v>23278385.317999996</v>
      </c>
      <c r="L21" s="120">
        <f t="shared" si="4"/>
        <v>12.265753916768057</v>
      </c>
      <c r="M21" s="121">
        <f t="shared" si="5"/>
        <v>15.647946745286129</v>
      </c>
    </row>
    <row r="22" spans="1:13" ht="24" customHeight="1" x14ac:dyDescent="0.25">
      <c r="A22" s="123" t="s">
        <v>60</v>
      </c>
      <c r="B22" s="124">
        <v>11797102.536</v>
      </c>
      <c r="C22" s="98">
        <v>13153730.52</v>
      </c>
      <c r="D22" s="125">
        <f t="shared" si="0"/>
        <v>11.499671040919731</v>
      </c>
      <c r="E22" s="126">
        <f t="shared" si="1"/>
        <v>100</v>
      </c>
      <c r="F22" s="124">
        <v>46831637.026999995</v>
      </c>
      <c r="G22" s="98">
        <v>50190197.158999994</v>
      </c>
      <c r="H22" s="125">
        <f t="shared" si="2"/>
        <v>7.1715625274078665</v>
      </c>
      <c r="I22" s="126">
        <f t="shared" si="3"/>
        <v>100</v>
      </c>
      <c r="J22" s="124">
        <v>139025519.71600002</v>
      </c>
      <c r="K22" s="98">
        <v>148763193.64399999</v>
      </c>
      <c r="L22" s="125">
        <f t="shared" si="4"/>
        <v>7.0042348684558053</v>
      </c>
      <c r="M22" s="126">
        <f t="shared" si="5"/>
        <v>100</v>
      </c>
    </row>
  </sheetData>
  <mergeCells count="4">
    <mergeCell ref="B7:E7"/>
    <mergeCell ref="F7:I7"/>
    <mergeCell ref="J7:M7"/>
    <mergeCell ref="A6:M6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N60"/>
  <sheetViews>
    <sheetView showGridLines="0" topLeftCell="C52" workbookViewId="0">
      <selection activeCell="C23" sqref="C23"/>
    </sheetView>
  </sheetViews>
  <sheetFormatPr defaultColWidth="9.140625" defaultRowHeight="12.75" x14ac:dyDescent="0.2"/>
  <cols>
    <col min="1" max="2" width="0" hidden="1" customWidth="1"/>
    <col min="10" max="10" width="11.5703125" bestFit="1" customWidth="1"/>
    <col min="11" max="11" width="12.140625" customWidth="1"/>
  </cols>
  <sheetData>
    <row r="7" spans="9:9" x14ac:dyDescent="0.2">
      <c r="I7" s="37"/>
    </row>
    <row r="8" spans="9:9" x14ac:dyDescent="0.2">
      <c r="I8" s="37"/>
    </row>
    <row r="9" spans="9:9" x14ac:dyDescent="0.2">
      <c r="I9" s="37"/>
    </row>
    <row r="10" spans="9:9" x14ac:dyDescent="0.2">
      <c r="I10" s="37"/>
    </row>
    <row r="17" spans="3:14" ht="12.75" customHeight="1" x14ac:dyDescent="0.2"/>
    <row r="21" spans="3:14" x14ac:dyDescent="0.2">
      <c r="C21" s="136" t="s">
        <v>199</v>
      </c>
    </row>
    <row r="22" spans="3:14" x14ac:dyDescent="0.2">
      <c r="C22" s="1" t="s">
        <v>230</v>
      </c>
    </row>
    <row r="24" spans="3:14" x14ac:dyDescent="0.2">
      <c r="H24" s="37"/>
      <c r="I24" s="37"/>
    </row>
    <row r="25" spans="3:14" x14ac:dyDescent="0.2">
      <c r="H25" s="37"/>
      <c r="I25" s="37"/>
    </row>
    <row r="26" spans="3:14" x14ac:dyDescent="0.2">
      <c r="H26" s="153"/>
      <c r="I26" s="153"/>
      <c r="N26" t="s">
        <v>61</v>
      </c>
    </row>
    <row r="27" spans="3:14" x14ac:dyDescent="0.2">
      <c r="H27" s="153"/>
      <c r="I27" s="153"/>
    </row>
    <row r="28" spans="3:14" ht="12.75" customHeight="1" x14ac:dyDescent="0.2"/>
    <row r="29" spans="3:14" ht="12.75" customHeight="1" x14ac:dyDescent="0.2"/>
    <row r="30" spans="3:14" ht="9.75" customHeight="1" x14ac:dyDescent="0.2"/>
    <row r="37" spans="8:9" x14ac:dyDescent="0.2">
      <c r="H37" s="37"/>
      <c r="I37" s="37"/>
    </row>
    <row r="38" spans="8:9" x14ac:dyDescent="0.2">
      <c r="H38" s="37"/>
      <c r="I38" s="37"/>
    </row>
    <row r="39" spans="8:9" x14ac:dyDescent="0.2">
      <c r="H39" s="153"/>
      <c r="I39" s="153"/>
    </row>
    <row r="40" spans="8:9" x14ac:dyDescent="0.2">
      <c r="H40" s="153"/>
      <c r="I40" s="153"/>
    </row>
    <row r="41" spans="8:9" ht="12.75" customHeight="1" x14ac:dyDescent="0.2"/>
    <row r="42" spans="8:9" ht="13.5" customHeight="1" x14ac:dyDescent="0.2"/>
    <row r="43" spans="8:9" ht="12.75" customHeight="1" x14ac:dyDescent="0.2"/>
    <row r="49" spans="3:9" x14ac:dyDescent="0.2">
      <c r="H49" s="37"/>
      <c r="I49" s="37"/>
    </row>
    <row r="50" spans="3:9" x14ac:dyDescent="0.2">
      <c r="H50" s="37"/>
      <c r="I50" s="37"/>
    </row>
    <row r="51" spans="3:9" x14ac:dyDescent="0.2">
      <c r="H51" s="153"/>
      <c r="I51" s="153"/>
    </row>
    <row r="52" spans="3:9" x14ac:dyDescent="0.2">
      <c r="H52" s="153"/>
      <c r="I52" s="153"/>
    </row>
    <row r="55" spans="3:9" ht="15.75" customHeight="1" x14ac:dyDescent="0.2"/>
    <row r="56" spans="3:9" ht="12.75" customHeight="1" x14ac:dyDescent="0.2"/>
    <row r="57" spans="3:9" ht="12.75" customHeight="1" x14ac:dyDescent="0.2"/>
    <row r="58" spans="3:9" ht="12.75" customHeight="1" x14ac:dyDescent="0.2"/>
    <row r="60" spans="3:9" x14ac:dyDescent="0.2">
      <c r="C60" s="38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showGridLines="0" zoomScale="90" zoomScaleNormal="90" workbookViewId="0">
      <selection activeCell="O28" sqref="O28"/>
    </sheetView>
  </sheetViews>
  <sheetFormatPr defaultColWidth="9.140625" defaultRowHeight="12.75" x14ac:dyDescent="0.2"/>
  <cols>
    <col min="1" max="1" width="3.140625" bestFit="1" customWidth="1"/>
    <col min="2" max="2" width="28" customWidth="1"/>
    <col min="3" max="3" width="11.7109375" customWidth="1"/>
    <col min="4" max="9" width="11.7109375" bestFit="1" customWidth="1"/>
    <col min="10" max="10" width="10.140625" bestFit="1" customWidth="1"/>
    <col min="11" max="14" width="11.7109375" bestFit="1" customWidth="1"/>
    <col min="15" max="15" width="12.7109375" bestFit="1" customWidth="1"/>
    <col min="16" max="16" width="6.7109375" bestFit="1" customWidth="1"/>
  </cols>
  <sheetData>
    <row r="1" spans="1:16" x14ac:dyDescent="0.2"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3" spans="1:16" x14ac:dyDescent="0.2">
      <c r="A3" s="87"/>
      <c r="B3" s="37" t="s">
        <v>183</v>
      </c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</row>
    <row r="4" spans="1:16" s="89" customFormat="1" x14ac:dyDescent="0.2">
      <c r="A4" s="114"/>
      <c r="B4" s="130" t="s">
        <v>182</v>
      </c>
      <c r="C4" s="130" t="s">
        <v>62</v>
      </c>
      <c r="D4" s="130" t="s">
        <v>63</v>
      </c>
      <c r="E4" s="130" t="s">
        <v>64</v>
      </c>
      <c r="F4" s="130" t="s">
        <v>65</v>
      </c>
      <c r="G4" s="130" t="s">
        <v>66</v>
      </c>
      <c r="H4" s="130" t="s">
        <v>67</v>
      </c>
      <c r="I4" s="130" t="s">
        <v>1</v>
      </c>
      <c r="J4" s="130" t="s">
        <v>181</v>
      </c>
      <c r="K4" s="130" t="s">
        <v>68</v>
      </c>
      <c r="L4" s="130" t="s">
        <v>69</v>
      </c>
      <c r="M4" s="130" t="s">
        <v>70</v>
      </c>
      <c r="N4" s="130" t="s">
        <v>71</v>
      </c>
      <c r="O4" s="131" t="s">
        <v>180</v>
      </c>
      <c r="P4" s="131" t="s">
        <v>179</v>
      </c>
    </row>
    <row r="5" spans="1:16" x14ac:dyDescent="0.2">
      <c r="A5" s="132" t="s">
        <v>178</v>
      </c>
      <c r="B5" s="133" t="s">
        <v>72</v>
      </c>
      <c r="C5" s="134">
        <v>1246215.754</v>
      </c>
      <c r="D5" s="134">
        <v>1151376.5900000001</v>
      </c>
      <c r="E5" s="134">
        <v>1309309.969</v>
      </c>
      <c r="F5" s="134">
        <v>1251013.959</v>
      </c>
      <c r="G5" s="134"/>
      <c r="H5" s="134"/>
      <c r="I5" s="134"/>
      <c r="J5" s="134"/>
      <c r="K5" s="134"/>
      <c r="L5" s="134"/>
      <c r="M5" s="134"/>
      <c r="N5" s="134"/>
      <c r="O5" s="134">
        <f t="shared" ref="O5:O24" si="0">SUM(C5:N5)</f>
        <v>4957916.2719999999</v>
      </c>
      <c r="P5" s="135">
        <f t="shared" ref="P5:P24" si="1">O5/O$26*100</f>
        <v>9.8782562162650542</v>
      </c>
    </row>
    <row r="6" spans="1:16" x14ac:dyDescent="0.2">
      <c r="A6" s="132" t="s">
        <v>177</v>
      </c>
      <c r="B6" s="133" t="s">
        <v>73</v>
      </c>
      <c r="C6" s="134">
        <v>1016216.1090000001</v>
      </c>
      <c r="D6" s="134">
        <v>1002595.6090000001</v>
      </c>
      <c r="E6" s="134">
        <v>989837.89899999998</v>
      </c>
      <c r="F6" s="134">
        <v>1005137.917</v>
      </c>
      <c r="G6" s="134"/>
      <c r="H6" s="134"/>
      <c r="I6" s="134"/>
      <c r="J6" s="134"/>
      <c r="K6" s="134"/>
      <c r="L6" s="134"/>
      <c r="M6" s="134"/>
      <c r="N6" s="134"/>
      <c r="O6" s="134">
        <f t="shared" si="0"/>
        <v>4013787.534</v>
      </c>
      <c r="P6" s="135">
        <f t="shared" si="1"/>
        <v>7.9971543453492764</v>
      </c>
    </row>
    <row r="7" spans="1:16" x14ac:dyDescent="0.2">
      <c r="A7" s="132" t="s">
        <v>176</v>
      </c>
      <c r="B7" s="133" t="s">
        <v>74</v>
      </c>
      <c r="C7" s="134">
        <v>764349.83100000001</v>
      </c>
      <c r="D7" s="134">
        <v>708360.74100000004</v>
      </c>
      <c r="E7" s="134">
        <v>788926.65800000005</v>
      </c>
      <c r="F7" s="134">
        <v>842708.054</v>
      </c>
      <c r="G7" s="134"/>
      <c r="H7" s="134"/>
      <c r="I7" s="134"/>
      <c r="J7" s="134"/>
      <c r="K7" s="134"/>
      <c r="L7" s="134"/>
      <c r="M7" s="134"/>
      <c r="N7" s="134"/>
      <c r="O7" s="134">
        <f t="shared" si="0"/>
        <v>3104345.2840000005</v>
      </c>
      <c r="P7" s="135">
        <f t="shared" si="1"/>
        <v>6.1851625595798509</v>
      </c>
    </row>
    <row r="8" spans="1:16" x14ac:dyDescent="0.2">
      <c r="A8" s="132" t="s">
        <v>175</v>
      </c>
      <c r="B8" s="133" t="s">
        <v>76</v>
      </c>
      <c r="C8" s="134">
        <v>591671.321</v>
      </c>
      <c r="D8" s="134">
        <v>604911.98100000003</v>
      </c>
      <c r="E8" s="134">
        <v>616819.38199999998</v>
      </c>
      <c r="F8" s="134">
        <v>628179.35499999998</v>
      </c>
      <c r="G8" s="134"/>
      <c r="H8" s="134"/>
      <c r="I8" s="134"/>
      <c r="J8" s="134"/>
      <c r="K8" s="134"/>
      <c r="L8" s="134"/>
      <c r="M8" s="134"/>
      <c r="N8" s="134"/>
      <c r="O8" s="134">
        <f t="shared" si="0"/>
        <v>2441582.0389999999</v>
      </c>
      <c r="P8" s="135">
        <f t="shared" si="1"/>
        <v>4.8646591896848506</v>
      </c>
    </row>
    <row r="9" spans="1:16" x14ac:dyDescent="0.2">
      <c r="A9" s="132" t="s">
        <v>174</v>
      </c>
      <c r="B9" s="133" t="s">
        <v>77</v>
      </c>
      <c r="C9" s="134">
        <v>504628.67800000001</v>
      </c>
      <c r="D9" s="134">
        <v>526960.69799999997</v>
      </c>
      <c r="E9" s="134">
        <v>584301.951</v>
      </c>
      <c r="F9" s="134">
        <v>562144.99100000004</v>
      </c>
      <c r="G9" s="134"/>
      <c r="H9" s="134"/>
      <c r="I9" s="134"/>
      <c r="J9" s="134"/>
      <c r="K9" s="134"/>
      <c r="L9" s="134"/>
      <c r="M9" s="134"/>
      <c r="N9" s="134"/>
      <c r="O9" s="134">
        <f t="shared" si="0"/>
        <v>2178036.318</v>
      </c>
      <c r="P9" s="135">
        <f t="shared" si="1"/>
        <v>4.3395651756045934</v>
      </c>
    </row>
    <row r="10" spans="1:16" x14ac:dyDescent="0.2">
      <c r="A10" s="132" t="s">
        <v>173</v>
      </c>
      <c r="B10" s="133" t="s">
        <v>75</v>
      </c>
      <c r="C10" s="134">
        <v>465455.10100000002</v>
      </c>
      <c r="D10" s="134">
        <v>487763.80800000002</v>
      </c>
      <c r="E10" s="134">
        <v>486831.20199999999</v>
      </c>
      <c r="F10" s="134">
        <v>541174.03700000001</v>
      </c>
      <c r="G10" s="134"/>
      <c r="H10" s="134"/>
      <c r="I10" s="134"/>
      <c r="J10" s="134"/>
      <c r="K10" s="134"/>
      <c r="L10" s="134"/>
      <c r="M10" s="134"/>
      <c r="N10" s="134"/>
      <c r="O10" s="134">
        <f t="shared" si="0"/>
        <v>1981224.148</v>
      </c>
      <c r="P10" s="135">
        <f t="shared" si="1"/>
        <v>3.9474324861683416</v>
      </c>
    </row>
    <row r="11" spans="1:16" x14ac:dyDescent="0.2">
      <c r="A11" s="132" t="s">
        <v>172</v>
      </c>
      <c r="B11" s="133" t="s">
        <v>78</v>
      </c>
      <c r="C11" s="134">
        <v>467357.34299999999</v>
      </c>
      <c r="D11" s="134">
        <v>448430.92700000003</v>
      </c>
      <c r="E11" s="134">
        <v>440268.28899999999</v>
      </c>
      <c r="F11" s="134">
        <v>502851.837</v>
      </c>
      <c r="G11" s="134"/>
      <c r="H11" s="134"/>
      <c r="I11" s="134"/>
      <c r="J11" s="134"/>
      <c r="K11" s="134"/>
      <c r="L11" s="134"/>
      <c r="M11" s="134"/>
      <c r="N11" s="134"/>
      <c r="O11" s="134">
        <f t="shared" si="0"/>
        <v>1858908.3959999999</v>
      </c>
      <c r="P11" s="135">
        <f t="shared" si="1"/>
        <v>3.7037280201682079</v>
      </c>
    </row>
    <row r="12" spans="1:16" x14ac:dyDescent="0.2">
      <c r="A12" s="132" t="s">
        <v>171</v>
      </c>
      <c r="B12" s="133" t="s">
        <v>79</v>
      </c>
      <c r="C12" s="134">
        <v>332072.65299999999</v>
      </c>
      <c r="D12" s="134">
        <v>347587.12599999999</v>
      </c>
      <c r="E12" s="134">
        <v>422928.85499999998</v>
      </c>
      <c r="F12" s="134">
        <v>455549.777</v>
      </c>
      <c r="G12" s="134"/>
      <c r="H12" s="134"/>
      <c r="I12" s="134"/>
      <c r="J12" s="134"/>
      <c r="K12" s="134"/>
      <c r="L12" s="134"/>
      <c r="M12" s="134"/>
      <c r="N12" s="134"/>
      <c r="O12" s="134">
        <f t="shared" si="0"/>
        <v>1558138.4110000001</v>
      </c>
      <c r="P12" s="135">
        <f t="shared" si="1"/>
        <v>3.1044676028893829</v>
      </c>
    </row>
    <row r="13" spans="1:16" x14ac:dyDescent="0.2">
      <c r="A13" s="132" t="s">
        <v>170</v>
      </c>
      <c r="B13" s="133" t="s">
        <v>169</v>
      </c>
      <c r="C13" s="134">
        <v>311962.64399999997</v>
      </c>
      <c r="D13" s="134">
        <v>279757.67099999997</v>
      </c>
      <c r="E13" s="134">
        <v>317120.16600000003</v>
      </c>
      <c r="F13" s="134">
        <v>270895.05200000003</v>
      </c>
      <c r="G13" s="134"/>
      <c r="H13" s="134"/>
      <c r="I13" s="134"/>
      <c r="J13" s="134"/>
      <c r="K13" s="134"/>
      <c r="L13" s="134"/>
      <c r="M13" s="134"/>
      <c r="N13" s="134"/>
      <c r="O13" s="134">
        <f t="shared" si="0"/>
        <v>1179735.5329999998</v>
      </c>
      <c r="P13" s="135">
        <f t="shared" si="1"/>
        <v>2.3505297836957939</v>
      </c>
    </row>
    <row r="14" spans="1:16" x14ac:dyDescent="0.2">
      <c r="A14" s="132" t="s">
        <v>168</v>
      </c>
      <c r="B14" s="133" t="s">
        <v>81</v>
      </c>
      <c r="C14" s="134">
        <v>233196.734</v>
      </c>
      <c r="D14" s="134">
        <v>281159.43599999999</v>
      </c>
      <c r="E14" s="134">
        <v>283519.96399999998</v>
      </c>
      <c r="F14" s="134">
        <v>324108.08100000001</v>
      </c>
      <c r="G14" s="134"/>
      <c r="H14" s="134"/>
      <c r="I14" s="134"/>
      <c r="J14" s="134"/>
      <c r="K14" s="134"/>
      <c r="L14" s="134"/>
      <c r="M14" s="134"/>
      <c r="N14" s="134"/>
      <c r="O14" s="134">
        <f t="shared" si="0"/>
        <v>1121984.2149999999</v>
      </c>
      <c r="P14" s="135">
        <f t="shared" si="1"/>
        <v>2.2354648482000457</v>
      </c>
    </row>
    <row r="15" spans="1:16" x14ac:dyDescent="0.2">
      <c r="A15" s="132" t="s">
        <v>166</v>
      </c>
      <c r="B15" s="133" t="s">
        <v>167</v>
      </c>
      <c r="C15" s="134">
        <v>260637.136</v>
      </c>
      <c r="D15" s="134">
        <v>243827.035</v>
      </c>
      <c r="E15" s="134">
        <v>282929.13099999999</v>
      </c>
      <c r="F15" s="134">
        <v>287190.85499999998</v>
      </c>
      <c r="G15" s="134"/>
      <c r="H15" s="134"/>
      <c r="I15" s="134"/>
      <c r="J15" s="134"/>
      <c r="K15" s="134"/>
      <c r="L15" s="134"/>
      <c r="M15" s="134"/>
      <c r="N15" s="134"/>
      <c r="O15" s="134">
        <f t="shared" si="0"/>
        <v>1074584.1569999999</v>
      </c>
      <c r="P15" s="135">
        <f t="shared" si="1"/>
        <v>2.1410239799195208</v>
      </c>
    </row>
    <row r="16" spans="1:16" x14ac:dyDescent="0.2">
      <c r="A16" s="132" t="s">
        <v>165</v>
      </c>
      <c r="B16" s="133" t="s">
        <v>151</v>
      </c>
      <c r="C16" s="134">
        <v>211219.299</v>
      </c>
      <c r="D16" s="134">
        <v>246927.56299999999</v>
      </c>
      <c r="E16" s="134">
        <v>261770.85399999999</v>
      </c>
      <c r="F16" s="134">
        <v>312362.33799999999</v>
      </c>
      <c r="G16" s="134"/>
      <c r="H16" s="134"/>
      <c r="I16" s="134"/>
      <c r="J16" s="134"/>
      <c r="K16" s="134"/>
      <c r="L16" s="134"/>
      <c r="M16" s="134"/>
      <c r="N16" s="134"/>
      <c r="O16" s="134">
        <f t="shared" si="0"/>
        <v>1032280.054</v>
      </c>
      <c r="P16" s="135">
        <f t="shared" si="1"/>
        <v>2.0567363991079368</v>
      </c>
    </row>
    <row r="17" spans="1:16" x14ac:dyDescent="0.2">
      <c r="A17" s="132" t="s">
        <v>163</v>
      </c>
      <c r="B17" s="133" t="s">
        <v>162</v>
      </c>
      <c r="C17" s="134">
        <v>242218.99400000001</v>
      </c>
      <c r="D17" s="134">
        <v>267785.09899999999</v>
      </c>
      <c r="E17" s="134">
        <v>256198.981</v>
      </c>
      <c r="F17" s="134">
        <v>242648.05</v>
      </c>
      <c r="G17" s="134"/>
      <c r="H17" s="134"/>
      <c r="I17" s="134"/>
      <c r="J17" s="134"/>
      <c r="K17" s="134"/>
      <c r="L17" s="134"/>
      <c r="M17" s="134"/>
      <c r="N17" s="134"/>
      <c r="O17" s="134">
        <f t="shared" si="0"/>
        <v>1008851.1240000001</v>
      </c>
      <c r="P17" s="135">
        <f t="shared" si="1"/>
        <v>2.0100561082930262</v>
      </c>
    </row>
    <row r="18" spans="1:16" x14ac:dyDescent="0.2">
      <c r="A18" s="132" t="s">
        <v>161</v>
      </c>
      <c r="B18" s="133" t="s">
        <v>157</v>
      </c>
      <c r="C18" s="134">
        <v>212485.76699999999</v>
      </c>
      <c r="D18" s="134">
        <v>241258.14499999999</v>
      </c>
      <c r="E18" s="134">
        <v>285368.83799999999</v>
      </c>
      <c r="F18" s="134">
        <v>265241.61499999999</v>
      </c>
      <c r="G18" s="134"/>
      <c r="H18" s="134"/>
      <c r="I18" s="134"/>
      <c r="J18" s="134"/>
      <c r="K18" s="134"/>
      <c r="L18" s="134"/>
      <c r="M18" s="134"/>
      <c r="N18" s="134"/>
      <c r="O18" s="134">
        <f t="shared" si="0"/>
        <v>1004354.365</v>
      </c>
      <c r="P18" s="135">
        <f t="shared" si="1"/>
        <v>2.0010966714837237</v>
      </c>
    </row>
    <row r="19" spans="1:16" x14ac:dyDescent="0.2">
      <c r="A19" s="132" t="s">
        <v>159</v>
      </c>
      <c r="B19" s="133" t="s">
        <v>160</v>
      </c>
      <c r="C19" s="134">
        <v>237395.83</v>
      </c>
      <c r="D19" s="134">
        <v>232150.53599999999</v>
      </c>
      <c r="E19" s="134">
        <v>272364.48100000003</v>
      </c>
      <c r="F19" s="134">
        <v>260045.11799999999</v>
      </c>
      <c r="G19" s="134"/>
      <c r="H19" s="134"/>
      <c r="I19" s="134"/>
      <c r="J19" s="134"/>
      <c r="K19" s="134"/>
      <c r="L19" s="134"/>
      <c r="M19" s="134"/>
      <c r="N19" s="134"/>
      <c r="O19" s="134">
        <f t="shared" si="0"/>
        <v>1001955.9650000001</v>
      </c>
      <c r="P19" s="135">
        <f t="shared" si="1"/>
        <v>1.996318049092924</v>
      </c>
    </row>
    <row r="20" spans="1:16" x14ac:dyDescent="0.2">
      <c r="A20" s="132" t="s">
        <v>158</v>
      </c>
      <c r="B20" s="133" t="s">
        <v>80</v>
      </c>
      <c r="C20" s="134">
        <v>254234.17199999999</v>
      </c>
      <c r="D20" s="134">
        <v>204078.12</v>
      </c>
      <c r="E20" s="134">
        <v>227203.24400000001</v>
      </c>
      <c r="F20" s="134">
        <v>249643.37700000001</v>
      </c>
      <c r="G20" s="134"/>
      <c r="H20" s="134"/>
      <c r="I20" s="134"/>
      <c r="J20" s="134"/>
      <c r="K20" s="134"/>
      <c r="L20" s="134"/>
      <c r="M20" s="134"/>
      <c r="N20" s="134"/>
      <c r="O20" s="134">
        <f t="shared" si="0"/>
        <v>935158.91300000006</v>
      </c>
      <c r="P20" s="135">
        <f t="shared" si="1"/>
        <v>1.8632302037265873</v>
      </c>
    </row>
    <row r="21" spans="1:16" x14ac:dyDescent="0.2">
      <c r="A21" s="132" t="s">
        <v>156</v>
      </c>
      <c r="B21" s="133" t="s">
        <v>164</v>
      </c>
      <c r="C21" s="134">
        <v>244167.571</v>
      </c>
      <c r="D21" s="134">
        <v>230787.35500000001</v>
      </c>
      <c r="E21" s="134">
        <v>189435.91200000001</v>
      </c>
      <c r="F21" s="134">
        <v>227132.36300000001</v>
      </c>
      <c r="G21" s="134"/>
      <c r="H21" s="134"/>
      <c r="I21" s="134"/>
      <c r="J21" s="134"/>
      <c r="K21" s="134"/>
      <c r="L21" s="134"/>
      <c r="M21" s="134"/>
      <c r="N21" s="134"/>
      <c r="O21" s="134">
        <f t="shared" si="0"/>
        <v>891523.201</v>
      </c>
      <c r="P21" s="135">
        <f t="shared" si="1"/>
        <v>1.7762894972549004</v>
      </c>
    </row>
    <row r="22" spans="1:16" x14ac:dyDescent="0.2">
      <c r="A22" s="132" t="s">
        <v>154</v>
      </c>
      <c r="B22" s="133" t="s">
        <v>155</v>
      </c>
      <c r="C22" s="134">
        <v>211658.796</v>
      </c>
      <c r="D22" s="134">
        <v>213666.576</v>
      </c>
      <c r="E22" s="134">
        <v>220028.96100000001</v>
      </c>
      <c r="F22" s="134">
        <v>237277.42</v>
      </c>
      <c r="G22" s="134"/>
      <c r="H22" s="134"/>
      <c r="I22" s="134"/>
      <c r="J22" s="134"/>
      <c r="K22" s="134"/>
      <c r="L22" s="134"/>
      <c r="M22" s="134"/>
      <c r="N22" s="134"/>
      <c r="O22" s="134">
        <f t="shared" si="0"/>
        <v>882631.75300000003</v>
      </c>
      <c r="P22" s="135">
        <f t="shared" si="1"/>
        <v>1.758573990041995</v>
      </c>
    </row>
    <row r="23" spans="1:16" x14ac:dyDescent="0.2">
      <c r="A23" s="132" t="s">
        <v>152</v>
      </c>
      <c r="B23" s="133" t="s">
        <v>153</v>
      </c>
      <c r="C23" s="134">
        <v>211115.86600000001</v>
      </c>
      <c r="D23" s="134">
        <v>193531.63800000001</v>
      </c>
      <c r="E23" s="134">
        <v>205845.446</v>
      </c>
      <c r="F23" s="134">
        <v>240553.83600000001</v>
      </c>
      <c r="G23" s="134"/>
      <c r="H23" s="134"/>
      <c r="I23" s="134"/>
      <c r="J23" s="134"/>
      <c r="K23" s="134"/>
      <c r="L23" s="134"/>
      <c r="M23" s="134"/>
      <c r="N23" s="134"/>
      <c r="O23" s="134">
        <f t="shared" si="0"/>
        <v>851046.78599999996</v>
      </c>
      <c r="P23" s="135">
        <f t="shared" si="1"/>
        <v>1.695643440292631</v>
      </c>
    </row>
    <row r="24" spans="1:16" x14ac:dyDescent="0.2">
      <c r="A24" s="132" t="s">
        <v>150</v>
      </c>
      <c r="B24" s="133" t="s">
        <v>149</v>
      </c>
      <c r="C24" s="134">
        <v>180809.155</v>
      </c>
      <c r="D24" s="134">
        <v>195228.924</v>
      </c>
      <c r="E24" s="134">
        <v>233114.505</v>
      </c>
      <c r="F24" s="134">
        <v>213706.492</v>
      </c>
      <c r="G24" s="134"/>
      <c r="H24" s="134"/>
      <c r="I24" s="134"/>
      <c r="J24" s="134"/>
      <c r="K24" s="134"/>
      <c r="L24" s="134"/>
      <c r="M24" s="134"/>
      <c r="N24" s="134"/>
      <c r="O24" s="134">
        <f t="shared" si="0"/>
        <v>822859.076</v>
      </c>
      <c r="P24" s="135">
        <f t="shared" si="1"/>
        <v>1.6394816565403907</v>
      </c>
    </row>
    <row r="25" spans="1:16" x14ac:dyDescent="0.2">
      <c r="A25" s="115"/>
      <c r="B25" s="154" t="s">
        <v>148</v>
      </c>
      <c r="C25" s="154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128">
        <f>SUM(O5:O24)</f>
        <v>33900903.544</v>
      </c>
      <c r="P25" s="129">
        <f>SUM(P5:P24)</f>
        <v>67.544870223359027</v>
      </c>
    </row>
    <row r="26" spans="1:16" ht="13.5" customHeight="1" x14ac:dyDescent="0.2">
      <c r="A26" s="115"/>
      <c r="B26" s="155" t="s">
        <v>147</v>
      </c>
      <c r="C26" s="155"/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128">
        <v>50190197.171000049</v>
      </c>
      <c r="P26" s="127">
        <f>O26/O$26*100</f>
        <v>100</v>
      </c>
    </row>
    <row r="27" spans="1:16" x14ac:dyDescent="0.2">
      <c r="B27" s="88"/>
    </row>
    <row r="28" spans="1:16" x14ac:dyDescent="0.2">
      <c r="B28" s="37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A23"/>
  <sheetViews>
    <sheetView showGridLines="0" topLeftCell="A25" zoomScaleNormal="100" workbookViewId="0">
      <selection activeCell="A24" sqref="A24"/>
    </sheetView>
  </sheetViews>
  <sheetFormatPr defaultColWidth="9.140625" defaultRowHeight="12.75" x14ac:dyDescent="0.2"/>
  <sheetData>
    <row r="22" spans="1:1" x14ac:dyDescent="0.2">
      <c r="A22" t="s">
        <v>194</v>
      </c>
    </row>
    <row r="23" spans="1:1" x14ac:dyDescent="0.2">
      <c r="A23" t="s">
        <v>215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showGridLines="0" topLeftCell="A46" workbookViewId="0">
      <selection activeCell="I62" sqref="I62"/>
    </sheetView>
  </sheetViews>
  <sheetFormatPr defaultColWidth="9.140625" defaultRowHeight="12.75" x14ac:dyDescent="0.2"/>
  <cols>
    <col min="5" max="5" width="10.5703125" customWidth="1"/>
  </cols>
  <sheetData>
    <row r="1" spans="2:2" ht="15" x14ac:dyDescent="0.25">
      <c r="B1" s="39" t="s">
        <v>3</v>
      </c>
    </row>
    <row r="2" spans="2:2" ht="15" x14ac:dyDescent="0.25">
      <c r="B2" s="39" t="s">
        <v>82</v>
      </c>
    </row>
    <row r="13" spans="2:2" ht="12.75" customHeight="1" x14ac:dyDescent="0.2"/>
    <row r="30" ht="12.75" customHeight="1" x14ac:dyDescent="0.2"/>
    <row r="46" ht="12.75" customHeight="1" x14ac:dyDescent="0.2"/>
    <row r="60" ht="12.75" customHeight="1" x14ac:dyDescent="0.2"/>
    <row r="80" ht="12.75" customHeight="1" x14ac:dyDescent="0.2"/>
    <row r="84" ht="3.75" customHeight="1" x14ac:dyDescent="0.2"/>
    <row r="95" ht="12.75" customHeight="1" x14ac:dyDescent="0.2"/>
    <row r="105" spans="1:1" ht="3.75" customHeight="1" x14ac:dyDescent="0.2"/>
    <row r="112" spans="1:1" x14ac:dyDescent="0.2">
      <c r="A112" s="38"/>
    </row>
    <row r="113" ht="12.75" customHeight="1" x14ac:dyDescent="0.2"/>
    <row r="127" ht="12.75" customHeight="1" x14ac:dyDescent="0.2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SEKTÖR (U S D)</vt:lpstr>
      <vt:lpstr>Seçilmiş İstatistikler</vt:lpstr>
      <vt:lpstr>SEKTÖR (TL)</vt:lpstr>
      <vt:lpstr>USDvsTL</vt:lpstr>
      <vt:lpstr>GEN.SEK.</vt:lpstr>
      <vt:lpstr>Toplam İhracat  bar gra</vt:lpstr>
      <vt:lpstr>ÜLKE</vt:lpstr>
      <vt:lpstr>KARŞL.</vt:lpstr>
      <vt:lpstr>SEKT1</vt:lpstr>
      <vt:lpstr>SEKT2 </vt:lpstr>
      <vt:lpstr>SEKT3 </vt:lpstr>
      <vt:lpstr>SEKT4 </vt:lpstr>
      <vt:lpstr>SEKT5 </vt:lpstr>
      <vt:lpstr>2002-2014 AYLIK İHR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Metin TABALU</cp:lastModifiedBy>
  <cp:lastPrinted>2014-05-01T04:13:50Z</cp:lastPrinted>
  <dcterms:created xsi:type="dcterms:W3CDTF">2013-08-01T04:41:02Z</dcterms:created>
  <dcterms:modified xsi:type="dcterms:W3CDTF">2014-05-01T06:04:41Z</dcterms:modified>
</cp:coreProperties>
</file>