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tintabalu\Desktop\20150501 Bayburt\"/>
    </mc:Choice>
  </mc:AlternateContent>
  <bookViews>
    <workbookView xWindow="240" yWindow="480" windowWidth="15576" windowHeight="7596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calcPr calcId="152511"/>
</workbook>
</file>

<file path=xl/calcChain.xml><?xml version="1.0" encoding="utf-8"?>
<calcChain xmlns="http://schemas.openxmlformats.org/spreadsheetml/2006/main">
  <c r="F51" i="1" l="1"/>
  <c r="G51" i="1"/>
  <c r="G46" i="2" l="1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H51" i="1" l="1"/>
  <c r="K46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H22" i="4" l="1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<sst xmlns="http://schemas.openxmlformats.org/spreadsheetml/2006/main" count="447" uniqueCount="235">
  <si>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</si>
  <si>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</si>
  <si>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</si>
  <si>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</si>
  <si>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</si>
  <si>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</si>
  <si>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</si>
  <si>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</si>
  <si>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</si>
  <si>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</si>
  <si>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</si>
  <si>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</si>
  <si>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</si>
  <si>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</si>
  <si>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</si>
  <si>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</si>
  <si>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</si>
  <si>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</si>
  <si>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</si>
  <si>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</si>
  <si>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</si>
  <si>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</si>
  <si>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</si>
  <si>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</si>
  <si>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</si>
  <si>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</si>
  <si>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</si>
  <si>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</si>
  <si>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</si>
  <si>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</si>
  <si>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</si>
  <si>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</si>
  <si>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</si>
  <si>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</si>
  <si>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</si>
  <si>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</si>
  <si>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</si>
  <si>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</si>
  <si>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</si>
  <si>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</si>
  <si>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</si>
  <si>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</si>
  <si>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</si>
  <si>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</si>
  <si>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</si>
  <si>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</si>
  <si>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</si>
  <si>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</si>
  <si>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</si>
  <si>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</si>
  <si>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</si>
  <si>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</si>
  <si>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</si>
  <si>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</si>
  <si>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</si>
  <si>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</si>
  <si>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</si>
  <si>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</si>
  <si>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</si>
  <si>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</si>
  <si>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</si>
  <si>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</si>
  <si>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</si>
  <si>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</si>
  <si>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</si>
  <si>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</si>
  <si>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</si>
  <si>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</si>
  <si>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</si>
  <si>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</si>
  <si>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</si>
  <si>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</si>
  <si>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</si>
  <si>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</si>
  <si>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</si>
  <si>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</si>
  <si>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</si>
  <si>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</si>
  <si>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</si>
  <si>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</si>
  <si>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</si>
  <si>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</si>
  <si>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</si>
  <si>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</si>
  <si>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</si>
  <si>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</si>
  <si>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</si>
  <si>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</si>
  <si>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</si>
  <si>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</si>
  <si>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</si>
  <si>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</si>
  <si>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</si>
  <si>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</si>
  <si>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</si>
  <si>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</si>
  <si>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</si>
  <si>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</si>
  <si>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</si>
  <si>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</si>
  <si>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</si>
  <si>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</si>
  <si>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</si>
  <si>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</si>
  <si>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</si>
  <si>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</si>
  <si>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</si>
  <si>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</si>
  <si>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</si>
  <si>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</si>
  <si>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</si>
  <si>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</si>
  <si>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</si>
  <si>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</si>
  <si>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</si>
  <si>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</si>
  <si>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</si>
  <si>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</si>
  <si>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</si>
  <si>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</si>
  <si>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</si>
  <si>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</si>
  <si>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</si>
  <si>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</si>
  <si>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</si>
  <si>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</si>
  <si>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</si>
  <si>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</si>
  <si>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</si>
  <si>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</si>
  <si>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</si>
  <si>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</si>
  <si>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</si>
  <si>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</si>
  <si>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</si>
  <si>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</si>
  <si>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</si>
  <si>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</si>
  <si>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</si>
  <si>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</si>
  <si>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</si>
  <si>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</si>
  <si>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</si>
  <si>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</si>
  <si>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</si>
  <si>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</si>
  <si>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</si>
  <si>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</si>
  <si>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</si>
  <si>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</si>
  <si>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</si>
  <si>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</si>
  <si>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</si>
  <si>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</si>
  <si>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</si>
  <si>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</si>
  <si>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</si>
  <si>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</si>
  <si>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</si>
  <si>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</si>
  <si>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</si>
  <si>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</si>
  <si>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</si>
  <si>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</si>
  <si>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</si>
  <si>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</si>
  <si>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</si>
  <si>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</si>
  <si>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</si>
  <si>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</si>
  <si>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</si>
  <si>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</si>
  <si>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</si>
  <si>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</si>
  <si>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</si>
  <si>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</si>
  <si>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</si>
  <si>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</si>
  <si>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</si>
  <si>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</si>
  <si>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Fındık ve Mamulleri </t>
  </si>
  <si>
    <t>SAKARYA</t>
  </si>
  <si>
    <t>Değişim    ('15/'14)</t>
  </si>
  <si>
    <t xml:space="preserve"> Pay(15)  (%)</t>
  </si>
  <si>
    <t>SON 12 AYLIK
(2015/2014)</t>
  </si>
  <si>
    <t>2014-2015</t>
  </si>
  <si>
    <t>2015 YILI İHRACATIMIZDA İLK 20 ÜLKE (1000 $)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</si>
  <si>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</si>
  <si>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</si>
  <si>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</si>
  <si>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</si>
  <si>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</si>
  <si>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Son 12 aylık dönem için ilk 11 ay TUİK, son ay TİM rakamı kullanılmıştır. </t>
  </si>
  <si>
    <t>KUVEYT</t>
  </si>
  <si>
    <t xml:space="preserve">KATAR </t>
  </si>
  <si>
    <t>SINGAPUR</t>
  </si>
  <si>
    <t xml:space="preserve">UMMAN </t>
  </si>
  <si>
    <t>Elektrik Elektronik ve Hizmet</t>
  </si>
  <si>
    <t>Mobilya,Kağıt ve Orman Ürünleri</t>
  </si>
  <si>
    <t>KILIS</t>
  </si>
  <si>
    <t>KASTAMONU</t>
  </si>
  <si>
    <t>CEZAYİR</t>
  </si>
  <si>
    <t xml:space="preserve">Deri ve Deri Mamulleri </t>
  </si>
  <si>
    <t xml:space="preserve">Kuru Meyve ve Mamulleri  </t>
  </si>
  <si>
    <t>HATAY</t>
  </si>
  <si>
    <t>ERZINCAN</t>
  </si>
  <si>
    <t>ADIYAMAN</t>
  </si>
  <si>
    <t xml:space="preserve">SEKTÖREL BAZDA İHRACAT RAKAMLARI -1.000 $   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</si>
  <si>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</si>
  <si>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</si>
  <si>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</si>
  <si>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NİSAN 2015 İHRACAT RAKAMLARI</t>
  </si>
  <si>
    <t>OCAK-NİSAN</t>
  </si>
  <si>
    <t>*Ocak-Nisan dönemi için ilk 3 ay TUİK, son ay TİM rakamı kullanılmıştır.</t>
  </si>
  <si>
    <t>2014 - NİSAN</t>
  </si>
  <si>
    <t>2015 - NİSAN</t>
  </si>
  <si>
    <t>NİSAN 2015 İHRACAT RAKAMLARI - TL</t>
  </si>
  <si>
    <t>NİSAN (2015/2014)</t>
  </si>
  <si>
    <t>OCAK-NİSAN
(2015/2014)</t>
  </si>
  <si>
    <t>OCAK- NİSAN</t>
  </si>
  <si>
    <t>ÇİN HALK CUMHURİYETİ</t>
  </si>
  <si>
    <t>CIBUTI</t>
  </si>
  <si>
    <t>ETİYOPYA</t>
  </si>
  <si>
    <t>GANA</t>
  </si>
  <si>
    <t xml:space="preserve">BAHREYN </t>
  </si>
  <si>
    <t xml:space="preserve">MALTA </t>
  </si>
  <si>
    <t>GÜNEY KORE CUMHURİYETİ</t>
  </si>
  <si>
    <t xml:space="preserve">Tütün </t>
  </si>
  <si>
    <t>ARDAHAN</t>
  </si>
  <si>
    <t>YALOVA</t>
  </si>
  <si>
    <t>IĞDIR</t>
  </si>
  <si>
    <t>KIRKLARELI</t>
  </si>
  <si>
    <t>ÇORUM</t>
  </si>
  <si>
    <t>ORDU</t>
  </si>
  <si>
    <t xml:space="preserve">* Nisan ayı için TİM rakamı kullanılmıştır.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</si>
</sst>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</numFmts>
  <fonts count="7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3" borderId="0" applyNumberFormat="0" applyBorder="0" applyAlignment="0" applyProtection="0"/>
    <xf numFmtId="0" fontId="52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3" fillId="5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14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1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3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9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3" fillId="15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18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3" fillId="2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10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4" fillId="13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1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4" fillId="19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22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3" fillId="40" borderId="30" applyNumberFormat="0" applyAlignment="0" applyProtection="0"/>
    <xf numFmtId="0" fontId="1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4" fillId="32" borderId="28" applyNumberFormat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5" fillId="0" borderId="1" applyNumberFormat="0" applyFill="0" applyAlignment="0" applyProtection="0"/>
    <xf numFmtId="0" fontId="58" fillId="0" borderId="25" applyNumberFormat="0" applyFill="0" applyAlignment="0" applyProtection="0"/>
    <xf numFmtId="0" fontId="6" fillId="0" borderId="2" applyNumberFormat="0" applyFill="0" applyAlignment="0" applyProtection="0"/>
    <xf numFmtId="0" fontId="59" fillId="0" borderId="26" applyNumberFormat="0" applyFill="0" applyAlignment="0" applyProtection="0"/>
    <xf numFmtId="0" fontId="7" fillId="0" borderId="3" applyNumberFormat="0" applyFill="0" applyAlignment="0" applyProtection="0"/>
    <xf numFmtId="0" fontId="60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2" borderId="4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10" fillId="0" borderId="6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27" fillId="0" borderId="0"/>
    <xf numFmtId="0" fontId="52" fillId="0" borderId="0"/>
    <xf numFmtId="0" fontId="52" fillId="0" borderId="0"/>
    <xf numFmtId="0" fontId="27" fillId="0" borderId="0"/>
    <xf numFmtId="0" fontId="3" fillId="0" borderId="0"/>
    <xf numFmtId="0" fontId="52" fillId="0" borderId="0"/>
    <xf numFmtId="0" fontId="52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13" fillId="0" borderId="8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8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5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8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1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14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1" fillId="17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2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6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1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15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1" fillId="1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2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5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1" fillId="40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2" fillId="41" borderId="29" applyNumberFormat="0" applyAlignment="0" applyProtection="0"/>
    <xf numFmtId="0" fontId="65" fillId="42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15" fillId="0" borderId="0"/>
    <xf numFmtId="0" fontId="52" fillId="0" borderId="0"/>
    <xf numFmtId="0" fontId="52" fillId="0" borderId="0"/>
    <xf numFmtId="0" fontId="15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6" fillId="32" borderId="0" applyNumberFormat="0" applyBorder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165" fontId="15" fillId="0" borderId="0" applyFont="0" applyFill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</cellStyleXfs>
  <cellXfs count="157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6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0" fontId="36" fillId="0" borderId="0" xfId="0" applyFont="1"/>
    <xf numFmtId="0" fontId="38" fillId="0" borderId="0" xfId="0" applyFont="1"/>
    <xf numFmtId="0" fontId="42" fillId="0" borderId="0" xfId="0" applyFont="1"/>
    <xf numFmtId="49" fontId="43" fillId="26" borderId="14" xfId="0" applyNumberFormat="1" applyFont="1" applyFill="1" applyBorder="1" applyAlignment="1">
      <alignment horizontal="center"/>
    </xf>
    <xf numFmtId="49" fontId="43" fillId="26" borderId="15" xfId="0" applyNumberFormat="1" applyFont="1" applyFill="1" applyBorder="1" applyAlignment="1">
      <alignment horizontal="center"/>
    </xf>
    <xf numFmtId="0" fontId="43" fillId="26" borderId="16" xfId="0" applyFont="1" applyFill="1" applyBorder="1" applyAlignment="1">
      <alignment horizontal="center"/>
    </xf>
    <xf numFmtId="0" fontId="44" fillId="0" borderId="0" xfId="0" applyFont="1"/>
    <xf numFmtId="0" fontId="45" fillId="26" borderId="17" xfId="0" applyFont="1" applyFill="1" applyBorder="1"/>
    <xf numFmtId="3" fontId="45" fillId="26" borderId="18" xfId="0" applyNumberFormat="1" applyFont="1" applyFill="1" applyBorder="1"/>
    <xf numFmtId="3" fontId="45" fillId="26" borderId="19" xfId="0" applyNumberFormat="1" applyFont="1" applyFill="1" applyBorder="1"/>
    <xf numFmtId="0" fontId="46" fillId="0" borderId="0" xfId="0" applyFont="1"/>
    <xf numFmtId="0" fontId="47" fillId="26" borderId="17" xfId="0" applyFont="1" applyFill="1" applyBorder="1"/>
    <xf numFmtId="3" fontId="47" fillId="26" borderId="0" xfId="0" applyNumberFormat="1" applyFont="1" applyFill="1" applyBorder="1"/>
    <xf numFmtId="3" fontId="45" fillId="26" borderId="20" xfId="0" applyNumberFormat="1" applyFont="1" applyFill="1" applyBorder="1"/>
    <xf numFmtId="3" fontId="48" fillId="26" borderId="0" xfId="0" applyNumberFormat="1" applyFont="1" applyFill="1" applyBorder="1"/>
    <xf numFmtId="3" fontId="45" fillId="26" borderId="0" xfId="0" applyNumberFormat="1" applyFont="1" applyFill="1" applyBorder="1"/>
    <xf numFmtId="0" fontId="49" fillId="0" borderId="0" xfId="0" applyFont="1"/>
    <xf numFmtId="0" fontId="50" fillId="26" borderId="21" xfId="0" applyFont="1" applyFill="1" applyBorder="1" applyAlignment="1">
      <alignment horizontal="center"/>
    </xf>
    <xf numFmtId="3" fontId="50" fillId="26" borderId="22" xfId="0" applyNumberFormat="1" applyFont="1" applyFill="1" applyBorder="1"/>
    <xf numFmtId="3" fontId="50" fillId="26" borderId="23" xfId="0" applyNumberFormat="1" applyFont="1" applyFill="1" applyBorder="1"/>
    <xf numFmtId="0" fontId="51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49" fontId="39" fillId="43" borderId="9" xfId="0" applyNumberFormat="1" applyFont="1" applyFill="1" applyBorder="1" applyAlignment="1">
      <alignment horizontal="left"/>
    </xf>
    <xf numFmtId="3" fontId="39" fillId="43" borderId="9" xfId="0" applyNumberFormat="1" applyFont="1" applyFill="1" applyBorder="1" applyAlignment="1">
      <alignment horizontal="right"/>
    </xf>
    <xf numFmtId="49" fontId="39" fillId="43" borderId="9" xfId="0" applyNumberFormat="1" applyFont="1" applyFill="1" applyBorder="1" applyAlignment="1">
      <alignment horizontal="right"/>
    </xf>
    <xf numFmtId="49" fontId="40" fillId="0" borderId="9" xfId="0" applyNumberFormat="1" applyFont="1" applyFill="1" applyBorder="1"/>
    <xf numFmtId="3" fontId="41" fillId="0" borderId="9" xfId="0" applyNumberFormat="1" applyFont="1" applyFill="1" applyBorder="1"/>
    <xf numFmtId="168" fontId="41" fillId="0" borderId="9" xfId="171" applyNumberFormat="1" applyFont="1" applyFill="1" applyBorder="1"/>
    <xf numFmtId="49" fontId="40" fillId="0" borderId="33" xfId="0" applyNumberFormat="1" applyFont="1" applyFill="1" applyBorder="1"/>
    <xf numFmtId="3" fontId="0" fillId="0" borderId="0" xfId="0" applyNumberFormat="1"/>
    <xf numFmtId="49" fontId="40" fillId="0" borderId="0" xfId="0" applyNumberFormat="1" applyFont="1" applyFill="1" applyBorder="1"/>
    <xf numFmtId="168" fontId="41" fillId="0" borderId="9" xfId="2" applyNumberFormat="1" applyFont="1" applyFill="1" applyBorder="1"/>
    <xf numFmtId="0" fontId="15" fillId="0" borderId="0" xfId="0" applyFont="1"/>
    <xf numFmtId="49" fontId="70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0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9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2" fillId="0" borderId="10" xfId="0" applyNumberFormat="1" applyFont="1" applyFill="1" applyBorder="1"/>
    <xf numFmtId="49" fontId="72" fillId="0" borderId="9" xfId="0" applyNumberFormat="1" applyFont="1" applyFill="1" applyBorder="1"/>
    <xf numFmtId="4" fontId="73" fillId="0" borderId="9" xfId="0" applyNumberFormat="1" applyFont="1" applyFill="1" applyBorder="1"/>
    <xf numFmtId="4" fontId="73" fillId="0" borderId="12" xfId="0" applyNumberFormat="1" applyFont="1" applyFill="1" applyBorder="1"/>
    <xf numFmtId="0" fontId="15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3" fontId="73" fillId="0" borderId="9" xfId="0" applyNumberFormat="1" applyFont="1" applyFill="1" applyBorder="1"/>
    <xf numFmtId="4" fontId="73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71" fillId="44" borderId="9" xfId="0" applyNumberFormat="1" applyFont="1" applyFill="1" applyBorder="1" applyAlignment="1">
      <alignment horizontal="center"/>
    </xf>
    <xf numFmtId="0" fontId="71" fillId="44" borderId="9" xfId="0" applyFont="1" applyFill="1" applyBorder="1" applyAlignment="1">
      <alignment horizontal="center"/>
    </xf>
    <xf numFmtId="3" fontId="74" fillId="24" borderId="9" xfId="3" applyNumberFormat="1" applyFont="1" applyFill="1" applyBorder="1" applyAlignment="1">
      <alignment horizontal="center"/>
    </xf>
    <xf numFmtId="166" fontId="74" fillId="24" borderId="9" xfId="3" applyNumberFormat="1" applyFont="1" applyFill="1" applyBorder="1" applyAlignment="1">
      <alignment horizontal="center"/>
    </xf>
    <xf numFmtId="169" fontId="26" fillId="0" borderId="9" xfId="1" applyNumberFormat="1" applyFont="1" applyFill="1" applyBorder="1" applyAlignment="1">
      <alignment horizontal="center" vertical="center"/>
    </xf>
    <xf numFmtId="0" fontId="37" fillId="0" borderId="0" xfId="3" applyFont="1" applyFill="1" applyBorder="1"/>
    <xf numFmtId="169" fontId="26" fillId="0" borderId="9" xfId="0" applyNumberFormat="1" applyFont="1" applyFill="1" applyBorder="1" applyAlignment="1">
      <alignment horizontal="center" vertical="center"/>
    </xf>
    <xf numFmtId="169" fontId="26" fillId="0" borderId="9" xfId="1" applyNumberFormat="1" applyFont="1" applyFill="1" applyBorder="1" applyAlignment="1">
      <alignment horizontal="left" vertical="center" indent="1"/>
    </xf>
    <xf numFmtId="167" fontId="20" fillId="0" borderId="9" xfId="0" applyNumberFormat="1" applyFont="1" applyFill="1" applyBorder="1" applyAlignment="1">
      <alignment horizontal="left" vertical="center" indent="1"/>
    </xf>
    <xf numFmtId="3" fontId="24" fillId="0" borderId="9" xfId="0" applyNumberFormat="1" applyFont="1" applyFill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168" fontId="41" fillId="0" borderId="0" xfId="171" applyNumberFormat="1" applyFont="1" applyFill="1" applyBorder="1"/>
    <xf numFmtId="0" fontId="35" fillId="0" borderId="9" xfId="0" applyFont="1" applyBorder="1" applyAlignment="1">
      <alignment horizontal="center" vertical="center"/>
    </xf>
    <xf numFmtId="0" fontId="17" fillId="0" borderId="0" xfId="3" applyFont="1" applyFill="1" applyBorder="1" applyAlignment="1"/>
    <xf numFmtId="170" fontId="25" fillId="0" borderId="9" xfId="0" applyNumberFormat="1" applyFont="1" applyFill="1" applyBorder="1" applyAlignment="1">
      <alignment horizontal="center" vertical="center"/>
    </xf>
    <xf numFmtId="3" fontId="74" fillId="45" borderId="9" xfId="3" applyNumberFormat="1" applyFont="1" applyFill="1" applyBorder="1" applyAlignment="1">
      <alignment horizontal="center"/>
    </xf>
    <xf numFmtId="166" fontId="74" fillId="45" borderId="9" xfId="3" applyNumberFormat="1" applyFont="1" applyFill="1" applyBorder="1" applyAlignment="1">
      <alignment horizontal="center"/>
    </xf>
    <xf numFmtId="0" fontId="75" fillId="0" borderId="0" xfId="0" applyFont="1" applyAlignment="1">
      <alignment vertical="center"/>
    </xf>
    <xf numFmtId="0" fontId="76" fillId="0" borderId="0" xfId="0" applyFont="1" applyAlignment="1">
      <alignment vertic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9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9649212.5786700007</c:v>
                </c:pt>
                <c:pt idx="1">
                  <c:v>9937765.4625299983</c:v>
                </c:pt>
                <c:pt idx="2">
                  <c:v>10722516.276490003</c:v>
                </c:pt>
                <c:pt idx="3">
                  <c:v>10845272.22858</c:v>
                </c:pt>
                <c:pt idx="4">
                  <c:v>11089833.534680001</c:v>
                </c:pt>
                <c:pt idx="5">
                  <c:v>10434223.72326</c:v>
                </c:pt>
                <c:pt idx="6">
                  <c:v>10539264.669950001</c:v>
                </c:pt>
                <c:pt idx="7">
                  <c:v>9040464.5396699999</c:v>
                </c:pt>
                <c:pt idx="8">
                  <c:v>10953767.508960001</c:v>
                </c:pt>
                <c:pt idx="9">
                  <c:v>10190669.99983</c:v>
                </c:pt>
                <c:pt idx="10">
                  <c:v>10201363.973710001</c:v>
                </c:pt>
                <c:pt idx="11">
                  <c:v>10465708.493579999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8673058.7498200014</c:v>
                </c:pt>
                <c:pt idx="1">
                  <c:v>8531774.4680900015</c:v>
                </c:pt>
                <c:pt idx="2">
                  <c:v>9152299.6649699993</c:v>
                </c:pt>
                <c:pt idx="3">
                  <c:v>9756422.8495099992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5282192"/>
        <c:axId val="-1255287632"/>
      </c:lineChart>
      <c:catAx>
        <c:axId val="-125528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528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552876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5282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94335.883759999997</c:v>
                </c:pt>
                <c:pt idx="2">
                  <c:v>98687.335449999999</c:v>
                </c:pt>
                <c:pt idx="3">
                  <c:v>111944.13215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108918.62856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132209.39449999999</c:v>
                </c:pt>
                <c:pt idx="9">
                  <c:v>194336.86111</c:v>
                </c:pt>
                <c:pt idx="10">
                  <c:v>160589.28497000001</c:v>
                </c:pt>
                <c:pt idx="11">
                  <c:v>135195.34609000001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3554352"/>
        <c:axId val="-1143564144"/>
      </c:lineChart>
      <c:catAx>
        <c:axId val="-114355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6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4356414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5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246980.95129999999</c:v>
                </c:pt>
                <c:pt idx="1">
                  <c:v>232828.95834000001</c:v>
                </c:pt>
                <c:pt idx="2">
                  <c:v>209152.58888</c:v>
                </c:pt>
                <c:pt idx="3">
                  <c:v>245108.96909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157467.05283999999</c:v>
                </c:pt>
                <c:pt idx="7">
                  <c:v>143440.3285</c:v>
                </c:pt>
                <c:pt idx="8">
                  <c:v>216814.42443000001</c:v>
                </c:pt>
                <c:pt idx="9">
                  <c:v>265869.76663999999</c:v>
                </c:pt>
                <c:pt idx="10">
                  <c:v>292675.99297999998</c:v>
                </c:pt>
                <c:pt idx="11">
                  <c:v>320599.72947000002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3561424"/>
        <c:axId val="-1143560880"/>
      </c:lineChart>
      <c:catAx>
        <c:axId val="-114356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6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435608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6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19168.37443</c:v>
                </c:pt>
                <c:pt idx="2">
                  <c:v>19115.16706</c:v>
                </c:pt>
                <c:pt idx="3">
                  <c:v>18270.98834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3557072"/>
        <c:axId val="-1050172128"/>
      </c:lineChart>
      <c:catAx>
        <c:axId val="-114355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7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0172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57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158528"/>
        <c:axId val="-1050165600"/>
      </c:lineChart>
      <c:catAx>
        <c:axId val="-10501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6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016560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58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6330.3067099999998</c:v>
                </c:pt>
                <c:pt idx="1">
                  <c:v>8839.9764099999993</c:v>
                </c:pt>
                <c:pt idx="2">
                  <c:v>11241.36759</c:v>
                </c:pt>
                <c:pt idx="3">
                  <c:v>10701.73114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157984"/>
        <c:axId val="-1050168320"/>
      </c:lineChart>
      <c:catAx>
        <c:axId val="-10501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6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016832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5798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172591.35269999999</c:v>
                </c:pt>
                <c:pt idx="1">
                  <c:v>167191.62669999999</c:v>
                </c:pt>
                <c:pt idx="2">
                  <c:v>171424.31513999999</c:v>
                </c:pt>
                <c:pt idx="3">
                  <c:v>172730.84727999999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195677.55825</c:v>
                </c:pt>
                <c:pt idx="11">
                  <c:v>207575.67099000001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159616"/>
        <c:axId val="-1050167776"/>
      </c:lineChart>
      <c:catAx>
        <c:axId val="-10501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6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016777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596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316531.82789999997</c:v>
                </c:pt>
                <c:pt idx="1">
                  <c:v>302237.42098</c:v>
                </c:pt>
                <c:pt idx="2">
                  <c:v>348162.90964999999</c:v>
                </c:pt>
                <c:pt idx="3">
                  <c:v>364432.08704999997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374416.02584999998</c:v>
                </c:pt>
                <c:pt idx="7">
                  <c:v>345848.77266000002</c:v>
                </c:pt>
                <c:pt idx="8">
                  <c:v>388884.40333</c:v>
                </c:pt>
                <c:pt idx="9">
                  <c:v>348697.80014000001</c:v>
                </c:pt>
                <c:pt idx="10">
                  <c:v>379260.78302999999</c:v>
                </c:pt>
                <c:pt idx="11">
                  <c:v>410773.00747000001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157440"/>
        <c:axId val="-1050166688"/>
      </c:lineChart>
      <c:catAx>
        <c:axId val="-10501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6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016668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574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648633.32703000004</c:v>
                </c:pt>
                <c:pt idx="1">
                  <c:v>609932.22886000003</c:v>
                </c:pt>
                <c:pt idx="2">
                  <c:v>680719.29637</c:v>
                </c:pt>
                <c:pt idx="3">
                  <c:v>725722.56299000001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715678.47450999997</c:v>
                </c:pt>
                <c:pt idx="2">
                  <c:v>770352.71528999996</c:v>
                </c:pt>
                <c:pt idx="3">
                  <c:v>790451.51827</c:v>
                </c:pt>
                <c:pt idx="4">
                  <c:v>768660.15758</c:v>
                </c:pt>
                <c:pt idx="5">
                  <c:v>706518.67402000003</c:v>
                </c:pt>
                <c:pt idx="6">
                  <c:v>702464.95681999996</c:v>
                </c:pt>
                <c:pt idx="7">
                  <c:v>681686.56249000004</c:v>
                </c:pt>
                <c:pt idx="8">
                  <c:v>819784.20947999996</c:v>
                </c:pt>
                <c:pt idx="9">
                  <c:v>756876.24066000001</c:v>
                </c:pt>
                <c:pt idx="10">
                  <c:v>731931.00960999995</c:v>
                </c:pt>
                <c:pt idx="11">
                  <c:v>673660.94935999997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163424"/>
        <c:axId val="-1050171584"/>
      </c:lineChart>
      <c:catAx>
        <c:axId val="-10501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7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0171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634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113085.42263</c:v>
                </c:pt>
                <c:pt idx="1">
                  <c:v>115869.34281</c:v>
                </c:pt>
                <c:pt idx="2">
                  <c:v>144270.32745000001</c:v>
                </c:pt>
                <c:pt idx="3">
                  <c:v>146489.05452000001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144301.07029</c:v>
                </c:pt>
                <c:pt idx="10">
                  <c:v>135290.08074999999</c:v>
                </c:pt>
                <c:pt idx="11">
                  <c:v>178764.54415999999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161792"/>
        <c:axId val="-1050171040"/>
      </c:lineChart>
      <c:catAx>
        <c:axId val="-105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7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01710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61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143788.23250000001</c:v>
                </c:pt>
                <c:pt idx="1">
                  <c:v>147133.07826000001</c:v>
                </c:pt>
                <c:pt idx="2">
                  <c:v>167839.51261999999</c:v>
                </c:pt>
                <c:pt idx="3">
                  <c:v>178121.15025999999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207601.55914</c:v>
                </c:pt>
                <c:pt idx="10">
                  <c:v>224181.71590000001</c:v>
                </c:pt>
                <c:pt idx="11">
                  <c:v>215432.26869999999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0161248"/>
        <c:axId val="-1050169952"/>
      </c:lineChart>
      <c:catAx>
        <c:axId val="-10501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6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01699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0161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277072.12987</c:v>
                </c:pt>
                <c:pt idx="1">
                  <c:v>281427.56198</c:v>
                </c:pt>
                <c:pt idx="2">
                  <c:v>275695.12631999998</c:v>
                </c:pt>
                <c:pt idx="3">
                  <c:v>350928.0319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5278928"/>
        <c:axId val="-1255278384"/>
      </c:lineChart>
      <c:catAx>
        <c:axId val="-125527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527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552783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5278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1198362.35833</c:v>
                </c:pt>
                <c:pt idx="1">
                  <c:v>1177287.4242400001</c:v>
                </c:pt>
                <c:pt idx="2">
                  <c:v>1347345.88958</c:v>
                </c:pt>
                <c:pt idx="3">
                  <c:v>1437212.3680100001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1481200.8717799999</c:v>
                </c:pt>
                <c:pt idx="4">
                  <c:v>1586058.04687</c:v>
                </c:pt>
                <c:pt idx="5">
                  <c:v>1519002.1371299999</c:v>
                </c:pt>
                <c:pt idx="6">
                  <c:v>1570477.1852200001</c:v>
                </c:pt>
                <c:pt idx="7">
                  <c:v>1427899.1423800001</c:v>
                </c:pt>
                <c:pt idx="8">
                  <c:v>1504219.5519600001</c:v>
                </c:pt>
                <c:pt idx="9">
                  <c:v>1493813.3428700001</c:v>
                </c:pt>
                <c:pt idx="10">
                  <c:v>1492215.11708</c:v>
                </c:pt>
                <c:pt idx="11">
                  <c:v>1409458.0280899999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470720"/>
        <c:axId val="-1049467456"/>
      </c:lineChart>
      <c:catAx>
        <c:axId val="-10494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46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46745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470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465911.21379000001</c:v>
                </c:pt>
                <c:pt idx="1">
                  <c:v>433750.08528</c:v>
                </c:pt>
                <c:pt idx="2">
                  <c:v>453512.15208000003</c:v>
                </c:pt>
                <c:pt idx="3">
                  <c:v>497677.16449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477187.05618000001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531264.33183000004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554512.98097000003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473440"/>
        <c:axId val="-1049469632"/>
      </c:lineChart>
      <c:catAx>
        <c:axId val="-10494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46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46963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4734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1728285.91717</c:v>
                </c:pt>
                <c:pt idx="1">
                  <c:v>1703750.9110900001</c:v>
                </c:pt>
                <c:pt idx="2">
                  <c:v>1771399.41732</c:v>
                </c:pt>
                <c:pt idx="3">
                  <c:v>1843348.6977500001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2040798.1582899999</c:v>
                </c:pt>
                <c:pt idx="5">
                  <c:v>2029799.52143</c:v>
                </c:pt>
                <c:pt idx="6">
                  <c:v>1988612.2893000001</c:v>
                </c:pt>
                <c:pt idx="7">
                  <c:v>1266790.6583400001</c:v>
                </c:pt>
                <c:pt idx="8">
                  <c:v>1958581.5900099999</c:v>
                </c:pt>
                <c:pt idx="9">
                  <c:v>1712962.1933899999</c:v>
                </c:pt>
                <c:pt idx="10">
                  <c:v>1839274.63827</c:v>
                </c:pt>
                <c:pt idx="11">
                  <c:v>1802373.6949199999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469088"/>
        <c:axId val="-1049468544"/>
      </c:lineChart>
      <c:catAx>
        <c:axId val="-10494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46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46854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46908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732097.22907</c:v>
                </c:pt>
                <c:pt idx="1">
                  <c:v>831239.56114000001</c:v>
                </c:pt>
                <c:pt idx="2">
                  <c:v>840737.31512000004</c:v>
                </c:pt>
                <c:pt idx="3">
                  <c:v>886310.11069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852237.63415000006</c:v>
                </c:pt>
                <c:pt idx="8">
                  <c:v>1086149.1598700001</c:v>
                </c:pt>
                <c:pt idx="9">
                  <c:v>1046471.5705800001</c:v>
                </c:pt>
                <c:pt idx="10">
                  <c:v>1003325.23497</c:v>
                </c:pt>
                <c:pt idx="11">
                  <c:v>1145704.2970400001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785936"/>
        <c:axId val="-1049790288"/>
      </c:lineChart>
      <c:catAx>
        <c:axId val="-104978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9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79028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859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1385589.0506200001</c:v>
                </c:pt>
                <c:pt idx="1">
                  <c:v>1265714.91353</c:v>
                </c:pt>
                <c:pt idx="2">
                  <c:v>1328308.1088</c:v>
                </c:pt>
                <c:pt idx="3">
                  <c:v>1391141.6059300001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1599277.86237</c:v>
                </c:pt>
                <c:pt idx="3">
                  <c:v>1543764.97386</c:v>
                </c:pt>
                <c:pt idx="4">
                  <c:v>1612659.3118</c:v>
                </c:pt>
                <c:pt idx="5">
                  <c:v>1595085.0032800001</c:v>
                </c:pt>
                <c:pt idx="6">
                  <c:v>1719903.31642</c:v>
                </c:pt>
                <c:pt idx="7">
                  <c:v>1552535.55479</c:v>
                </c:pt>
                <c:pt idx="8">
                  <c:v>1664645.7252</c:v>
                </c:pt>
                <c:pt idx="9">
                  <c:v>1499606.82596</c:v>
                </c:pt>
                <c:pt idx="10">
                  <c:v>1504798.5305900001</c:v>
                </c:pt>
                <c:pt idx="11">
                  <c:v>1368074.83852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791920"/>
        <c:axId val="-1049800624"/>
      </c:lineChart>
      <c:catAx>
        <c:axId val="-10497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80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80062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91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488407.94049000001</c:v>
                </c:pt>
                <c:pt idx="1">
                  <c:v>473738.85855</c:v>
                </c:pt>
                <c:pt idx="2">
                  <c:v>532344.09961999999</c:v>
                </c:pt>
                <c:pt idx="3">
                  <c:v>567627.83407999994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650683.92787999997</c:v>
                </c:pt>
                <c:pt idx="5">
                  <c:v>592567.68821000005</c:v>
                </c:pt>
                <c:pt idx="6">
                  <c:v>585661.92006999999</c:v>
                </c:pt>
                <c:pt idx="7">
                  <c:v>540784.97158999997</c:v>
                </c:pt>
                <c:pt idx="8">
                  <c:v>609442.44853000005</c:v>
                </c:pt>
                <c:pt idx="9">
                  <c:v>562790.09157000005</c:v>
                </c:pt>
                <c:pt idx="10">
                  <c:v>566799.05356000003</c:v>
                </c:pt>
                <c:pt idx="11">
                  <c:v>587619.20197000005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789744"/>
        <c:axId val="-1049798448"/>
      </c:lineChart>
      <c:catAx>
        <c:axId val="-104978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9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798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897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201157.39017999999</c:v>
                </c:pt>
                <c:pt idx="1">
                  <c:v>214661.66454</c:v>
                </c:pt>
                <c:pt idx="2">
                  <c:v>255596.64671</c:v>
                </c:pt>
                <c:pt idx="3">
                  <c:v>264815.13488000003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289417.06945000001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245319.79096000001</c:v>
                </c:pt>
                <c:pt idx="8">
                  <c:v>259601.06393999999</c:v>
                </c:pt>
                <c:pt idx="9">
                  <c:v>245621.88080000001</c:v>
                </c:pt>
                <c:pt idx="10">
                  <c:v>250740.23084</c:v>
                </c:pt>
                <c:pt idx="11">
                  <c:v>253370.11129999999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790832"/>
        <c:axId val="-1049800080"/>
      </c:lineChart>
      <c:catAx>
        <c:axId val="-104979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80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800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9083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287174.55680000002</c:v>
                </c:pt>
                <c:pt idx="1">
                  <c:v>143833.61949000001</c:v>
                </c:pt>
                <c:pt idx="2">
                  <c:v>160177.41537999999</c:v>
                </c:pt>
                <c:pt idx="3">
                  <c:v>250552.62361000001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147771.88811999999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328914.59093000001</c:v>
                </c:pt>
                <c:pt idx="10">
                  <c:v>519737.42723999999</c:v>
                </c:pt>
                <c:pt idx="11">
                  <c:v>389224.96304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797360"/>
        <c:axId val="-1049796272"/>
      </c:lineChart>
      <c:catAx>
        <c:axId val="-104979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9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796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97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856621.07105999999</c:v>
                </c:pt>
                <c:pt idx="1">
                  <c:v>938724.49876999995</c:v>
                </c:pt>
                <c:pt idx="2">
                  <c:v>960794.54006999999</c:v>
                </c:pt>
                <c:pt idx="3">
                  <c:v>987238.63668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1042741.5051299999</c:v>
                </c:pt>
                <c:pt idx="7">
                  <c:v>955689.37344</c:v>
                </c:pt>
                <c:pt idx="8">
                  <c:v>1084771.4235100001</c:v>
                </c:pt>
                <c:pt idx="9">
                  <c:v>1041217.60412</c:v>
                </c:pt>
                <c:pt idx="10">
                  <c:v>892262.93495000002</c:v>
                </c:pt>
                <c:pt idx="11">
                  <c:v>1182518.4947599999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793552"/>
        <c:axId val="-1049794640"/>
      </c:lineChart>
      <c:catAx>
        <c:axId val="-104979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9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79464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9355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277072.12987</c:v>
                </c:pt>
                <c:pt idx="1">
                  <c:v>281427.56198</c:v>
                </c:pt>
                <c:pt idx="2">
                  <c:v>275695.12631999998</c:v>
                </c:pt>
                <c:pt idx="3">
                  <c:v>350928.0319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788656"/>
        <c:axId val="-1049792464"/>
      </c:lineChart>
      <c:catAx>
        <c:axId val="-104978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9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979246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886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12400056.448999999</c:v>
                </c:pt>
                <c:pt idx="1">
                  <c:v>13053754.635</c:v>
                </c:pt>
                <c:pt idx="2">
                  <c:v>14680814.868000001</c:v>
                </c:pt>
                <c:pt idx="3">
                  <c:v>13372233.573000001</c:v>
                </c:pt>
                <c:pt idx="4">
                  <c:v>13682713.675000001</c:v>
                </c:pt>
                <c:pt idx="5">
                  <c:v>12881786.856000001</c:v>
                </c:pt>
                <c:pt idx="6">
                  <c:v>13346276.847999999</c:v>
                </c:pt>
                <c:pt idx="7">
                  <c:v>11388738.923</c:v>
                </c:pt>
                <c:pt idx="8">
                  <c:v>13585878.693</c:v>
                </c:pt>
                <c:pt idx="9">
                  <c:v>12894052.27</c:v>
                </c:pt>
                <c:pt idx="10">
                  <c:v>13073727.768999999</c:v>
                </c:pt>
                <c:pt idx="11">
                  <c:v>13282119.543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12311981.142999999</c:v>
                </c:pt>
                <c:pt idx="1">
                  <c:v>12246009.579</c:v>
                </c:pt>
                <c:pt idx="2">
                  <c:v>12569747.141000001</c:v>
                </c:pt>
                <c:pt idx="3">
                  <c:v>11823581.358339999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5289808"/>
        <c:axId val="-1255292528"/>
      </c:lineChart>
      <c:catAx>
        <c:axId val="-125528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529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55292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5289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46983.135240000003</c:v>
                </c:pt>
                <c:pt idx="3">
                  <c:v>103764.36032000001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164063.21474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786480"/>
        <c:axId val="-1048160400"/>
      </c:lineChart>
      <c:catAx>
        <c:axId val="-104978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816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816040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97864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99415.228080000001</c:v>
                </c:pt>
                <c:pt idx="1">
                  <c:v>97080.694059999994</c:v>
                </c:pt>
                <c:pt idx="2">
                  <c:v>136128.04362000001</c:v>
                </c:pt>
                <c:pt idx="3">
                  <c:v>128254.23961999999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8162576"/>
        <c:axId val="-1048156592"/>
      </c:lineChart>
      <c:catAx>
        <c:axId val="-10481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815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81565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8162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274780.14954999997</c:v>
                </c:pt>
                <c:pt idx="1">
                  <c:v>295702.33520999999</c:v>
                </c:pt>
                <c:pt idx="2">
                  <c:v>315513.69867000001</c:v>
                </c:pt>
                <c:pt idx="3">
                  <c:v>336532.07352999999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381069.14622</c:v>
                </c:pt>
                <c:pt idx="9">
                  <c:v>350459.74690000003</c:v>
                </c:pt>
                <c:pt idx="10">
                  <c:v>351254.24349999998</c:v>
                </c:pt>
                <c:pt idx="11">
                  <c:v>357697.40938999999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8160944"/>
        <c:axId val="-1048157680"/>
      </c:lineChart>
      <c:catAx>
        <c:axId val="-104816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815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815768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816094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1887616.1530599999</c:v>
                </c:pt>
                <c:pt idx="3">
                  <c:v>1849448.0303700001</c:v>
                </c:pt>
                <c:pt idx="4">
                  <c:v>1808453.76923</c:v>
                </c:pt>
                <c:pt idx="5">
                  <c:v>1669541.4984600001</c:v>
                </c:pt>
                <c:pt idx="6">
                  <c:v>1529491.9659299999</c:v>
                </c:pt>
                <c:pt idx="7">
                  <c:v>1606238.6817599998</c:v>
                </c:pt>
                <c:pt idx="8">
                  <c:v>1902126.0463999999</c:v>
                </c:pt>
                <c:pt idx="9">
                  <c:v>2007526.50126</c:v>
                </c:pt>
                <c:pt idx="10">
                  <c:v>2194256.8385899998</c:v>
                </c:pt>
                <c:pt idx="11">
                  <c:v>2307954.4551599999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1819497.2554899999</c:v>
                </c:pt>
                <c:pt idx="1">
                  <c:v>1659076.8784699996</c:v>
                </c:pt>
                <c:pt idx="2">
                  <c:v>1775394.85378</c:v>
                </c:pt>
                <c:pt idx="3">
                  <c:v>1716230.4769300001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5286000"/>
        <c:axId val="-1255281104"/>
      </c:lineChart>
      <c:catAx>
        <c:axId val="-125528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528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552811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5286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12400056.448999999</c:v>
                </c:pt>
                <c:pt idx="1">
                  <c:v>13053754.635</c:v>
                </c:pt>
                <c:pt idx="2">
                  <c:v>14680814.868000001</c:v>
                </c:pt>
                <c:pt idx="3">
                  <c:v>13372233.573000001</c:v>
                </c:pt>
                <c:pt idx="4">
                  <c:v>13682713.675000001</c:v>
                </c:pt>
                <c:pt idx="5">
                  <c:v>12881786.856000001</c:v>
                </c:pt>
                <c:pt idx="6">
                  <c:v>13346276.847999999</c:v>
                </c:pt>
                <c:pt idx="7">
                  <c:v>11388738.923</c:v>
                </c:pt>
                <c:pt idx="8">
                  <c:v>13585878.693</c:v>
                </c:pt>
                <c:pt idx="9">
                  <c:v>12894052.27</c:v>
                </c:pt>
                <c:pt idx="10">
                  <c:v>13073727.768999999</c:v>
                </c:pt>
                <c:pt idx="11">
                  <c:v>13282119.543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12311981.142999999</c:v>
                </c:pt>
                <c:pt idx="1">
                  <c:v>12246009.579</c:v>
                </c:pt>
                <c:pt idx="2">
                  <c:v>12569747.141000001</c:v>
                </c:pt>
                <c:pt idx="3">
                  <c:v>11823581.358339999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3555984"/>
        <c:axId val="-1143556528"/>
      </c:lineChart>
      <c:catAx>
        <c:axId val="-114355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5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4355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559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157642154.10200003</c:v>
                </c:pt>
                <c:pt idx="13">
                  <c:v>48951319.221340001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43555440"/>
        <c:axId val="-1143554896"/>
      </c:barChart>
      <c:catAx>
        <c:axId val="-114355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5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4355489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554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566271.12459999998</c:v>
                </c:pt>
                <c:pt idx="1">
                  <c:v>492331.56462000002</c:v>
                </c:pt>
                <c:pt idx="2">
                  <c:v>555040.13708999997</c:v>
                </c:pt>
                <c:pt idx="3">
                  <c:v>488986.36142999999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542968.32842999999</c:v>
                </c:pt>
                <c:pt idx="5">
                  <c:v>495849.45386000001</c:v>
                </c:pt>
                <c:pt idx="6">
                  <c:v>444851.1041</c:v>
                </c:pt>
                <c:pt idx="7">
                  <c:v>483695.93664000003</c:v>
                </c:pt>
                <c:pt idx="8">
                  <c:v>552501.56553999998</c:v>
                </c:pt>
                <c:pt idx="9">
                  <c:v>564232.83424999996</c:v>
                </c:pt>
                <c:pt idx="10">
                  <c:v>601804.46646000003</c:v>
                </c:pt>
                <c:pt idx="11">
                  <c:v>651456.22444000002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3551632"/>
        <c:axId val="-1143553264"/>
      </c:lineChart>
      <c:catAx>
        <c:axId val="-114355163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5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4355326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516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218559.45350999999</c:v>
                </c:pt>
                <c:pt idx="1">
                  <c:v>155951.08918000001</c:v>
                </c:pt>
                <c:pt idx="2">
                  <c:v>152666.6753</c:v>
                </c:pt>
                <c:pt idx="3">
                  <c:v>125067.70998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212448.55926000001</c:v>
                </c:pt>
                <c:pt idx="10">
                  <c:v>338058.44446999999</c:v>
                </c:pt>
                <c:pt idx="11">
                  <c:v>338041.30245999998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3550544"/>
        <c:axId val="-1143562512"/>
      </c:lineChart>
      <c:catAx>
        <c:axId val="-114355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6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43562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50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98772.232870000007</c:v>
                </c:pt>
                <c:pt idx="2">
                  <c:v>104235.0393</c:v>
                </c:pt>
                <c:pt idx="3">
                  <c:v>106349.07114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125772.73337</c:v>
                </c:pt>
                <c:pt idx="10">
                  <c:v>129613.56435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3564688"/>
        <c:axId val="-1143561968"/>
      </c:lineChart>
      <c:catAx>
        <c:axId val="-114356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6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435619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43564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4" t="s">
        <v>211</v>
      </c>
      <c r="C1" s="144"/>
      <c r="D1" s="144"/>
      <c r="E1" s="144"/>
      <c r="F1" s="144"/>
      <c r="G1" s="144"/>
      <c r="H1" s="144"/>
      <c r="I1" s="144"/>
      <c r="J1" s="144"/>
      <c r="K1" s="134"/>
      <c r="L1" s="134"/>
      <c r="M1" s="134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1" t="s">
        <v>207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</row>
    <row r="6" spans="1:13" ht="17.399999999999999" x14ac:dyDescent="0.25">
      <c r="A6" s="3"/>
      <c r="B6" s="140" t="s">
        <v>59</v>
      </c>
      <c r="C6" s="140"/>
      <c r="D6" s="140"/>
      <c r="E6" s="140"/>
      <c r="F6" s="140" t="s">
        <v>212</v>
      </c>
      <c r="G6" s="140"/>
      <c r="H6" s="140"/>
      <c r="I6" s="140"/>
      <c r="J6" s="140" t="s">
        <v>173</v>
      </c>
      <c r="K6" s="140"/>
      <c r="L6" s="140"/>
      <c r="M6" s="140"/>
    </row>
    <row r="7" spans="1:13" ht="28.2" x14ac:dyDescent="0.3">
      <c r="A7" s="4" t="s">
        <v>1</v>
      </c>
      <c r="B7" s="5">
        <v>2014</v>
      </c>
      <c r="C7" s="6">
        <v>2015</v>
      </c>
      <c r="D7" s="7" t="s">
        <v>182</v>
      </c>
      <c r="E7" s="7" t="s">
        <v>183</v>
      </c>
      <c r="F7" s="5">
        <v>2014</v>
      </c>
      <c r="G7" s="6">
        <v>2015</v>
      </c>
      <c r="H7" s="7" t="s">
        <v>182</v>
      </c>
      <c r="I7" s="7" t="s">
        <v>183</v>
      </c>
      <c r="J7" s="5" t="s">
        <v>174</v>
      </c>
      <c r="K7" s="5" t="s">
        <v>185</v>
      </c>
      <c r="L7" s="7" t="s">
        <v>182</v>
      </c>
      <c r="M7" s="7" t="s">
        <v>183</v>
      </c>
    </row>
    <row r="8" spans="1:13" ht="16.8" x14ac:dyDescent="0.3">
      <c r="A8" s="58" t="s">
        <v>2</v>
      </c>
      <c r="B8" s="59">
        <v>1849234.3548000001</v>
      </c>
      <c r="C8" s="59">
        <v>1716230.4769300001</v>
      </c>
      <c r="D8" s="57">
        <f t="shared" ref="D8:D44" si="0">(C8-B8)/B8*100</f>
        <v>-7.192375456618894</v>
      </c>
      <c r="E8" s="57">
        <f>C8/C$44*100</f>
        <v>14.515318370262008</v>
      </c>
      <c r="F8" s="59">
        <v>7459233.4522100007</v>
      </c>
      <c r="G8" s="59">
        <v>6970199.4646699997</v>
      </c>
      <c r="H8" s="57">
        <f t="shared" ref="H8:H45" si="1">(G8-F8)/F8*100</f>
        <v>-6.5560890495404927</v>
      </c>
      <c r="I8" s="57">
        <f>G8/G$46*100</f>
        <v>14.239043146423288</v>
      </c>
      <c r="J8" s="59">
        <v>22078429.928320002</v>
      </c>
      <c r="K8" s="59">
        <v>21991531.994950004</v>
      </c>
      <c r="L8" s="57">
        <f t="shared" ref="L8:L45" si="2">(K8-J8)/J8*100</f>
        <v>-0.39358746818556106</v>
      </c>
      <c r="M8" s="57">
        <f>K8/K$46*100</f>
        <v>14.36734677244579</v>
      </c>
    </row>
    <row r="9" spans="1:13" ht="15.6" x14ac:dyDescent="0.3">
      <c r="A9" s="9" t="s">
        <v>3</v>
      </c>
      <c r="B9" s="59">
        <v>1250644.84412</v>
      </c>
      <c r="C9" s="59">
        <v>1179067.5426</v>
      </c>
      <c r="D9" s="57">
        <f t="shared" si="0"/>
        <v>-5.723231647779623</v>
      </c>
      <c r="E9" s="57">
        <f t="shared" ref="E9:E46" si="3">C9/C$44*100</f>
        <v>9.9721692342254773</v>
      </c>
      <c r="F9" s="59">
        <v>5196527.6676800009</v>
      </c>
      <c r="G9" s="59">
        <v>4954897.0772699993</v>
      </c>
      <c r="H9" s="57">
        <f t="shared" si="1"/>
        <v>-4.6498470875625681</v>
      </c>
      <c r="I9" s="57">
        <f t="shared" ref="I9:I46" si="4">G9/G$46*100</f>
        <v>10.122090999970323</v>
      </c>
      <c r="J9" s="59">
        <v>15335350.300440002</v>
      </c>
      <c r="K9" s="59">
        <v>15445717.106920002</v>
      </c>
      <c r="L9" s="57">
        <f t="shared" si="2"/>
        <v>0.71968885169080976</v>
      </c>
      <c r="M9" s="57">
        <f t="shared" ref="M9:M46" si="5">K9/K$46*100</f>
        <v>10.090882885065794</v>
      </c>
    </row>
    <row r="10" spans="1:13" ht="13.8" x14ac:dyDescent="0.25">
      <c r="A10" s="11" t="s">
        <v>4</v>
      </c>
      <c r="B10" s="12">
        <v>610687.35260999994</v>
      </c>
      <c r="C10" s="12">
        <v>488986.36142999999</v>
      </c>
      <c r="D10" s="13">
        <f t="shared" si="0"/>
        <v>-19.928526546335931</v>
      </c>
      <c r="E10" s="13">
        <f t="shared" si="3"/>
        <v>4.1356873743257472</v>
      </c>
      <c r="F10" s="12">
        <v>2379310.2336599999</v>
      </c>
      <c r="G10" s="12">
        <v>2102629.18774</v>
      </c>
      <c r="H10" s="13">
        <f t="shared" si="1"/>
        <v>-11.628624212421105</v>
      </c>
      <c r="I10" s="13">
        <f t="shared" si="4"/>
        <v>4.2953473393284414</v>
      </c>
      <c r="J10" s="12">
        <v>6940888.5911800005</v>
      </c>
      <c r="K10" s="12">
        <v>6439232.5203200001</v>
      </c>
      <c r="L10" s="13">
        <f t="shared" si="2"/>
        <v>-7.2275482349258571</v>
      </c>
      <c r="M10" s="13">
        <f t="shared" si="5"/>
        <v>4.2068322747633964</v>
      </c>
    </row>
    <row r="11" spans="1:13" ht="13.8" x14ac:dyDescent="0.25">
      <c r="A11" s="11" t="s">
        <v>5</v>
      </c>
      <c r="B11" s="12">
        <v>177392.70402</v>
      </c>
      <c r="C11" s="12">
        <v>125067.70998</v>
      </c>
      <c r="D11" s="13">
        <f t="shared" si="0"/>
        <v>-29.496700176632217</v>
      </c>
      <c r="E11" s="13">
        <f t="shared" si="3"/>
        <v>1.0577819544649303</v>
      </c>
      <c r="F11" s="12">
        <v>789484.91799999995</v>
      </c>
      <c r="G11" s="12">
        <v>652244.92796999996</v>
      </c>
      <c r="H11" s="13">
        <f t="shared" si="1"/>
        <v>-17.383484712750395</v>
      </c>
      <c r="I11" s="13">
        <f t="shared" si="4"/>
        <v>1.3324358533031284</v>
      </c>
      <c r="J11" s="12">
        <v>2403401.8866300001</v>
      </c>
      <c r="K11" s="12">
        <v>2257099.5863000001</v>
      </c>
      <c r="L11" s="13">
        <f t="shared" si="2"/>
        <v>-6.0873007191960742</v>
      </c>
      <c r="M11" s="13">
        <f t="shared" si="5"/>
        <v>1.4745917866823792</v>
      </c>
    </row>
    <row r="12" spans="1:13" ht="13.8" x14ac:dyDescent="0.25">
      <c r="A12" s="11" t="s">
        <v>6</v>
      </c>
      <c r="B12" s="12">
        <v>121026.58252</v>
      </c>
      <c r="C12" s="12">
        <v>106349.07114</v>
      </c>
      <c r="D12" s="13">
        <f t="shared" si="0"/>
        <v>-12.127510398448617</v>
      </c>
      <c r="E12" s="13">
        <f t="shared" si="3"/>
        <v>0.89946580411513433</v>
      </c>
      <c r="F12" s="12">
        <v>464642.25786000001</v>
      </c>
      <c r="G12" s="12">
        <v>402396.49479999999</v>
      </c>
      <c r="H12" s="13">
        <f t="shared" si="1"/>
        <v>-13.39649203382511</v>
      </c>
      <c r="I12" s="13">
        <f t="shared" si="4"/>
        <v>0.82203401501910489</v>
      </c>
      <c r="J12" s="12">
        <v>1409311.7553600001</v>
      </c>
      <c r="K12" s="12">
        <v>1353484.8628</v>
      </c>
      <c r="L12" s="13">
        <f t="shared" si="2"/>
        <v>-3.9612876531878096</v>
      </c>
      <c r="M12" s="13">
        <f t="shared" si="5"/>
        <v>0.88424882721082221</v>
      </c>
    </row>
    <row r="13" spans="1:13" ht="13.8" x14ac:dyDescent="0.25">
      <c r="A13" s="11" t="s">
        <v>7</v>
      </c>
      <c r="B13" s="12">
        <v>110831.18732</v>
      </c>
      <c r="C13" s="12">
        <v>111944.13215</v>
      </c>
      <c r="D13" s="13">
        <f t="shared" si="0"/>
        <v>1.0041801923375873</v>
      </c>
      <c r="E13" s="13">
        <f t="shared" si="3"/>
        <v>0.94678700773719437</v>
      </c>
      <c r="F13" s="12">
        <v>443604.88789000001</v>
      </c>
      <c r="G13" s="12">
        <v>402780.24975999998</v>
      </c>
      <c r="H13" s="13">
        <f t="shared" si="1"/>
        <v>-9.2029279307948606</v>
      </c>
      <c r="I13" s="13">
        <f t="shared" si="4"/>
        <v>0.8228179672518624</v>
      </c>
      <c r="J13" s="12">
        <v>1449036.71474</v>
      </c>
      <c r="K13" s="12">
        <v>1418026.5368300001</v>
      </c>
      <c r="L13" s="13">
        <f t="shared" si="2"/>
        <v>-2.1400546718075391</v>
      </c>
      <c r="M13" s="13">
        <f t="shared" si="5"/>
        <v>0.92641472144120629</v>
      </c>
    </row>
    <row r="14" spans="1:13" ht="13.8" x14ac:dyDescent="0.25">
      <c r="A14" s="11" t="s">
        <v>8</v>
      </c>
      <c r="B14" s="12">
        <v>148895.73801999999</v>
      </c>
      <c r="C14" s="12">
        <v>245108.96909</v>
      </c>
      <c r="D14" s="13">
        <f t="shared" si="0"/>
        <v>64.617854311636819</v>
      </c>
      <c r="E14" s="13">
        <f t="shared" si="3"/>
        <v>2.0730518246665381</v>
      </c>
      <c r="F14" s="12">
        <v>639568.02789999999</v>
      </c>
      <c r="G14" s="12">
        <v>934071.46761000005</v>
      </c>
      <c r="H14" s="13">
        <f t="shared" si="1"/>
        <v>46.047242335892271</v>
      </c>
      <c r="I14" s="13">
        <f t="shared" si="4"/>
        <v>1.9081640341222874</v>
      </c>
      <c r="J14" s="12">
        <v>1827785.4952499999</v>
      </c>
      <c r="K14" s="12">
        <v>2610281.9480300001</v>
      </c>
      <c r="L14" s="13">
        <f t="shared" si="2"/>
        <v>42.811175316443368</v>
      </c>
      <c r="M14" s="13">
        <f t="shared" si="5"/>
        <v>1.7053303030372891</v>
      </c>
    </row>
    <row r="15" spans="1:13" ht="13.8" x14ac:dyDescent="0.25">
      <c r="A15" s="11" t="s">
        <v>9</v>
      </c>
      <c r="B15" s="12">
        <v>19989.729940000001</v>
      </c>
      <c r="C15" s="12">
        <v>18270.98834</v>
      </c>
      <c r="D15" s="13">
        <f t="shared" si="0"/>
        <v>-8.5981231620380818</v>
      </c>
      <c r="E15" s="13">
        <f t="shared" si="3"/>
        <v>0.15453006822769647</v>
      </c>
      <c r="F15" s="12">
        <v>90531.594870000001</v>
      </c>
      <c r="G15" s="12">
        <v>73346.336609999998</v>
      </c>
      <c r="H15" s="13">
        <f t="shared" si="1"/>
        <v>-18.982608540893811</v>
      </c>
      <c r="I15" s="13">
        <f t="shared" si="4"/>
        <v>0.14983526037031736</v>
      </c>
      <c r="J15" s="12">
        <v>332462.34421000001</v>
      </c>
      <c r="K15" s="12">
        <v>210852.16721000001</v>
      </c>
      <c r="L15" s="13">
        <f t="shared" si="2"/>
        <v>-36.578631871519519</v>
      </c>
      <c r="M15" s="13">
        <f t="shared" si="5"/>
        <v>0.13775239509113973</v>
      </c>
    </row>
    <row r="16" spans="1:13" ht="13.8" x14ac:dyDescent="0.25">
      <c r="A16" s="11" t="s">
        <v>10</v>
      </c>
      <c r="B16" s="12">
        <v>48540.4202</v>
      </c>
      <c r="C16" s="12">
        <v>72638.579329999993</v>
      </c>
      <c r="D16" s="13">
        <f t="shared" si="0"/>
        <v>49.645551131837941</v>
      </c>
      <c r="E16" s="13">
        <f t="shared" si="3"/>
        <v>0.61435344443046369</v>
      </c>
      <c r="F16" s="12">
        <v>349421.51179999998</v>
      </c>
      <c r="G16" s="12">
        <v>350315.03093000001</v>
      </c>
      <c r="H16" s="13">
        <f t="shared" si="1"/>
        <v>0.25571382980892643</v>
      </c>
      <c r="I16" s="13">
        <f t="shared" si="4"/>
        <v>0.7156396119704217</v>
      </c>
      <c r="J16" s="12">
        <v>889412.44603999995</v>
      </c>
      <c r="K16" s="12">
        <v>1076551.83714</v>
      </c>
      <c r="L16" s="13">
        <f t="shared" si="2"/>
        <v>21.040788436592635</v>
      </c>
      <c r="M16" s="13">
        <f t="shared" si="5"/>
        <v>0.70332496918612819</v>
      </c>
    </row>
    <row r="17" spans="1:13" ht="13.8" x14ac:dyDescent="0.25">
      <c r="A17" s="11" t="s">
        <v>11</v>
      </c>
      <c r="B17" s="12">
        <v>13281.129489999999</v>
      </c>
      <c r="C17" s="12">
        <v>10701.73114</v>
      </c>
      <c r="D17" s="13">
        <f t="shared" si="0"/>
        <v>-19.421528507361909</v>
      </c>
      <c r="E17" s="13">
        <f t="shared" si="3"/>
        <v>9.0511756257771428E-2</v>
      </c>
      <c r="F17" s="12">
        <v>39964.235699999997</v>
      </c>
      <c r="G17" s="12">
        <v>37113.381849999998</v>
      </c>
      <c r="H17" s="13">
        <f t="shared" si="1"/>
        <v>-7.133512752253135</v>
      </c>
      <c r="I17" s="13">
        <f t="shared" si="4"/>
        <v>7.581691860476085E-2</v>
      </c>
      <c r="J17" s="12">
        <v>83051.067030000006</v>
      </c>
      <c r="K17" s="12">
        <v>80187.648289999997</v>
      </c>
      <c r="L17" s="13">
        <f t="shared" si="2"/>
        <v>-3.4477807960801679</v>
      </c>
      <c r="M17" s="13">
        <f t="shared" si="5"/>
        <v>5.2387607653432547E-2</v>
      </c>
    </row>
    <row r="18" spans="1:13" ht="15.6" x14ac:dyDescent="0.3">
      <c r="A18" s="9" t="s">
        <v>12</v>
      </c>
      <c r="B18" s="59">
        <v>203888.59948</v>
      </c>
      <c r="C18" s="59">
        <v>172730.84727999999</v>
      </c>
      <c r="D18" s="57">
        <f t="shared" si="0"/>
        <v>-15.281753015845482</v>
      </c>
      <c r="E18" s="57">
        <f t="shared" si="3"/>
        <v>1.46090124510507</v>
      </c>
      <c r="F18" s="59">
        <v>792692.26607000001</v>
      </c>
      <c r="G18" s="59">
        <v>683938.14182000002</v>
      </c>
      <c r="H18" s="57">
        <f t="shared" si="1"/>
        <v>-13.719589417615977</v>
      </c>
      <c r="I18" s="57">
        <f t="shared" si="4"/>
        <v>1.3971802041278629</v>
      </c>
      <c r="J18" s="59">
        <v>2160374.4767300002</v>
      </c>
      <c r="K18" s="59">
        <v>2166079.2378199999</v>
      </c>
      <c r="L18" s="57">
        <f t="shared" si="2"/>
        <v>0.26406352933008964</v>
      </c>
      <c r="M18" s="57">
        <f t="shared" si="5"/>
        <v>1.4151270386029222</v>
      </c>
    </row>
    <row r="19" spans="1:13" ht="13.8" x14ac:dyDescent="0.25">
      <c r="A19" s="11" t="s">
        <v>13</v>
      </c>
      <c r="B19" s="12">
        <v>203888.59948</v>
      </c>
      <c r="C19" s="12">
        <v>172730.84727999999</v>
      </c>
      <c r="D19" s="13">
        <f t="shared" si="0"/>
        <v>-15.281753015845482</v>
      </c>
      <c r="E19" s="13">
        <f t="shared" si="3"/>
        <v>1.46090124510507</v>
      </c>
      <c r="F19" s="12">
        <v>792692.26607000001</v>
      </c>
      <c r="G19" s="12">
        <v>683938.14182000002</v>
      </c>
      <c r="H19" s="13">
        <f t="shared" si="1"/>
        <v>-13.719589417615977</v>
      </c>
      <c r="I19" s="13">
        <f t="shared" si="4"/>
        <v>1.3971802041278629</v>
      </c>
      <c r="J19" s="12">
        <v>2160374.4767300002</v>
      </c>
      <c r="K19" s="12">
        <v>2166079.2378199999</v>
      </c>
      <c r="L19" s="13">
        <f t="shared" si="2"/>
        <v>0.26406352933008964</v>
      </c>
      <c r="M19" s="13">
        <f t="shared" si="5"/>
        <v>1.4151270386029222</v>
      </c>
    </row>
    <row r="20" spans="1:13" ht="15.6" x14ac:dyDescent="0.3">
      <c r="A20" s="9" t="s">
        <v>190</v>
      </c>
      <c r="B20" s="8">
        <v>394700.91119999997</v>
      </c>
      <c r="C20" s="8">
        <v>364432.08704999997</v>
      </c>
      <c r="D20" s="10">
        <f t="shared" si="0"/>
        <v>-7.6688001702287441</v>
      </c>
      <c r="E20" s="10">
        <f t="shared" si="3"/>
        <v>3.0822478909314608</v>
      </c>
      <c r="F20" s="8">
        <v>1470013.5184599999</v>
      </c>
      <c r="G20" s="8">
        <v>1331364.2455800001</v>
      </c>
      <c r="H20" s="10">
        <f t="shared" si="1"/>
        <v>-9.4318365878192818</v>
      </c>
      <c r="I20" s="10">
        <f t="shared" si="4"/>
        <v>2.7197719423251021</v>
      </c>
      <c r="J20" s="8">
        <v>4582705.1511500003</v>
      </c>
      <c r="K20" s="8">
        <v>4379735.6502099996</v>
      </c>
      <c r="L20" s="10">
        <f t="shared" si="2"/>
        <v>-4.4290325090861842</v>
      </c>
      <c r="M20" s="10">
        <f t="shared" si="5"/>
        <v>2.8613368487770718</v>
      </c>
    </row>
    <row r="21" spans="1:13" ht="13.8" x14ac:dyDescent="0.25">
      <c r="A21" s="11" t="s">
        <v>188</v>
      </c>
      <c r="B21" s="12">
        <v>394700.91119999997</v>
      </c>
      <c r="C21" s="12">
        <v>364432.08704999997</v>
      </c>
      <c r="D21" s="13">
        <f t="shared" si="0"/>
        <v>-7.6688001702287441</v>
      </c>
      <c r="E21" s="13">
        <f t="shared" si="3"/>
        <v>3.0822478909314608</v>
      </c>
      <c r="F21" s="12">
        <v>1470013.5184599999</v>
      </c>
      <c r="G21" s="12">
        <v>1331364.2455800001</v>
      </c>
      <c r="H21" s="13">
        <f t="shared" si="1"/>
        <v>-9.4318365878192818</v>
      </c>
      <c r="I21" s="13">
        <f t="shared" si="4"/>
        <v>2.7197719423251021</v>
      </c>
      <c r="J21" s="12">
        <v>4582705.1511500003</v>
      </c>
      <c r="K21" s="12">
        <v>4379735.6502099996</v>
      </c>
      <c r="L21" s="13">
        <f t="shared" si="2"/>
        <v>-4.4290325090861842</v>
      </c>
      <c r="M21" s="13">
        <f t="shared" si="5"/>
        <v>2.8613368487770718</v>
      </c>
    </row>
    <row r="22" spans="1:13" ht="16.8" x14ac:dyDescent="0.3">
      <c r="A22" s="58" t="s">
        <v>14</v>
      </c>
      <c r="B22" s="59">
        <v>10845223.69678</v>
      </c>
      <c r="C22" s="59">
        <v>9756422.8495099992</v>
      </c>
      <c r="D22" s="57">
        <f t="shared" si="0"/>
        <v>-10.039450339722093</v>
      </c>
      <c r="E22" s="57">
        <f t="shared" si="3"/>
        <v>82.516646638779306</v>
      </c>
      <c r="F22" s="59">
        <v>41154492.140180007</v>
      </c>
      <c r="G22" s="59">
        <v>36113555.732390001</v>
      </c>
      <c r="H22" s="57">
        <f t="shared" si="1"/>
        <v>-12.248812087437793</v>
      </c>
      <c r="I22" s="57">
        <f t="shared" si="4"/>
        <v>73.774427955858926</v>
      </c>
      <c r="J22" s="59">
        <v>121625836.57780999</v>
      </c>
      <c r="K22" s="59">
        <v>119012029.68234</v>
      </c>
      <c r="L22" s="57">
        <f t="shared" si="2"/>
        <v>-2.1490556357224424</v>
      </c>
      <c r="M22" s="57">
        <f t="shared" si="5"/>
        <v>77.75206842940446</v>
      </c>
    </row>
    <row r="23" spans="1:13" ht="15.6" x14ac:dyDescent="0.3">
      <c r="A23" s="9" t="s">
        <v>15</v>
      </c>
      <c r="B23" s="59">
        <v>1149032.7224399999</v>
      </c>
      <c r="C23" s="59">
        <v>1050332.76777</v>
      </c>
      <c r="D23" s="57">
        <f t="shared" si="0"/>
        <v>-8.5898297535346124</v>
      </c>
      <c r="E23" s="57">
        <f t="shared" si="3"/>
        <v>8.8833724396806968</v>
      </c>
      <c r="F23" s="59">
        <v>4361681.1173700001</v>
      </c>
      <c r="G23" s="59">
        <v>3821603.5363000003</v>
      </c>
      <c r="H23" s="57">
        <f t="shared" si="1"/>
        <v>-12.382326138405436</v>
      </c>
      <c r="I23" s="57">
        <f t="shared" si="4"/>
        <v>7.8069469773022941</v>
      </c>
      <c r="J23" s="59">
        <v>12889436.662040001</v>
      </c>
      <c r="K23" s="59">
        <v>12553167.18653</v>
      </c>
      <c r="L23" s="57">
        <f t="shared" si="2"/>
        <v>-2.6088764336794537</v>
      </c>
      <c r="M23" s="57">
        <f t="shared" si="5"/>
        <v>8.2011433356611949</v>
      </c>
    </row>
    <row r="24" spans="1:13" ht="13.8" x14ac:dyDescent="0.25">
      <c r="A24" s="11" t="s">
        <v>16</v>
      </c>
      <c r="B24" s="12">
        <v>790451.51827</v>
      </c>
      <c r="C24" s="12">
        <v>725722.56299000001</v>
      </c>
      <c r="D24" s="13">
        <f t="shared" si="0"/>
        <v>-8.1888583656170653</v>
      </c>
      <c r="E24" s="13">
        <f t="shared" si="3"/>
        <v>6.1379250583673377</v>
      </c>
      <c r="F24" s="12">
        <v>3044307.2905799998</v>
      </c>
      <c r="G24" s="12">
        <v>2665007.4152500001</v>
      </c>
      <c r="H24" s="13">
        <f t="shared" si="1"/>
        <v>-12.459316328008915</v>
      </c>
      <c r="I24" s="13">
        <f t="shared" si="4"/>
        <v>5.4441993753014275</v>
      </c>
      <c r="J24" s="12">
        <v>8665730.48226</v>
      </c>
      <c r="K24" s="12">
        <v>8505994.8051699996</v>
      </c>
      <c r="L24" s="13">
        <f t="shared" si="2"/>
        <v>-1.8433030823772136</v>
      </c>
      <c r="M24" s="13">
        <f t="shared" si="5"/>
        <v>5.5570742883471258</v>
      </c>
    </row>
    <row r="25" spans="1:13" ht="13.8" x14ac:dyDescent="0.25">
      <c r="A25" s="11" t="s">
        <v>17</v>
      </c>
      <c r="B25" s="12">
        <v>154749.45623000001</v>
      </c>
      <c r="C25" s="12">
        <v>146489.05452000001</v>
      </c>
      <c r="D25" s="13">
        <f t="shared" si="0"/>
        <v>-5.3379197001654015</v>
      </c>
      <c r="E25" s="13">
        <f t="shared" si="3"/>
        <v>1.2389567093110163</v>
      </c>
      <c r="F25" s="12">
        <v>567162.28422000003</v>
      </c>
      <c r="G25" s="12">
        <v>519714.14740999998</v>
      </c>
      <c r="H25" s="13">
        <f t="shared" si="1"/>
        <v>-8.3658836509648982</v>
      </c>
      <c r="I25" s="13">
        <f t="shared" si="4"/>
        <v>1.0616958964068819</v>
      </c>
      <c r="J25" s="12">
        <v>1965653.1013499999</v>
      </c>
      <c r="K25" s="12">
        <v>1805878.5560300001</v>
      </c>
      <c r="L25" s="13">
        <f t="shared" si="2"/>
        <v>-8.1283185324138589</v>
      </c>
      <c r="M25" s="13">
        <f t="shared" si="5"/>
        <v>1.1798033647389681</v>
      </c>
    </row>
    <row r="26" spans="1:13" ht="13.8" x14ac:dyDescent="0.25">
      <c r="A26" s="11" t="s">
        <v>18</v>
      </c>
      <c r="B26" s="12">
        <v>203831.74794</v>
      </c>
      <c r="C26" s="12">
        <v>178121.15025999999</v>
      </c>
      <c r="D26" s="13">
        <f t="shared" si="0"/>
        <v>-12.613637443548878</v>
      </c>
      <c r="E26" s="13">
        <f t="shared" si="3"/>
        <v>1.506490672002343</v>
      </c>
      <c r="F26" s="12">
        <v>750211.54257000005</v>
      </c>
      <c r="G26" s="12">
        <v>636881.97363999998</v>
      </c>
      <c r="H26" s="13">
        <f t="shared" si="1"/>
        <v>-15.106348342997617</v>
      </c>
      <c r="I26" s="13">
        <f t="shared" si="4"/>
        <v>1.3010517055939843</v>
      </c>
      <c r="J26" s="12">
        <v>2258053.0784300002</v>
      </c>
      <c r="K26" s="12">
        <v>2241293.8253299999</v>
      </c>
      <c r="L26" s="13">
        <f t="shared" si="2"/>
        <v>-0.74219925386576158</v>
      </c>
      <c r="M26" s="13">
        <f t="shared" si="5"/>
        <v>1.4642656825751015</v>
      </c>
    </row>
    <row r="27" spans="1:13" ht="15.6" x14ac:dyDescent="0.3">
      <c r="A27" s="9" t="s">
        <v>19</v>
      </c>
      <c r="B27" s="59">
        <v>1481192.5473199999</v>
      </c>
      <c r="C27" s="59">
        <v>1437212.3680100001</v>
      </c>
      <c r="D27" s="57">
        <f t="shared" si="0"/>
        <v>-2.9692411961952865</v>
      </c>
      <c r="E27" s="57">
        <f t="shared" si="3"/>
        <v>12.155474085660464</v>
      </c>
      <c r="F27" s="59">
        <v>5779926.7526900005</v>
      </c>
      <c r="G27" s="59">
        <v>5160208.0401600003</v>
      </c>
      <c r="H27" s="57">
        <f t="shared" si="1"/>
        <v>-10.721912907314623</v>
      </c>
      <c r="I27" s="57">
        <f t="shared" si="4"/>
        <v>10.541509651307706</v>
      </c>
      <c r="J27" s="59">
        <v>17592259.035289999</v>
      </c>
      <c r="K27" s="59">
        <v>17162569.03387</v>
      </c>
      <c r="L27" s="57">
        <f t="shared" si="2"/>
        <v>-2.4424947390670084</v>
      </c>
      <c r="M27" s="57">
        <f t="shared" si="5"/>
        <v>11.212524023895808</v>
      </c>
    </row>
    <row r="28" spans="1:13" ht="13.8" x14ac:dyDescent="0.25">
      <c r="A28" s="11" t="s">
        <v>20</v>
      </c>
      <c r="B28" s="12">
        <v>1481192.5473199999</v>
      </c>
      <c r="C28" s="12">
        <v>1437212.3680100001</v>
      </c>
      <c r="D28" s="13">
        <f t="shared" si="0"/>
        <v>-2.9692411961952865</v>
      </c>
      <c r="E28" s="13">
        <f t="shared" si="3"/>
        <v>12.155474085660464</v>
      </c>
      <c r="F28" s="12">
        <v>5779926.7526900005</v>
      </c>
      <c r="G28" s="12">
        <v>5160208.0401600003</v>
      </c>
      <c r="H28" s="13">
        <f t="shared" si="1"/>
        <v>-10.721912907314623</v>
      </c>
      <c r="I28" s="13">
        <f t="shared" si="4"/>
        <v>10.541509651307706</v>
      </c>
      <c r="J28" s="12">
        <v>17592259.035289999</v>
      </c>
      <c r="K28" s="12">
        <v>17162569.03387</v>
      </c>
      <c r="L28" s="13">
        <f t="shared" si="2"/>
        <v>-2.4424947390670084</v>
      </c>
      <c r="M28" s="13">
        <f t="shared" si="5"/>
        <v>11.212524023895808</v>
      </c>
    </row>
    <row r="29" spans="1:13" ht="15.6" x14ac:dyDescent="0.3">
      <c r="A29" s="9" t="s">
        <v>21</v>
      </c>
      <c r="B29" s="59">
        <v>8214998.4270200012</v>
      </c>
      <c r="C29" s="59">
        <v>7268877.71373</v>
      </c>
      <c r="D29" s="57">
        <f t="shared" si="0"/>
        <v>-11.516992020084993</v>
      </c>
      <c r="E29" s="57">
        <f t="shared" si="3"/>
        <v>61.47780011343815</v>
      </c>
      <c r="F29" s="59">
        <v>31012884.270120002</v>
      </c>
      <c r="G29" s="59">
        <v>27131744.155929998</v>
      </c>
      <c r="H29" s="57">
        <f t="shared" si="1"/>
        <v>-12.514605479405114</v>
      </c>
      <c r="I29" s="57">
        <f t="shared" si="4"/>
        <v>55.425971327248924</v>
      </c>
      <c r="J29" s="59">
        <v>91144140.880479991</v>
      </c>
      <c r="K29" s="59">
        <v>89296293.461939991</v>
      </c>
      <c r="L29" s="57">
        <f t="shared" si="2"/>
        <v>-2.0273902421913634</v>
      </c>
      <c r="M29" s="57">
        <f t="shared" si="5"/>
        <v>58.338401069847443</v>
      </c>
    </row>
    <row r="30" spans="1:13" ht="13.8" x14ac:dyDescent="0.25">
      <c r="A30" s="11" t="s">
        <v>22</v>
      </c>
      <c r="B30" s="12">
        <v>1543767.84669</v>
      </c>
      <c r="C30" s="12">
        <v>1391141.6059300001</v>
      </c>
      <c r="D30" s="13">
        <f t="shared" si="0"/>
        <v>-9.8866057540482277</v>
      </c>
      <c r="E30" s="13">
        <f t="shared" si="3"/>
        <v>11.765822585969103</v>
      </c>
      <c r="F30" s="12">
        <v>6215090.8421200002</v>
      </c>
      <c r="G30" s="12">
        <v>5370753.6788799996</v>
      </c>
      <c r="H30" s="13">
        <f t="shared" si="1"/>
        <v>-13.585274691688861</v>
      </c>
      <c r="I30" s="13">
        <f t="shared" si="4"/>
        <v>10.971621938512854</v>
      </c>
      <c r="J30" s="12">
        <v>17966516.83695</v>
      </c>
      <c r="K30" s="12">
        <v>17885515.663059998</v>
      </c>
      <c r="L30" s="13">
        <f t="shared" si="2"/>
        <v>-0.45084517285740539</v>
      </c>
      <c r="M30" s="13">
        <f t="shared" si="5"/>
        <v>11.68483422592851</v>
      </c>
    </row>
    <row r="31" spans="1:13" ht="13.8" x14ac:dyDescent="0.25">
      <c r="A31" s="11" t="s">
        <v>23</v>
      </c>
      <c r="B31" s="12">
        <v>2085927.17319</v>
      </c>
      <c r="C31" s="12">
        <v>1843348.6977500001</v>
      </c>
      <c r="D31" s="13">
        <f t="shared" si="0"/>
        <v>-11.629287856153946</v>
      </c>
      <c r="E31" s="13">
        <f t="shared" si="3"/>
        <v>15.590442877527606</v>
      </c>
      <c r="F31" s="12">
        <v>7631016.8301100004</v>
      </c>
      <c r="G31" s="12">
        <v>7046784.9433300002</v>
      </c>
      <c r="H31" s="13">
        <f t="shared" si="1"/>
        <v>-7.6560162267598955</v>
      </c>
      <c r="I31" s="13">
        <f t="shared" si="4"/>
        <v>14.395495474732787</v>
      </c>
      <c r="J31" s="12">
        <v>22035083.06177</v>
      </c>
      <c r="K31" s="12">
        <v>21685729.587030001</v>
      </c>
      <c r="L31" s="13">
        <f t="shared" si="2"/>
        <v>-1.5854420596494736</v>
      </c>
      <c r="M31" s="13">
        <f t="shared" si="5"/>
        <v>14.167562180838233</v>
      </c>
    </row>
    <row r="32" spans="1:13" ht="13.8" x14ac:dyDescent="0.25">
      <c r="A32" s="11" t="s">
        <v>24</v>
      </c>
      <c r="B32" s="12">
        <v>76354.087700000004</v>
      </c>
      <c r="C32" s="12">
        <v>103764.36032000001</v>
      </c>
      <c r="D32" s="13">
        <f t="shared" si="0"/>
        <v>35.8988934917233</v>
      </c>
      <c r="E32" s="13">
        <f t="shared" si="3"/>
        <v>0.87760516188107218</v>
      </c>
      <c r="F32" s="12">
        <v>317197.68289</v>
      </c>
      <c r="G32" s="12">
        <v>272593.99991999997</v>
      </c>
      <c r="H32" s="13">
        <f t="shared" si="1"/>
        <v>-14.061793441747175</v>
      </c>
      <c r="I32" s="13">
        <f t="shared" si="4"/>
        <v>0.55686752523957406</v>
      </c>
      <c r="J32" s="12">
        <v>1147662.8950700001</v>
      </c>
      <c r="K32" s="12">
        <v>1227273.7593799999</v>
      </c>
      <c r="L32" s="13">
        <f t="shared" si="2"/>
        <v>6.9367812318393467</v>
      </c>
      <c r="M32" s="13">
        <f t="shared" si="5"/>
        <v>0.80179351260224652</v>
      </c>
    </row>
    <row r="33" spans="1:13" ht="13.8" x14ac:dyDescent="0.25">
      <c r="A33" s="11" t="s">
        <v>175</v>
      </c>
      <c r="B33" s="12">
        <v>1079057.3352000001</v>
      </c>
      <c r="C33" s="12">
        <v>886310.11069</v>
      </c>
      <c r="D33" s="13">
        <f t="shared" si="0"/>
        <v>-17.862556346394232</v>
      </c>
      <c r="E33" s="13">
        <f t="shared" si="3"/>
        <v>7.4961222308909266</v>
      </c>
      <c r="F33" s="12">
        <v>3959412.33947</v>
      </c>
      <c r="G33" s="12">
        <v>3290384.2160200002</v>
      </c>
      <c r="H33" s="13">
        <f t="shared" si="1"/>
        <v>-16.897157105378792</v>
      </c>
      <c r="I33" s="13">
        <f t="shared" si="4"/>
        <v>6.7217477860853618</v>
      </c>
      <c r="J33" s="12">
        <v>12159032.20325</v>
      </c>
      <c r="K33" s="12">
        <v>11441031.892209999</v>
      </c>
      <c r="L33" s="13">
        <f t="shared" si="2"/>
        <v>-5.9050777976234485</v>
      </c>
      <c r="M33" s="13">
        <f t="shared" si="5"/>
        <v>7.4745712425918862</v>
      </c>
    </row>
    <row r="34" spans="1:13" ht="13.8" x14ac:dyDescent="0.25">
      <c r="A34" s="11" t="s">
        <v>25</v>
      </c>
      <c r="B34" s="12">
        <v>525178.23048000003</v>
      </c>
      <c r="C34" s="12">
        <v>497677.16449</v>
      </c>
      <c r="D34" s="13">
        <f t="shared" si="0"/>
        <v>-5.2365205551008334</v>
      </c>
      <c r="E34" s="13">
        <f t="shared" si="3"/>
        <v>4.2091913558741947</v>
      </c>
      <c r="F34" s="12">
        <v>1977781.3389999999</v>
      </c>
      <c r="G34" s="12">
        <v>1850850.61564</v>
      </c>
      <c r="H34" s="13">
        <f t="shared" si="1"/>
        <v>-6.4178340070787749</v>
      </c>
      <c r="I34" s="13">
        <f t="shared" si="4"/>
        <v>3.7810025247146641</v>
      </c>
      <c r="J34" s="12">
        <v>5894511.06917</v>
      </c>
      <c r="K34" s="12">
        <v>5917986.6814200003</v>
      </c>
      <c r="L34" s="13">
        <f t="shared" si="2"/>
        <v>0.39826224727585113</v>
      </c>
      <c r="M34" s="13">
        <f t="shared" si="5"/>
        <v>3.8662957572124395</v>
      </c>
    </row>
    <row r="35" spans="1:13" ht="13.8" x14ac:dyDescent="0.25">
      <c r="A35" s="11" t="s">
        <v>26</v>
      </c>
      <c r="B35" s="12">
        <v>648813.57973999996</v>
      </c>
      <c r="C35" s="12">
        <v>567627.83407999994</v>
      </c>
      <c r="D35" s="13">
        <f t="shared" si="0"/>
        <v>-12.512954135844954</v>
      </c>
      <c r="E35" s="13">
        <f t="shared" si="3"/>
        <v>4.8008113352187687</v>
      </c>
      <c r="F35" s="12">
        <v>2407619.13429</v>
      </c>
      <c r="G35" s="12">
        <v>2062118.7327399999</v>
      </c>
      <c r="H35" s="13">
        <f t="shared" si="1"/>
        <v>-14.350293060446504</v>
      </c>
      <c r="I35" s="13">
        <f t="shared" si="4"/>
        <v>4.2125907238900986</v>
      </c>
      <c r="J35" s="12">
        <v>7020823.0235000001</v>
      </c>
      <c r="K35" s="12">
        <v>6758345.08825</v>
      </c>
      <c r="L35" s="13">
        <f t="shared" si="2"/>
        <v>-3.7385636181319146</v>
      </c>
      <c r="M35" s="13">
        <f t="shared" si="5"/>
        <v>4.415312562719178</v>
      </c>
    </row>
    <row r="36" spans="1:13" ht="13.8" x14ac:dyDescent="0.25">
      <c r="A36" s="11" t="s">
        <v>27</v>
      </c>
      <c r="B36" s="12">
        <v>1200628.00716</v>
      </c>
      <c r="C36" s="12">
        <v>987238.63668</v>
      </c>
      <c r="D36" s="13">
        <f t="shared" si="0"/>
        <v>-17.773146154132903</v>
      </c>
      <c r="E36" s="13">
        <f t="shared" si="3"/>
        <v>8.3497428296852849</v>
      </c>
      <c r="F36" s="12">
        <v>4668207.82883</v>
      </c>
      <c r="G36" s="12">
        <v>3743378.74658</v>
      </c>
      <c r="H36" s="13">
        <f t="shared" si="1"/>
        <v>-19.8112234108007</v>
      </c>
      <c r="I36" s="13">
        <f t="shared" si="4"/>
        <v>7.6471457891743571</v>
      </c>
      <c r="J36" s="12">
        <v>13443263.802370001</v>
      </c>
      <c r="K36" s="12">
        <v>12279162.72298</v>
      </c>
      <c r="L36" s="13">
        <f t="shared" si="2"/>
        <v>-8.6593635035620853</v>
      </c>
      <c r="M36" s="13">
        <f t="shared" si="5"/>
        <v>8.0221327444061235</v>
      </c>
    </row>
    <row r="37" spans="1:13" ht="13.8" x14ac:dyDescent="0.25">
      <c r="A37" s="14" t="s">
        <v>176</v>
      </c>
      <c r="B37" s="12">
        <v>308165.53119000001</v>
      </c>
      <c r="C37" s="12">
        <v>264815.13488000003</v>
      </c>
      <c r="D37" s="13">
        <f t="shared" si="0"/>
        <v>-14.067243712364514</v>
      </c>
      <c r="E37" s="13">
        <f t="shared" si="3"/>
        <v>2.2397201563061722</v>
      </c>
      <c r="F37" s="12">
        <v>1069361.31901</v>
      </c>
      <c r="G37" s="12">
        <v>936230.83631000004</v>
      </c>
      <c r="H37" s="13">
        <f t="shared" si="1"/>
        <v>-12.449532289352891</v>
      </c>
      <c r="I37" s="13">
        <f t="shared" si="4"/>
        <v>1.9125752915395515</v>
      </c>
      <c r="J37" s="12">
        <v>3176140.10255</v>
      </c>
      <c r="K37" s="12">
        <v>3023130.5211900002</v>
      </c>
      <c r="L37" s="13">
        <f t="shared" si="2"/>
        <v>-4.8174695202253277</v>
      </c>
      <c r="M37" s="13">
        <f t="shared" si="5"/>
        <v>1.9750495120701688</v>
      </c>
    </row>
    <row r="38" spans="1:13" ht="13.8" x14ac:dyDescent="0.25">
      <c r="A38" s="11" t="s">
        <v>28</v>
      </c>
      <c r="B38" s="12">
        <v>207717.48162999999</v>
      </c>
      <c r="C38" s="12">
        <v>250552.62361000001</v>
      </c>
      <c r="D38" s="13">
        <f t="shared" si="0"/>
        <v>20.621828092592022</v>
      </c>
      <c r="E38" s="13">
        <f t="shared" si="3"/>
        <v>2.1190924815116845</v>
      </c>
      <c r="F38" s="12">
        <v>795185.33808000002</v>
      </c>
      <c r="G38" s="12">
        <v>841738.21528</v>
      </c>
      <c r="H38" s="13">
        <f t="shared" si="1"/>
        <v>5.8543430029033701</v>
      </c>
      <c r="I38" s="13">
        <f t="shared" si="4"/>
        <v>1.7195414315066098</v>
      </c>
      <c r="J38" s="12">
        <v>2343881.0434699999</v>
      </c>
      <c r="K38" s="12">
        <v>3151684.5364399999</v>
      </c>
      <c r="L38" s="13">
        <f t="shared" si="2"/>
        <v>34.464355399798229</v>
      </c>
      <c r="M38" s="13">
        <f t="shared" si="5"/>
        <v>2.0590354806925983</v>
      </c>
    </row>
    <row r="39" spans="1:13" ht="13.8" x14ac:dyDescent="0.25">
      <c r="A39" s="11" t="s">
        <v>177</v>
      </c>
      <c r="B39" s="12">
        <v>133668.08908999999</v>
      </c>
      <c r="C39" s="12">
        <v>128254.23961999999</v>
      </c>
      <c r="D39" s="13">
        <f>(C39-B39)/B39*100</f>
        <v>-4.0502183481913958</v>
      </c>
      <c r="E39" s="13">
        <f t="shared" si="3"/>
        <v>1.0847325842565738</v>
      </c>
      <c r="F39" s="12">
        <v>454672.19303999998</v>
      </c>
      <c r="G39" s="12">
        <v>460878.20538</v>
      </c>
      <c r="H39" s="13">
        <f t="shared" si="1"/>
        <v>1.3649421352350084</v>
      </c>
      <c r="I39" s="13">
        <f t="shared" si="4"/>
        <v>0.94150313558675913</v>
      </c>
      <c r="J39" s="12">
        <v>1460087.3115600001</v>
      </c>
      <c r="K39" s="12">
        <v>1654046.8935499999</v>
      </c>
      <c r="L39" s="13">
        <f t="shared" si="2"/>
        <v>13.284108453950452</v>
      </c>
      <c r="M39" s="13">
        <f t="shared" si="5"/>
        <v>1.0806098139491442</v>
      </c>
    </row>
    <row r="40" spans="1:13" ht="13.8" x14ac:dyDescent="0.25">
      <c r="A40" s="11" t="s">
        <v>29</v>
      </c>
      <c r="B40" s="12">
        <v>393690.34301999997</v>
      </c>
      <c r="C40" s="12">
        <v>336532.07352999999</v>
      </c>
      <c r="D40" s="13">
        <f>(C40-B40)/B40*100</f>
        <v>-14.518585610086014</v>
      </c>
      <c r="E40" s="13">
        <f t="shared" si="3"/>
        <v>2.8462786640582496</v>
      </c>
      <c r="F40" s="12">
        <v>1478377.59449</v>
      </c>
      <c r="G40" s="12">
        <v>1222528.2569599999</v>
      </c>
      <c r="H40" s="13">
        <f t="shared" si="1"/>
        <v>-17.306088680156247</v>
      </c>
      <c r="I40" s="13">
        <f t="shared" si="4"/>
        <v>2.4974367931376338</v>
      </c>
      <c r="J40" s="12">
        <v>4391655.0752900001</v>
      </c>
      <c r="K40" s="12">
        <v>4167924.47963</v>
      </c>
      <c r="L40" s="13">
        <f t="shared" si="2"/>
        <v>-5.0944482620877549</v>
      </c>
      <c r="M40" s="13">
        <f t="shared" si="5"/>
        <v>2.7229579246212046</v>
      </c>
    </row>
    <row r="41" spans="1:13" ht="13.8" x14ac:dyDescent="0.25">
      <c r="A41" s="11" t="s">
        <v>30</v>
      </c>
      <c r="B41" s="12">
        <v>12030.72193</v>
      </c>
      <c r="C41" s="12">
        <v>11615.23215</v>
      </c>
      <c r="D41" s="13">
        <f t="shared" si="0"/>
        <v>-3.4535731306691408</v>
      </c>
      <c r="E41" s="13">
        <f t="shared" si="3"/>
        <v>9.8237850258517168E-2</v>
      </c>
      <c r="F41" s="12">
        <v>38961.82879</v>
      </c>
      <c r="G41" s="12">
        <v>33503.708890000002</v>
      </c>
      <c r="H41" s="13">
        <f t="shared" si="1"/>
        <v>-14.008890417897652</v>
      </c>
      <c r="I41" s="13">
        <f t="shared" si="4"/>
        <v>6.8442913128670665E-2</v>
      </c>
      <c r="J41" s="12">
        <v>105484.45553000001</v>
      </c>
      <c r="K41" s="12">
        <v>104461.63679999999</v>
      </c>
      <c r="L41" s="13">
        <f t="shared" si="2"/>
        <v>-0.96963929411298111</v>
      </c>
      <c r="M41" s="13">
        <f t="shared" si="5"/>
        <v>6.8246112215716789E-2</v>
      </c>
    </row>
    <row r="42" spans="1:13" ht="15.6" x14ac:dyDescent="0.3">
      <c r="A42" s="60" t="s">
        <v>31</v>
      </c>
      <c r="B42" s="59">
        <v>412196.27260999999</v>
      </c>
      <c r="C42" s="59">
        <v>350928.0319</v>
      </c>
      <c r="D42" s="57">
        <f t="shared" si="0"/>
        <v>-14.863851223606042</v>
      </c>
      <c r="E42" s="57">
        <f t="shared" si="3"/>
        <v>2.9680349909586905</v>
      </c>
      <c r="F42" s="59">
        <v>1503307.9264700001</v>
      </c>
      <c r="G42" s="59">
        <v>1185122.8500699999</v>
      </c>
      <c r="H42" s="57">
        <f t="shared" si="1"/>
        <v>-21.165662124003298</v>
      </c>
      <c r="I42" s="57">
        <f t="shared" si="4"/>
        <v>2.4210233123877765</v>
      </c>
      <c r="J42" s="59">
        <v>4974113.1888899999</v>
      </c>
      <c r="K42" s="59">
        <v>4327602.8029899998</v>
      </c>
      <c r="L42" s="57">
        <f t="shared" si="2"/>
        <v>-12.997500485996627</v>
      </c>
      <c r="M42" s="57">
        <f t="shared" si="5"/>
        <v>2.8272777984836832</v>
      </c>
    </row>
    <row r="43" spans="1:13" ht="13.8" x14ac:dyDescent="0.25">
      <c r="A43" s="11" t="s">
        <v>32</v>
      </c>
      <c r="B43" s="12">
        <v>412196.27260999999</v>
      </c>
      <c r="C43" s="12">
        <v>350928.0319</v>
      </c>
      <c r="D43" s="13">
        <f t="shared" si="0"/>
        <v>-14.863851223606042</v>
      </c>
      <c r="E43" s="13">
        <f t="shared" si="3"/>
        <v>2.9680349909586905</v>
      </c>
      <c r="F43" s="12">
        <v>1503307.9264700001</v>
      </c>
      <c r="G43" s="12">
        <v>1185122.8500699999</v>
      </c>
      <c r="H43" s="13">
        <f t="shared" si="1"/>
        <v>-21.165662124003298</v>
      </c>
      <c r="I43" s="13">
        <f t="shared" si="4"/>
        <v>2.4210233123877765</v>
      </c>
      <c r="J43" s="12">
        <v>4974113.1888899999</v>
      </c>
      <c r="K43" s="12">
        <v>4327602.8029899998</v>
      </c>
      <c r="L43" s="13">
        <f t="shared" si="2"/>
        <v>-12.997500485996627</v>
      </c>
      <c r="M43" s="13">
        <f t="shared" si="5"/>
        <v>2.8272777984836832</v>
      </c>
    </row>
    <row r="44" spans="1:13" ht="15.6" x14ac:dyDescent="0.3">
      <c r="A44" s="9" t="s">
        <v>33</v>
      </c>
      <c r="B44" s="8">
        <v>13106654.32419</v>
      </c>
      <c r="C44" s="8">
        <v>11823581.358339999</v>
      </c>
      <c r="D44" s="10">
        <f t="shared" si="0"/>
        <v>-9.7894774220292557</v>
      </c>
      <c r="E44" s="10">
        <f t="shared" si="3"/>
        <v>100</v>
      </c>
      <c r="F44" s="15">
        <v>50117033.518860005</v>
      </c>
      <c r="G44" s="15">
        <v>44268878.047130004</v>
      </c>
      <c r="H44" s="16">
        <f t="shared" si="1"/>
        <v>-11.668997666290897</v>
      </c>
      <c r="I44" s="16">
        <f t="shared" si="4"/>
        <v>90.434494414669999</v>
      </c>
      <c r="J44" s="15">
        <v>148678379.69501999</v>
      </c>
      <c r="K44" s="15">
        <v>145331164.48028001</v>
      </c>
      <c r="L44" s="16">
        <f t="shared" si="2"/>
        <v>-2.2513126801664316</v>
      </c>
      <c r="M44" s="16">
        <f t="shared" si="5"/>
        <v>94.946693000333923</v>
      </c>
    </row>
    <row r="45" spans="1:13" ht="15" x14ac:dyDescent="0.25">
      <c r="A45" s="61" t="s">
        <v>34</v>
      </c>
      <c r="B45" s="62"/>
      <c r="C45" s="62"/>
      <c r="D45" s="63"/>
      <c r="E45" s="63"/>
      <c r="F45" s="64">
        <f>(F46-F44)</f>
        <v>3123344.4833299965</v>
      </c>
      <c r="G45" s="64">
        <f>(G46-G44)</f>
        <v>4682441.1742099971</v>
      </c>
      <c r="H45" s="65">
        <f t="shared" si="1"/>
        <v>49.917538689736467</v>
      </c>
      <c r="I45" s="65">
        <f t="shared" si="4"/>
        <v>9.5655055853300031</v>
      </c>
      <c r="J45" s="64">
        <f>(J46-J44)</f>
        <v>6907162.3621700108</v>
      </c>
      <c r="K45" s="64">
        <f>(K46-K44)</f>
        <v>7734898.0520599782</v>
      </c>
      <c r="L45" s="65">
        <f t="shared" si="2"/>
        <v>11.983730025276532</v>
      </c>
      <c r="M45" s="65">
        <f t="shared" si="5"/>
        <v>5.0533069996660682</v>
      </c>
    </row>
    <row r="46" spans="1:13" s="18" customFormat="1" ht="22.5" customHeight="1" x14ac:dyDescent="0.4">
      <c r="A46" s="17" t="s">
        <v>35</v>
      </c>
      <c r="B46" s="66">
        <v>13106654.32419</v>
      </c>
      <c r="C46" s="66">
        <v>11823581.358339999</v>
      </c>
      <c r="D46" s="67">
        <f>(C46-B46)/B46*100</f>
        <v>-9.7894774220292557</v>
      </c>
      <c r="E46" s="67">
        <f t="shared" si="3"/>
        <v>100</v>
      </c>
      <c r="F46" s="123">
        <v>53240378.002190001</v>
      </c>
      <c r="G46" s="123">
        <v>48951319.221340001</v>
      </c>
      <c r="H46" s="124">
        <f>(G46-F46)/F46*100</f>
        <v>-8.0560261624618317</v>
      </c>
      <c r="I46" s="124">
        <f t="shared" si="4"/>
        <v>100</v>
      </c>
      <c r="J46" s="123">
        <v>155585542.05719</v>
      </c>
      <c r="K46" s="123">
        <v>153066062.53233999</v>
      </c>
      <c r="L46" s="124">
        <f>(K46-J46)/J46*100</f>
        <v>-1.6193532455116573</v>
      </c>
      <c r="M46" s="124">
        <f t="shared" si="5"/>
        <v>100</v>
      </c>
    </row>
    <row r="47" spans="1:13" ht="20.25" hidden="1" customHeight="1" x14ac:dyDescent="0.25"/>
    <row r="48" spans="1:13" ht="14.4" x14ac:dyDescent="0.25">
      <c r="C48" s="138"/>
    </row>
    <row r="49" spans="1:8" ht="14.4" x14ac:dyDescent="0.25">
      <c r="A49" s="1" t="s">
        <v>213</v>
      </c>
      <c r="C49" s="139"/>
    </row>
    <row r="50" spans="1:8" x14ac:dyDescent="0.25">
      <c r="A50" s="1" t="s">
        <v>192</v>
      </c>
    </row>
    <row r="51" spans="1:8" ht="21" x14ac:dyDescent="0.4">
      <c r="E51" s="136" t="s">
        <v>210</v>
      </c>
      <c r="F51" s="136">
        <f>+F46/1.3728</f>
        <v>38782326.633296914</v>
      </c>
      <c r="G51" s="136">
        <f>+G46/1.116</f>
        <v>43863189.266433686</v>
      </c>
      <c r="H51" s="137">
        <f>(G51-F51)/F51*100</f>
        <v>13.10097426897166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3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4" t="s">
        <v>76</v>
      </c>
    </row>
    <row r="14" spans="3:3" ht="12.75" customHeight="1" x14ac:dyDescent="0.25"/>
    <row r="16" spans="3:3" ht="12.75" customHeight="1" x14ac:dyDescent="0.25"/>
    <row r="21" spans="3:3" ht="13.8" x14ac:dyDescent="0.25">
      <c r="C21" s="34" t="s">
        <v>77</v>
      </c>
    </row>
    <row r="34" ht="12.75" customHeight="1" x14ac:dyDescent="0.25"/>
    <row r="50" spans="2:2" ht="12.75" customHeight="1" x14ac:dyDescent="0.25"/>
    <row r="51" spans="2:2" x14ac:dyDescent="0.25">
      <c r="B51" s="33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4" t="s">
        <v>14</v>
      </c>
    </row>
    <row r="2" spans="2:2" ht="13.8" x14ac:dyDescent="0.25">
      <c r="B2" s="34" t="s">
        <v>78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3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4" t="s">
        <v>79</v>
      </c>
    </row>
    <row r="10" spans="2:2" ht="12.75" customHeight="1" x14ac:dyDescent="0.25"/>
    <row r="13" spans="2:2" ht="12.75" customHeight="1" x14ac:dyDescent="0.25"/>
    <row r="18" spans="2:2" ht="13.8" x14ac:dyDescent="0.25">
      <c r="B18" s="34" t="s">
        <v>80</v>
      </c>
    </row>
    <row r="19" spans="2:2" ht="13.8" x14ac:dyDescent="0.25">
      <c r="B19" s="34"/>
    </row>
    <row r="20" spans="2:2" ht="13.8" x14ac:dyDescent="0.25">
      <c r="B20" s="34"/>
    </row>
    <row r="21" spans="2:2" ht="13.8" x14ac:dyDescent="0.25">
      <c r="B21" s="34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3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A58" zoomScale="90" zoomScaleNormal="90" workbookViewId="0">
      <selection activeCell="F75" sqref="F75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54" bestFit="1" customWidth="1"/>
    <col min="5" max="5" width="12.33203125" style="55" bestFit="1" customWidth="1"/>
    <col min="6" max="6" width="11" style="55" bestFit="1" customWidth="1"/>
    <col min="7" max="7" width="12.33203125" style="55" bestFit="1" customWidth="1"/>
    <col min="8" max="8" width="11.44140625" style="55" bestFit="1" customWidth="1"/>
    <col min="9" max="9" width="12.33203125" style="55" bestFit="1" customWidth="1"/>
    <col min="10" max="10" width="12.6640625" style="55" bestFit="1" customWidth="1"/>
    <col min="11" max="11" width="12.33203125" style="55" bestFit="1" customWidth="1"/>
    <col min="12" max="12" width="11" style="55" customWidth="1"/>
    <col min="13" max="13" width="12.33203125" style="55" bestFit="1" customWidth="1"/>
    <col min="14" max="14" width="11" style="55" bestFit="1" customWidth="1"/>
    <col min="15" max="15" width="13.5546875" style="54" bestFit="1" customWidth="1"/>
  </cols>
  <sheetData>
    <row r="1" spans="1:15" ht="16.2" thickBot="1" x14ac:dyDescent="0.35">
      <c r="B1" s="35" t="s">
        <v>81</v>
      </c>
      <c r="C1" s="36" t="s">
        <v>56</v>
      </c>
      <c r="D1" s="36" t="s">
        <v>57</v>
      </c>
      <c r="E1" s="36" t="s">
        <v>58</v>
      </c>
      <c r="F1" s="36" t="s">
        <v>59</v>
      </c>
      <c r="G1" s="36" t="s">
        <v>60</v>
      </c>
      <c r="H1" s="36" t="s">
        <v>61</v>
      </c>
      <c r="I1" s="36" t="s">
        <v>0</v>
      </c>
      <c r="J1" s="36" t="s">
        <v>82</v>
      </c>
      <c r="K1" s="36" t="s">
        <v>62</v>
      </c>
      <c r="L1" s="36" t="s">
        <v>63</v>
      </c>
      <c r="M1" s="36" t="s">
        <v>64</v>
      </c>
      <c r="N1" s="36" t="s">
        <v>65</v>
      </c>
      <c r="O1" s="37" t="s">
        <v>54</v>
      </c>
    </row>
    <row r="2" spans="1:15" s="78" customFormat="1" ht="15" thickTop="1" thickBot="1" x14ac:dyDescent="0.3">
      <c r="A2" s="38">
        <v>2015</v>
      </c>
      <c r="B2" s="39" t="s">
        <v>2</v>
      </c>
      <c r="C2" s="40">
        <v>1819497.2554899999</v>
      </c>
      <c r="D2" s="40">
        <v>1659076.8784699996</v>
      </c>
      <c r="E2" s="40">
        <v>1775394.85378</v>
      </c>
      <c r="F2" s="40">
        <v>1716230.4769300001</v>
      </c>
      <c r="G2" s="40"/>
      <c r="H2" s="40"/>
      <c r="I2" s="40"/>
      <c r="J2" s="40"/>
      <c r="K2" s="40"/>
      <c r="L2" s="40"/>
      <c r="M2" s="40"/>
      <c r="N2" s="40"/>
      <c r="O2" s="41">
        <f t="shared" ref="O2:O33" si="0">SUM(C2:N2)</f>
        <v>6970199.4646699987</v>
      </c>
    </row>
    <row r="3" spans="1:15" ht="14.4" thickTop="1" x14ac:dyDescent="0.25">
      <c r="A3" s="42">
        <v>2014</v>
      </c>
      <c r="B3" s="39" t="s">
        <v>2</v>
      </c>
      <c r="C3" s="40">
        <v>1927049.30174</v>
      </c>
      <c r="D3" s="40">
        <v>1795433.6926500001</v>
      </c>
      <c r="E3" s="40">
        <v>1887616.1530599999</v>
      </c>
      <c r="F3" s="40">
        <v>1849448.0303700001</v>
      </c>
      <c r="G3" s="40">
        <v>1808453.76923</v>
      </c>
      <c r="H3" s="40">
        <v>1669541.4984600001</v>
      </c>
      <c r="I3" s="40">
        <v>1529491.9659299999</v>
      </c>
      <c r="J3" s="40">
        <v>1606238.6817599998</v>
      </c>
      <c r="K3" s="40">
        <v>1902126.0463999999</v>
      </c>
      <c r="L3" s="40">
        <v>2007526.50126</v>
      </c>
      <c r="M3" s="40">
        <v>2194256.8385899998</v>
      </c>
      <c r="N3" s="40">
        <v>2307954.4551599999</v>
      </c>
      <c r="O3" s="41">
        <f t="shared" si="0"/>
        <v>22485136.934609998</v>
      </c>
    </row>
    <row r="4" spans="1:15" s="78" customFormat="1" ht="13.8" x14ac:dyDescent="0.25">
      <c r="A4" s="38">
        <v>2015</v>
      </c>
      <c r="B4" s="43" t="s">
        <v>83</v>
      </c>
      <c r="C4" s="44">
        <v>566271.12459999998</v>
      </c>
      <c r="D4" s="44">
        <v>492331.56462000002</v>
      </c>
      <c r="E4" s="44">
        <v>555040.13708999997</v>
      </c>
      <c r="F4" s="44">
        <v>488986.36142999999</v>
      </c>
      <c r="G4" s="44"/>
      <c r="H4" s="44"/>
      <c r="I4" s="44"/>
      <c r="J4" s="44"/>
      <c r="K4" s="44"/>
      <c r="L4" s="44"/>
      <c r="M4" s="44"/>
      <c r="N4" s="44"/>
      <c r="O4" s="45">
        <f t="shared" si="0"/>
        <v>2102629.18774</v>
      </c>
    </row>
    <row r="5" spans="1:15" ht="13.8" x14ac:dyDescent="0.25">
      <c r="A5" s="42">
        <v>2014</v>
      </c>
      <c r="B5" s="43" t="s">
        <v>83</v>
      </c>
      <c r="C5" s="44">
        <v>614049.99011000001</v>
      </c>
      <c r="D5" s="44">
        <v>556283.59741000005</v>
      </c>
      <c r="E5" s="44">
        <v>598289.29353000002</v>
      </c>
      <c r="F5" s="44">
        <v>610687.35260999994</v>
      </c>
      <c r="G5" s="44">
        <v>542968.32842999999</v>
      </c>
      <c r="H5" s="44">
        <v>495849.45386000001</v>
      </c>
      <c r="I5" s="44">
        <v>444851.1041</v>
      </c>
      <c r="J5" s="44">
        <v>483695.93664000003</v>
      </c>
      <c r="K5" s="44">
        <v>552501.56553999998</v>
      </c>
      <c r="L5" s="44">
        <v>564232.83424999996</v>
      </c>
      <c r="M5" s="44">
        <v>601804.46646000003</v>
      </c>
      <c r="N5" s="44">
        <v>651456.22444000002</v>
      </c>
      <c r="O5" s="45">
        <f t="shared" si="0"/>
        <v>6716670.14738</v>
      </c>
    </row>
    <row r="6" spans="1:15" s="78" customFormat="1" ht="13.8" x14ac:dyDescent="0.25">
      <c r="A6" s="38">
        <v>2015</v>
      </c>
      <c r="B6" s="43" t="s">
        <v>133</v>
      </c>
      <c r="C6" s="44">
        <v>218559.45350999999</v>
      </c>
      <c r="D6" s="44">
        <v>155951.08918000001</v>
      </c>
      <c r="E6" s="44">
        <v>152666.6753</v>
      </c>
      <c r="F6" s="44">
        <v>125067.70998</v>
      </c>
      <c r="G6" s="44"/>
      <c r="H6" s="44"/>
      <c r="I6" s="44"/>
      <c r="J6" s="44"/>
      <c r="K6" s="44"/>
      <c r="L6" s="44"/>
      <c r="M6" s="44"/>
      <c r="N6" s="44"/>
      <c r="O6" s="45">
        <f t="shared" si="0"/>
        <v>652244.92797000008</v>
      </c>
    </row>
    <row r="7" spans="1:15" ht="13.8" x14ac:dyDescent="0.25">
      <c r="A7" s="42">
        <v>2014</v>
      </c>
      <c r="B7" s="43" t="s">
        <v>133</v>
      </c>
      <c r="C7" s="44">
        <v>219372.68607</v>
      </c>
      <c r="D7" s="44">
        <v>200366.00167999999</v>
      </c>
      <c r="E7" s="44">
        <v>192353.52622999999</v>
      </c>
      <c r="F7" s="44">
        <v>177392.70402</v>
      </c>
      <c r="G7" s="44">
        <v>188104.70172000001</v>
      </c>
      <c r="H7" s="44">
        <v>167816.56338000001</v>
      </c>
      <c r="I7" s="44">
        <v>94589.399080000003</v>
      </c>
      <c r="J7" s="44">
        <v>104381.06547</v>
      </c>
      <c r="K7" s="44">
        <v>162033.47639</v>
      </c>
      <c r="L7" s="44">
        <v>212448.55926000001</v>
      </c>
      <c r="M7" s="44">
        <v>338058.44446999999</v>
      </c>
      <c r="N7" s="44">
        <v>338041.30245999998</v>
      </c>
      <c r="O7" s="45">
        <f t="shared" si="0"/>
        <v>2394958.4302300001</v>
      </c>
    </row>
    <row r="8" spans="1:15" s="78" customFormat="1" ht="13.8" x14ac:dyDescent="0.25">
      <c r="A8" s="38">
        <v>2015</v>
      </c>
      <c r="B8" s="43" t="s">
        <v>84</v>
      </c>
      <c r="C8" s="44">
        <v>93040.151490000004</v>
      </c>
      <c r="D8" s="44">
        <v>98772.232870000007</v>
      </c>
      <c r="E8" s="44">
        <v>104235.0393</v>
      </c>
      <c r="F8" s="44">
        <v>106349.07114</v>
      </c>
      <c r="G8" s="44"/>
      <c r="H8" s="44"/>
      <c r="I8" s="44"/>
      <c r="J8" s="44"/>
      <c r="K8" s="44"/>
      <c r="L8" s="44"/>
      <c r="M8" s="44"/>
      <c r="N8" s="44"/>
      <c r="O8" s="45">
        <f t="shared" si="0"/>
        <v>402396.49480000004</v>
      </c>
    </row>
    <row r="9" spans="1:15" ht="13.8" x14ac:dyDescent="0.25">
      <c r="A9" s="42">
        <v>2014</v>
      </c>
      <c r="B9" s="43" t="s">
        <v>84</v>
      </c>
      <c r="C9" s="44">
        <v>111498.51522</v>
      </c>
      <c r="D9" s="44">
        <v>112348.27525000001</v>
      </c>
      <c r="E9" s="44">
        <v>119768.88486999999</v>
      </c>
      <c r="F9" s="44">
        <v>121026.58252</v>
      </c>
      <c r="G9" s="44">
        <v>109161.33497</v>
      </c>
      <c r="H9" s="44">
        <v>108378.79994</v>
      </c>
      <c r="I9" s="44">
        <v>106723.63373</v>
      </c>
      <c r="J9" s="44">
        <v>119251.82182</v>
      </c>
      <c r="K9" s="44">
        <v>134477.10582</v>
      </c>
      <c r="L9" s="44">
        <v>125772.73337</v>
      </c>
      <c r="M9" s="44">
        <v>129613.56435</v>
      </c>
      <c r="N9" s="44">
        <v>118555.26717000001</v>
      </c>
      <c r="O9" s="45">
        <f t="shared" si="0"/>
        <v>1416576.5190300001</v>
      </c>
    </row>
    <row r="10" spans="1:15" s="78" customFormat="1" ht="13.8" x14ac:dyDescent="0.25">
      <c r="A10" s="38">
        <v>2015</v>
      </c>
      <c r="B10" s="43" t="s">
        <v>85</v>
      </c>
      <c r="C10" s="44">
        <v>97812.898400000005</v>
      </c>
      <c r="D10" s="44">
        <v>94335.883759999997</v>
      </c>
      <c r="E10" s="44">
        <v>98687.335449999999</v>
      </c>
      <c r="F10" s="44">
        <v>111944.13215</v>
      </c>
      <c r="G10" s="44"/>
      <c r="H10" s="44"/>
      <c r="I10" s="44"/>
      <c r="J10" s="44"/>
      <c r="K10" s="44"/>
      <c r="L10" s="44"/>
      <c r="M10" s="44"/>
      <c r="N10" s="44"/>
      <c r="O10" s="45">
        <f t="shared" si="0"/>
        <v>402780.24976000004</v>
      </c>
    </row>
    <row r="11" spans="1:15" ht="13.8" x14ac:dyDescent="0.25">
      <c r="A11" s="42">
        <v>2014</v>
      </c>
      <c r="B11" s="43" t="s">
        <v>85</v>
      </c>
      <c r="C11" s="44">
        <v>116017.89702999999</v>
      </c>
      <c r="D11" s="44">
        <v>111650.12044</v>
      </c>
      <c r="E11" s="44">
        <v>105105.68309999999</v>
      </c>
      <c r="F11" s="44">
        <v>110911.07492</v>
      </c>
      <c r="G11" s="44">
        <v>108918.62856</v>
      </c>
      <c r="H11" s="44">
        <v>102183.27776</v>
      </c>
      <c r="I11" s="44">
        <v>88391.264150000003</v>
      </c>
      <c r="J11" s="44">
        <v>94078.269539999994</v>
      </c>
      <c r="K11" s="44">
        <v>132209.39449999999</v>
      </c>
      <c r="L11" s="44">
        <v>194336.86111</v>
      </c>
      <c r="M11" s="44">
        <v>160589.28497000001</v>
      </c>
      <c r="N11" s="44">
        <v>135195.34609000001</v>
      </c>
      <c r="O11" s="45">
        <f t="shared" si="0"/>
        <v>1459587.1021699999</v>
      </c>
    </row>
    <row r="12" spans="1:15" s="78" customFormat="1" ht="13.8" x14ac:dyDescent="0.25">
      <c r="A12" s="38">
        <v>2015</v>
      </c>
      <c r="B12" s="43" t="s">
        <v>86</v>
      </c>
      <c r="C12" s="44">
        <v>246980.95129999999</v>
      </c>
      <c r="D12" s="44">
        <v>232828.95834000001</v>
      </c>
      <c r="E12" s="44">
        <v>209152.58888</v>
      </c>
      <c r="F12" s="44">
        <v>245108.96909</v>
      </c>
      <c r="G12" s="44"/>
      <c r="H12" s="44"/>
      <c r="I12" s="44"/>
      <c r="J12" s="44"/>
      <c r="K12" s="44"/>
      <c r="L12" s="44"/>
      <c r="M12" s="44"/>
      <c r="N12" s="44"/>
      <c r="O12" s="45">
        <f t="shared" si="0"/>
        <v>934071.46760999993</v>
      </c>
    </row>
    <row r="13" spans="1:15" ht="13.8" x14ac:dyDescent="0.25">
      <c r="A13" s="42">
        <v>2014</v>
      </c>
      <c r="B13" s="43" t="s">
        <v>86</v>
      </c>
      <c r="C13" s="44">
        <v>153795.59529999999</v>
      </c>
      <c r="D13" s="44">
        <v>182753.25046000001</v>
      </c>
      <c r="E13" s="44">
        <v>154123.44412</v>
      </c>
      <c r="F13" s="44">
        <v>149029.52598999999</v>
      </c>
      <c r="G13" s="44">
        <v>141867.42569</v>
      </c>
      <c r="H13" s="44">
        <v>138269.47837</v>
      </c>
      <c r="I13" s="44">
        <v>157467.05283999999</v>
      </c>
      <c r="J13" s="44">
        <v>143440.3285</v>
      </c>
      <c r="K13" s="44">
        <v>216814.42443000001</v>
      </c>
      <c r="L13" s="44">
        <v>265869.76663999999</v>
      </c>
      <c r="M13" s="44">
        <v>292675.99297999998</v>
      </c>
      <c r="N13" s="44">
        <v>320599.72947000002</v>
      </c>
      <c r="O13" s="45">
        <f t="shared" si="0"/>
        <v>2316706.0147900004</v>
      </c>
    </row>
    <row r="14" spans="1:15" s="78" customFormat="1" ht="13.8" x14ac:dyDescent="0.25">
      <c r="A14" s="38">
        <v>2015</v>
      </c>
      <c r="B14" s="43" t="s">
        <v>87</v>
      </c>
      <c r="C14" s="44">
        <v>16791.806779999999</v>
      </c>
      <c r="D14" s="44">
        <v>19168.37443</v>
      </c>
      <c r="E14" s="44">
        <v>19115.16706</v>
      </c>
      <c r="F14" s="44">
        <v>18270.98834</v>
      </c>
      <c r="G14" s="44"/>
      <c r="H14" s="44"/>
      <c r="I14" s="44"/>
      <c r="J14" s="44"/>
      <c r="K14" s="44"/>
      <c r="L14" s="44"/>
      <c r="M14" s="44"/>
      <c r="N14" s="44"/>
      <c r="O14" s="45">
        <f t="shared" si="0"/>
        <v>73346.336609999998</v>
      </c>
    </row>
    <row r="15" spans="1:15" ht="13.8" x14ac:dyDescent="0.25">
      <c r="A15" s="42">
        <v>2014</v>
      </c>
      <c r="B15" s="43" t="s">
        <v>87</v>
      </c>
      <c r="C15" s="44">
        <v>24433.78167</v>
      </c>
      <c r="D15" s="44">
        <v>23262.337889999999</v>
      </c>
      <c r="E15" s="44">
        <v>22845.745370000001</v>
      </c>
      <c r="F15" s="44">
        <v>19989.729940000001</v>
      </c>
      <c r="G15" s="44">
        <v>19755.836240000001</v>
      </c>
      <c r="H15" s="44">
        <v>19273.121060000001</v>
      </c>
      <c r="I15" s="44">
        <v>14721.921179999999</v>
      </c>
      <c r="J15" s="44">
        <v>13367.26571</v>
      </c>
      <c r="K15" s="44">
        <v>15407.80867</v>
      </c>
      <c r="L15" s="44">
        <v>14895.794110000001</v>
      </c>
      <c r="M15" s="44">
        <v>15889.761500000001</v>
      </c>
      <c r="N15" s="44">
        <v>24194.32213</v>
      </c>
      <c r="O15" s="45">
        <f t="shared" si="0"/>
        <v>228037.42547000002</v>
      </c>
    </row>
    <row r="16" spans="1:15" ht="13.8" x14ac:dyDescent="0.25">
      <c r="A16" s="38">
        <v>2015</v>
      </c>
      <c r="B16" s="43" t="s">
        <v>88</v>
      </c>
      <c r="C16" s="44">
        <v>84587.382100000003</v>
      </c>
      <c r="D16" s="44">
        <v>87419.751180000007</v>
      </c>
      <c r="E16" s="44">
        <v>105669.31832000001</v>
      </c>
      <c r="F16" s="44">
        <v>72638.579329999993</v>
      </c>
      <c r="G16" s="44"/>
      <c r="H16" s="44"/>
      <c r="I16" s="44"/>
      <c r="J16" s="44"/>
      <c r="K16" s="44"/>
      <c r="L16" s="44"/>
      <c r="M16" s="44"/>
      <c r="N16" s="44"/>
      <c r="O16" s="45">
        <f t="shared" si="0"/>
        <v>350315.03093000001</v>
      </c>
    </row>
    <row r="17" spans="1:15" ht="13.8" x14ac:dyDescent="0.25">
      <c r="A17" s="42">
        <v>2014</v>
      </c>
      <c r="B17" s="43" t="s">
        <v>88</v>
      </c>
      <c r="C17" s="44">
        <v>109576.34378</v>
      </c>
      <c r="D17" s="44">
        <v>69920.359270000001</v>
      </c>
      <c r="E17" s="44">
        <v>121384.38855</v>
      </c>
      <c r="F17" s="44">
        <v>48540.4202</v>
      </c>
      <c r="G17" s="44">
        <v>86381.492960000003</v>
      </c>
      <c r="H17" s="44">
        <v>91684.593309999997</v>
      </c>
      <c r="I17" s="44">
        <v>68872.547839999999</v>
      </c>
      <c r="J17" s="44">
        <v>111508.17037000001</v>
      </c>
      <c r="K17" s="44">
        <v>101496.20688</v>
      </c>
      <c r="L17" s="44">
        <v>95956.638160000002</v>
      </c>
      <c r="M17" s="44">
        <v>75721.907399999996</v>
      </c>
      <c r="N17" s="44">
        <v>94615.249290000007</v>
      </c>
      <c r="O17" s="45">
        <f t="shared" si="0"/>
        <v>1075658.31801</v>
      </c>
    </row>
    <row r="18" spans="1:15" ht="13.8" x14ac:dyDescent="0.25">
      <c r="A18" s="38">
        <v>2015</v>
      </c>
      <c r="B18" s="43" t="s">
        <v>137</v>
      </c>
      <c r="C18" s="44">
        <v>6330.3067099999998</v>
      </c>
      <c r="D18" s="44">
        <v>8839.9764099999993</v>
      </c>
      <c r="E18" s="44">
        <v>11241.36759</v>
      </c>
      <c r="F18" s="44">
        <v>10701.73114</v>
      </c>
      <c r="G18" s="44"/>
      <c r="H18" s="44"/>
      <c r="I18" s="44"/>
      <c r="J18" s="44"/>
      <c r="K18" s="44"/>
      <c r="L18" s="44"/>
      <c r="M18" s="44"/>
      <c r="N18" s="44"/>
      <c r="O18" s="45">
        <f t="shared" si="0"/>
        <v>37113.381850000005</v>
      </c>
    </row>
    <row r="19" spans="1:15" ht="13.8" x14ac:dyDescent="0.25">
      <c r="A19" s="42">
        <v>2014</v>
      </c>
      <c r="B19" s="43" t="s">
        <v>137</v>
      </c>
      <c r="C19" s="44">
        <v>7358.7261900000003</v>
      </c>
      <c r="D19" s="44">
        <v>9166.9882199999993</v>
      </c>
      <c r="E19" s="44">
        <v>10157.391799999999</v>
      </c>
      <c r="F19" s="44">
        <v>13281.129489999999</v>
      </c>
      <c r="G19" s="44">
        <v>8222.47631</v>
      </c>
      <c r="H19" s="44">
        <v>3831.8581199999999</v>
      </c>
      <c r="I19" s="44">
        <v>3651.3755299999998</v>
      </c>
      <c r="J19" s="44">
        <v>5275.7177700000002</v>
      </c>
      <c r="K19" s="44">
        <v>5832.93804</v>
      </c>
      <c r="L19" s="44">
        <v>4353.9617500000004</v>
      </c>
      <c r="M19" s="44">
        <v>4965.0751799999998</v>
      </c>
      <c r="N19" s="44">
        <v>6948.33565</v>
      </c>
      <c r="O19" s="45">
        <f t="shared" si="0"/>
        <v>83045.97404999999</v>
      </c>
    </row>
    <row r="20" spans="1:15" ht="13.8" x14ac:dyDescent="0.25">
      <c r="A20" s="38">
        <v>2015</v>
      </c>
      <c r="B20" s="43" t="s">
        <v>89</v>
      </c>
      <c r="C20" s="44">
        <v>172591.35269999999</v>
      </c>
      <c r="D20" s="44">
        <v>167191.62669999999</v>
      </c>
      <c r="E20" s="44">
        <v>171424.31513999999</v>
      </c>
      <c r="F20" s="44">
        <v>172730.84727999999</v>
      </c>
      <c r="G20" s="44"/>
      <c r="H20" s="44"/>
      <c r="I20" s="44"/>
      <c r="J20" s="44"/>
      <c r="K20" s="44"/>
      <c r="L20" s="44"/>
      <c r="M20" s="44"/>
      <c r="N20" s="44"/>
      <c r="O20" s="45">
        <f t="shared" si="0"/>
        <v>683938.1418199999</v>
      </c>
    </row>
    <row r="21" spans="1:15" ht="13.8" x14ac:dyDescent="0.25">
      <c r="A21" s="42">
        <v>2014</v>
      </c>
      <c r="B21" s="43" t="s">
        <v>89</v>
      </c>
      <c r="C21" s="44">
        <v>209570.804</v>
      </c>
      <c r="D21" s="44">
        <v>185581.57032999999</v>
      </c>
      <c r="E21" s="44">
        <v>193720.27377999999</v>
      </c>
      <c r="F21" s="44">
        <v>203888.59948</v>
      </c>
      <c r="G21" s="44">
        <v>186505.35902999999</v>
      </c>
      <c r="H21" s="44">
        <v>158084.99557</v>
      </c>
      <c r="I21" s="44">
        <v>175807.64163</v>
      </c>
      <c r="J21" s="44">
        <v>185391.33327999999</v>
      </c>
      <c r="K21" s="44">
        <v>192468.72279999999</v>
      </c>
      <c r="L21" s="44">
        <v>180961.55247</v>
      </c>
      <c r="M21" s="44">
        <v>195677.55825</v>
      </c>
      <c r="N21" s="44">
        <v>207575.67099000001</v>
      </c>
      <c r="O21" s="45">
        <f t="shared" si="0"/>
        <v>2275234.0816099998</v>
      </c>
    </row>
    <row r="22" spans="1:15" ht="13.8" x14ac:dyDescent="0.25">
      <c r="A22" s="38">
        <v>2015</v>
      </c>
      <c r="B22" s="43" t="s">
        <v>189</v>
      </c>
      <c r="C22" s="44">
        <v>316531.82789999997</v>
      </c>
      <c r="D22" s="46">
        <v>302237.42098</v>
      </c>
      <c r="E22" s="44">
        <v>348162.90964999999</v>
      </c>
      <c r="F22" s="44">
        <v>364432.08704999997</v>
      </c>
      <c r="G22" s="44"/>
      <c r="H22" s="44"/>
      <c r="I22" s="44"/>
      <c r="J22" s="44"/>
      <c r="K22" s="44"/>
      <c r="L22" s="44"/>
      <c r="M22" s="44"/>
      <c r="N22" s="44"/>
      <c r="O22" s="45">
        <f t="shared" si="0"/>
        <v>1331364.2455799999</v>
      </c>
    </row>
    <row r="23" spans="1:15" ht="13.8" x14ac:dyDescent="0.25">
      <c r="A23" s="42">
        <v>2014</v>
      </c>
      <c r="B23" s="43" t="s">
        <v>189</v>
      </c>
      <c r="C23" s="44">
        <v>361374.96237000002</v>
      </c>
      <c r="D23" s="46">
        <v>344101.19170000002</v>
      </c>
      <c r="E23" s="44">
        <v>369867.52171</v>
      </c>
      <c r="F23" s="44">
        <v>394700.91119999997</v>
      </c>
      <c r="G23" s="44">
        <v>416568.18531999999</v>
      </c>
      <c r="H23" s="44">
        <v>384169.35709</v>
      </c>
      <c r="I23" s="44">
        <v>374416.02584999998</v>
      </c>
      <c r="J23" s="44">
        <v>345848.77266000002</v>
      </c>
      <c r="K23" s="44">
        <v>388884.40333</v>
      </c>
      <c r="L23" s="44">
        <v>348697.80014000001</v>
      </c>
      <c r="M23" s="44">
        <v>379260.78302999999</v>
      </c>
      <c r="N23" s="44">
        <v>410773.00747000001</v>
      </c>
      <c r="O23" s="45">
        <f t="shared" si="0"/>
        <v>4518662.9218699997</v>
      </c>
    </row>
    <row r="24" spans="1:15" ht="13.8" x14ac:dyDescent="0.25">
      <c r="A24" s="38">
        <v>2015</v>
      </c>
      <c r="B24" s="39" t="s">
        <v>14</v>
      </c>
      <c r="C24" s="47">
        <v>8673058.7498200014</v>
      </c>
      <c r="D24" s="47">
        <v>8531774.4680900015</v>
      </c>
      <c r="E24" s="47">
        <v>9152299.6649699993</v>
      </c>
      <c r="F24" s="47">
        <v>9756422.8495099992</v>
      </c>
      <c r="G24" s="47"/>
      <c r="H24" s="47"/>
      <c r="I24" s="47"/>
      <c r="J24" s="47"/>
      <c r="K24" s="47"/>
      <c r="L24" s="47"/>
      <c r="M24" s="47"/>
      <c r="N24" s="47"/>
      <c r="O24" s="45">
        <f t="shared" si="0"/>
        <v>36113555.732390001</v>
      </c>
    </row>
    <row r="25" spans="1:15" ht="13.8" x14ac:dyDescent="0.25">
      <c r="A25" s="42">
        <v>2014</v>
      </c>
      <c r="B25" s="39" t="s">
        <v>14</v>
      </c>
      <c r="C25" s="47">
        <v>9649212.5786700007</v>
      </c>
      <c r="D25" s="47">
        <v>9937765.4625299983</v>
      </c>
      <c r="E25" s="47">
        <v>10722516.276490003</v>
      </c>
      <c r="F25" s="47">
        <v>10845272.22858</v>
      </c>
      <c r="G25" s="47">
        <v>11089833.534680001</v>
      </c>
      <c r="H25" s="47">
        <v>10434223.72326</v>
      </c>
      <c r="I25" s="47">
        <v>10539264.669950001</v>
      </c>
      <c r="J25" s="47">
        <v>9040464.5396699999</v>
      </c>
      <c r="K25" s="47">
        <v>10953767.508960001</v>
      </c>
      <c r="L25" s="47">
        <v>10190669.99983</v>
      </c>
      <c r="M25" s="47">
        <v>10201363.973710001</v>
      </c>
      <c r="N25" s="47">
        <v>10465708.493579999</v>
      </c>
      <c r="O25" s="45">
        <f t="shared" si="0"/>
        <v>124070062.98991002</v>
      </c>
    </row>
    <row r="26" spans="1:15" ht="13.8" x14ac:dyDescent="0.25">
      <c r="A26" s="38">
        <v>2015</v>
      </c>
      <c r="B26" s="43" t="s">
        <v>90</v>
      </c>
      <c r="C26" s="44">
        <v>648633.32703000004</v>
      </c>
      <c r="D26" s="44">
        <v>609932.22886000003</v>
      </c>
      <c r="E26" s="44">
        <v>680719.29637</v>
      </c>
      <c r="F26" s="44">
        <v>725722.56299000001</v>
      </c>
      <c r="G26" s="44"/>
      <c r="H26" s="44"/>
      <c r="I26" s="44"/>
      <c r="J26" s="44"/>
      <c r="K26" s="44"/>
      <c r="L26" s="44"/>
      <c r="M26" s="44"/>
      <c r="N26" s="44"/>
      <c r="O26" s="45">
        <f t="shared" si="0"/>
        <v>2665007.4152500001</v>
      </c>
    </row>
    <row r="27" spans="1:15" ht="13.8" x14ac:dyDescent="0.25">
      <c r="A27" s="42">
        <v>2014</v>
      </c>
      <c r="B27" s="43" t="s">
        <v>90</v>
      </c>
      <c r="C27" s="44">
        <v>767901.96198000002</v>
      </c>
      <c r="D27" s="44">
        <v>715678.47450999997</v>
      </c>
      <c r="E27" s="44">
        <v>770352.71528999996</v>
      </c>
      <c r="F27" s="44">
        <v>790451.51827</v>
      </c>
      <c r="G27" s="44">
        <v>768660.15758</v>
      </c>
      <c r="H27" s="44">
        <v>706518.67402000003</v>
      </c>
      <c r="I27" s="44">
        <v>702464.95681999996</v>
      </c>
      <c r="J27" s="44">
        <v>681686.56249000004</v>
      </c>
      <c r="K27" s="44">
        <v>819784.20947999996</v>
      </c>
      <c r="L27" s="44">
        <v>756876.24066000001</v>
      </c>
      <c r="M27" s="44">
        <v>731931.00960999995</v>
      </c>
      <c r="N27" s="44">
        <v>673660.94935999997</v>
      </c>
      <c r="O27" s="45">
        <f t="shared" si="0"/>
        <v>8885967.4300699998</v>
      </c>
    </row>
    <row r="28" spans="1:15" ht="13.8" x14ac:dyDescent="0.25">
      <c r="A28" s="38">
        <v>2015</v>
      </c>
      <c r="B28" s="43" t="s">
        <v>91</v>
      </c>
      <c r="C28" s="44">
        <v>113085.42263</v>
      </c>
      <c r="D28" s="44">
        <v>115869.34281</v>
      </c>
      <c r="E28" s="44">
        <v>144270.32745000001</v>
      </c>
      <c r="F28" s="44">
        <v>146489.05452000001</v>
      </c>
      <c r="G28" s="44"/>
      <c r="H28" s="44"/>
      <c r="I28" s="44"/>
      <c r="J28" s="44"/>
      <c r="K28" s="44"/>
      <c r="L28" s="44"/>
      <c r="M28" s="44"/>
      <c r="N28" s="44"/>
      <c r="O28" s="45">
        <f t="shared" si="0"/>
        <v>519714.14740999998</v>
      </c>
    </row>
    <row r="29" spans="1:15" ht="13.8" x14ac:dyDescent="0.25">
      <c r="A29" s="42">
        <v>2014</v>
      </c>
      <c r="B29" s="43" t="s">
        <v>91</v>
      </c>
      <c r="C29" s="44">
        <v>123768.50865</v>
      </c>
      <c r="D29" s="44">
        <v>144819.42416</v>
      </c>
      <c r="E29" s="44">
        <v>143824.89517999999</v>
      </c>
      <c r="F29" s="44">
        <v>154749.45623000001</v>
      </c>
      <c r="G29" s="44">
        <v>166273.72425</v>
      </c>
      <c r="H29" s="44">
        <v>149427.36395999999</v>
      </c>
      <c r="I29" s="44">
        <v>168833.38764999999</v>
      </c>
      <c r="J29" s="44">
        <v>160336.91033000001</v>
      </c>
      <c r="K29" s="44">
        <v>183114.79130000001</v>
      </c>
      <c r="L29" s="44">
        <v>144301.07029</v>
      </c>
      <c r="M29" s="44">
        <v>135290.08074999999</v>
      </c>
      <c r="N29" s="44">
        <v>178764.54415999999</v>
      </c>
      <c r="O29" s="45">
        <f t="shared" si="0"/>
        <v>1853504.1569099999</v>
      </c>
    </row>
    <row r="30" spans="1:15" s="78" customFormat="1" ht="13.8" x14ac:dyDescent="0.25">
      <c r="A30" s="38">
        <v>2015</v>
      </c>
      <c r="B30" s="43" t="s">
        <v>92</v>
      </c>
      <c r="C30" s="44">
        <v>143788.23250000001</v>
      </c>
      <c r="D30" s="44">
        <v>147133.07826000001</v>
      </c>
      <c r="E30" s="44">
        <v>167839.51261999999</v>
      </c>
      <c r="F30" s="44">
        <v>178121.15025999999</v>
      </c>
      <c r="G30" s="44"/>
      <c r="H30" s="44"/>
      <c r="I30" s="44"/>
      <c r="J30" s="44"/>
      <c r="K30" s="44"/>
      <c r="L30" s="44"/>
      <c r="M30" s="44"/>
      <c r="N30" s="44"/>
      <c r="O30" s="45">
        <f t="shared" si="0"/>
        <v>636881.97363999998</v>
      </c>
    </row>
    <row r="31" spans="1:15" ht="13.8" x14ac:dyDescent="0.25">
      <c r="A31" s="42">
        <v>2014</v>
      </c>
      <c r="B31" s="43" t="s">
        <v>92</v>
      </c>
      <c r="C31" s="44">
        <v>178356.87951</v>
      </c>
      <c r="D31" s="44">
        <v>177087.6667</v>
      </c>
      <c r="E31" s="44">
        <v>190935.24841999999</v>
      </c>
      <c r="F31" s="44">
        <v>203831.74794</v>
      </c>
      <c r="G31" s="44">
        <v>194613.76462999999</v>
      </c>
      <c r="H31" s="44">
        <v>200165.09778000001</v>
      </c>
      <c r="I31" s="44">
        <v>181218.24234</v>
      </c>
      <c r="J31" s="44">
        <v>159444.41623999999</v>
      </c>
      <c r="K31" s="44">
        <v>221742.83643</v>
      </c>
      <c r="L31" s="44">
        <v>207601.55914</v>
      </c>
      <c r="M31" s="44">
        <v>224181.71590000001</v>
      </c>
      <c r="N31" s="44">
        <v>215432.26869999999</v>
      </c>
      <c r="O31" s="45">
        <f t="shared" si="0"/>
        <v>2354611.4437299999</v>
      </c>
    </row>
    <row r="32" spans="1:15" ht="13.8" x14ac:dyDescent="0.25">
      <c r="A32" s="38">
        <v>2015</v>
      </c>
      <c r="B32" s="43" t="s">
        <v>136</v>
      </c>
      <c r="C32" s="44">
        <v>1198362.35833</v>
      </c>
      <c r="D32" s="44">
        <v>1177287.4242400001</v>
      </c>
      <c r="E32" s="44">
        <v>1347345.88958</v>
      </c>
      <c r="F32" s="46">
        <v>1437212.3680100001</v>
      </c>
      <c r="G32" s="46"/>
      <c r="H32" s="46"/>
      <c r="I32" s="46"/>
      <c r="J32" s="46"/>
      <c r="K32" s="46"/>
      <c r="L32" s="46"/>
      <c r="M32" s="46"/>
      <c r="N32" s="46"/>
      <c r="O32" s="45">
        <f t="shared" si="0"/>
        <v>5160208.0401600003</v>
      </c>
    </row>
    <row r="33" spans="1:15" ht="13.8" x14ac:dyDescent="0.25">
      <c r="A33" s="42">
        <v>2014</v>
      </c>
      <c r="B33" s="43" t="s">
        <v>136</v>
      </c>
      <c r="C33" s="44">
        <v>1394170.43386</v>
      </c>
      <c r="D33" s="44">
        <v>1444414.4739900001</v>
      </c>
      <c r="E33" s="44">
        <v>1460149.29752</v>
      </c>
      <c r="F33" s="46">
        <v>1481200.8717799999</v>
      </c>
      <c r="G33" s="46">
        <v>1586058.04687</v>
      </c>
      <c r="H33" s="46">
        <v>1519002.1371299999</v>
      </c>
      <c r="I33" s="46">
        <v>1570477.1852200001</v>
      </c>
      <c r="J33" s="46">
        <v>1427899.1423800001</v>
      </c>
      <c r="K33" s="46">
        <v>1504219.5519600001</v>
      </c>
      <c r="L33" s="46">
        <v>1493813.3428700001</v>
      </c>
      <c r="M33" s="46">
        <v>1492215.11708</v>
      </c>
      <c r="N33" s="46">
        <v>1409458.0280899999</v>
      </c>
      <c r="O33" s="45">
        <f t="shared" si="0"/>
        <v>17783077.628749996</v>
      </c>
    </row>
    <row r="34" spans="1:15" ht="13.8" x14ac:dyDescent="0.25">
      <c r="A34" s="38">
        <v>2015</v>
      </c>
      <c r="B34" s="43" t="s">
        <v>93</v>
      </c>
      <c r="C34" s="44">
        <v>1385589.0506200001</v>
      </c>
      <c r="D34" s="44">
        <v>1265714.91353</v>
      </c>
      <c r="E34" s="44">
        <v>1328308.1088</v>
      </c>
      <c r="F34" s="44">
        <v>1391141.6059300001</v>
      </c>
      <c r="G34" s="44"/>
      <c r="H34" s="44"/>
      <c r="I34" s="44"/>
      <c r="J34" s="44"/>
      <c r="K34" s="44"/>
      <c r="L34" s="44"/>
      <c r="M34" s="44"/>
      <c r="N34" s="44"/>
      <c r="O34" s="45">
        <f t="shared" ref="O34:O65" si="1">SUM(C34:N34)</f>
        <v>5370753.6788800005</v>
      </c>
    </row>
    <row r="35" spans="1:15" ht="13.8" x14ac:dyDescent="0.25">
      <c r="A35" s="42">
        <v>2014</v>
      </c>
      <c r="B35" s="43" t="s">
        <v>93</v>
      </c>
      <c r="C35" s="44">
        <v>1586676.90065</v>
      </c>
      <c r="D35" s="44">
        <v>1485368.2324099999</v>
      </c>
      <c r="E35" s="44">
        <v>1599277.86237</v>
      </c>
      <c r="F35" s="44">
        <v>1543764.97386</v>
      </c>
      <c r="G35" s="44">
        <v>1612659.3118</v>
      </c>
      <c r="H35" s="44">
        <v>1595085.0032800001</v>
      </c>
      <c r="I35" s="44">
        <v>1719903.31642</v>
      </c>
      <c r="J35" s="44">
        <v>1552535.55479</v>
      </c>
      <c r="K35" s="44">
        <v>1664645.7252</v>
      </c>
      <c r="L35" s="44">
        <v>1499606.82596</v>
      </c>
      <c r="M35" s="44">
        <v>1504798.5305900001</v>
      </c>
      <c r="N35" s="44">
        <v>1368074.83852</v>
      </c>
      <c r="O35" s="45">
        <f t="shared" si="1"/>
        <v>18732397.075850002</v>
      </c>
    </row>
    <row r="36" spans="1:15" ht="13.8" x14ac:dyDescent="0.25">
      <c r="A36" s="38">
        <v>2015</v>
      </c>
      <c r="B36" s="43" t="s">
        <v>94</v>
      </c>
      <c r="C36" s="44">
        <v>1728285.91717</v>
      </c>
      <c r="D36" s="44">
        <v>1703750.9110900001</v>
      </c>
      <c r="E36" s="44">
        <v>1771399.41732</v>
      </c>
      <c r="F36" s="44">
        <v>1843348.6977500001</v>
      </c>
      <c r="G36" s="44"/>
      <c r="H36" s="44"/>
      <c r="I36" s="44"/>
      <c r="J36" s="44"/>
      <c r="K36" s="44"/>
      <c r="L36" s="44"/>
      <c r="M36" s="44"/>
      <c r="N36" s="44"/>
      <c r="O36" s="45">
        <f t="shared" si="1"/>
        <v>7046784.9433300002</v>
      </c>
    </row>
    <row r="37" spans="1:15" ht="13.8" x14ac:dyDescent="0.25">
      <c r="A37" s="42">
        <v>2014</v>
      </c>
      <c r="B37" s="43" t="s">
        <v>94</v>
      </c>
      <c r="C37" s="44">
        <v>1585958.4298</v>
      </c>
      <c r="D37" s="44">
        <v>1832639.83987</v>
      </c>
      <c r="E37" s="44">
        <v>2126496.68334</v>
      </c>
      <c r="F37" s="44">
        <v>2085969.69022</v>
      </c>
      <c r="G37" s="44">
        <v>2040798.1582899999</v>
      </c>
      <c r="H37" s="44">
        <v>2029799.52143</v>
      </c>
      <c r="I37" s="44">
        <v>1988612.2893000001</v>
      </c>
      <c r="J37" s="44">
        <v>1266790.6583400001</v>
      </c>
      <c r="K37" s="44">
        <v>1958581.5900099999</v>
      </c>
      <c r="L37" s="44">
        <v>1712962.1933899999</v>
      </c>
      <c r="M37" s="44">
        <v>1839274.63827</v>
      </c>
      <c r="N37" s="44">
        <v>1802373.6949199999</v>
      </c>
      <c r="O37" s="45">
        <f t="shared" si="1"/>
        <v>22270257.387180004</v>
      </c>
    </row>
    <row r="38" spans="1:15" ht="13.8" x14ac:dyDescent="0.25">
      <c r="A38" s="38">
        <v>2015</v>
      </c>
      <c r="B38" s="43" t="s">
        <v>95</v>
      </c>
      <c r="C38" s="44">
        <v>43975.630740000001</v>
      </c>
      <c r="D38" s="44">
        <v>77870.873619999998</v>
      </c>
      <c r="E38" s="44">
        <v>46983.135240000003</v>
      </c>
      <c r="F38" s="44">
        <v>103764.36032000001</v>
      </c>
      <c r="G38" s="44"/>
      <c r="H38" s="44"/>
      <c r="I38" s="44"/>
      <c r="J38" s="44"/>
      <c r="K38" s="44"/>
      <c r="L38" s="44"/>
      <c r="M38" s="44"/>
      <c r="N38" s="44"/>
      <c r="O38" s="45">
        <f t="shared" si="1"/>
        <v>272593.99991999997</v>
      </c>
    </row>
    <row r="39" spans="1:15" ht="13.8" x14ac:dyDescent="0.25">
      <c r="A39" s="42">
        <v>2014</v>
      </c>
      <c r="B39" s="43" t="s">
        <v>95</v>
      </c>
      <c r="C39" s="44">
        <v>54471.323920000003</v>
      </c>
      <c r="D39" s="44">
        <v>89236.716050000003</v>
      </c>
      <c r="E39" s="44">
        <v>97135.555219999995</v>
      </c>
      <c r="F39" s="44">
        <v>76354.087700000004</v>
      </c>
      <c r="G39" s="44">
        <v>131933.46765999999</v>
      </c>
      <c r="H39" s="44">
        <v>113595.98203</v>
      </c>
      <c r="I39" s="44">
        <v>122443.44491999999</v>
      </c>
      <c r="J39" s="44">
        <v>109595.07594</v>
      </c>
      <c r="K39" s="44">
        <v>82221.244529999996</v>
      </c>
      <c r="L39" s="44">
        <v>175946.58945</v>
      </c>
      <c r="M39" s="44">
        <v>63880.740189999997</v>
      </c>
      <c r="N39" s="44">
        <v>164063.21474</v>
      </c>
      <c r="O39" s="45">
        <f t="shared" si="1"/>
        <v>1280877.4423500001</v>
      </c>
    </row>
    <row r="40" spans="1:15" ht="13.8" x14ac:dyDescent="0.25">
      <c r="A40" s="38">
        <v>2015</v>
      </c>
      <c r="B40" s="43" t="s">
        <v>135</v>
      </c>
      <c r="C40" s="44">
        <v>732097.22907</v>
      </c>
      <c r="D40" s="44">
        <v>831239.56114000001</v>
      </c>
      <c r="E40" s="44">
        <v>840737.31512000004</v>
      </c>
      <c r="F40" s="44">
        <v>886310.11069</v>
      </c>
      <c r="G40" s="44"/>
      <c r="H40" s="44"/>
      <c r="I40" s="44"/>
      <c r="J40" s="44"/>
      <c r="K40" s="44"/>
      <c r="L40" s="44"/>
      <c r="M40" s="44"/>
      <c r="N40" s="44"/>
      <c r="O40" s="45">
        <f t="shared" si="1"/>
        <v>3290384.2160200002</v>
      </c>
    </row>
    <row r="41" spans="1:15" ht="13.8" x14ac:dyDescent="0.25">
      <c r="A41" s="42">
        <v>2014</v>
      </c>
      <c r="B41" s="43" t="s">
        <v>135</v>
      </c>
      <c r="C41" s="44">
        <v>902952.54943999997</v>
      </c>
      <c r="D41" s="44">
        <v>921008.47631000006</v>
      </c>
      <c r="E41" s="44">
        <v>1056527.4245199999</v>
      </c>
      <c r="F41" s="44">
        <v>1079057.3352000001</v>
      </c>
      <c r="G41" s="44">
        <v>1064518.9659500001</v>
      </c>
      <c r="H41" s="44">
        <v>970317.53755000001</v>
      </c>
      <c r="I41" s="44">
        <v>982463.58187999995</v>
      </c>
      <c r="J41" s="44">
        <v>852237.63415000006</v>
      </c>
      <c r="K41" s="44">
        <v>1086149.1598700001</v>
      </c>
      <c r="L41" s="44">
        <v>1046471.5705800001</v>
      </c>
      <c r="M41" s="44">
        <v>1003325.23497</v>
      </c>
      <c r="N41" s="44">
        <v>1145704.2970400001</v>
      </c>
      <c r="O41" s="45">
        <f t="shared" si="1"/>
        <v>12110733.767460002</v>
      </c>
    </row>
    <row r="42" spans="1:15" ht="13.8" x14ac:dyDescent="0.25">
      <c r="A42" s="38">
        <v>2015</v>
      </c>
      <c r="B42" s="43" t="s">
        <v>96</v>
      </c>
      <c r="C42" s="44">
        <v>465911.21379000001</v>
      </c>
      <c r="D42" s="44">
        <v>433750.08528</v>
      </c>
      <c r="E42" s="44">
        <v>453512.15208000003</v>
      </c>
      <c r="F42" s="44">
        <v>497677.16449</v>
      </c>
      <c r="G42" s="44"/>
      <c r="H42" s="44"/>
      <c r="I42" s="44"/>
      <c r="J42" s="44"/>
      <c r="K42" s="44"/>
      <c r="L42" s="44"/>
      <c r="M42" s="44"/>
      <c r="N42" s="44"/>
      <c r="O42" s="45">
        <f t="shared" si="1"/>
        <v>1850850.61564</v>
      </c>
    </row>
    <row r="43" spans="1:15" ht="13.8" x14ac:dyDescent="0.25">
      <c r="A43" s="42">
        <v>2014</v>
      </c>
      <c r="B43" s="43" t="s">
        <v>96</v>
      </c>
      <c r="C43" s="44">
        <v>477187.05618000001</v>
      </c>
      <c r="D43" s="44">
        <v>471698.59989999997</v>
      </c>
      <c r="E43" s="44">
        <v>503717.45244000002</v>
      </c>
      <c r="F43" s="44">
        <v>525178.23048000003</v>
      </c>
      <c r="G43" s="44">
        <v>544227.77720999997</v>
      </c>
      <c r="H43" s="44">
        <v>500272.27208000002</v>
      </c>
      <c r="I43" s="44">
        <v>513988.46567000001</v>
      </c>
      <c r="J43" s="44">
        <v>456769.85275000002</v>
      </c>
      <c r="K43" s="44">
        <v>531264.33183000004</v>
      </c>
      <c r="L43" s="44">
        <v>495882.46275000001</v>
      </c>
      <c r="M43" s="44">
        <v>471220.12821</v>
      </c>
      <c r="N43" s="44">
        <v>554512.98097000003</v>
      </c>
      <c r="O43" s="45">
        <f t="shared" si="1"/>
        <v>6045919.6104699997</v>
      </c>
    </row>
    <row r="44" spans="1:15" ht="13.8" x14ac:dyDescent="0.25">
      <c r="A44" s="38">
        <v>2015</v>
      </c>
      <c r="B44" s="43" t="s">
        <v>97</v>
      </c>
      <c r="C44" s="44">
        <v>488407.94049000001</v>
      </c>
      <c r="D44" s="44">
        <v>473738.85855</v>
      </c>
      <c r="E44" s="44">
        <v>532344.09961999999</v>
      </c>
      <c r="F44" s="44">
        <v>567627.83407999994</v>
      </c>
      <c r="G44" s="44"/>
      <c r="H44" s="44"/>
      <c r="I44" s="44"/>
      <c r="J44" s="44"/>
      <c r="K44" s="44"/>
      <c r="L44" s="44"/>
      <c r="M44" s="44"/>
      <c r="N44" s="44"/>
      <c r="O44" s="45">
        <f t="shared" si="1"/>
        <v>2062118.7327399999</v>
      </c>
    </row>
    <row r="45" spans="1:15" ht="13.8" x14ac:dyDescent="0.25">
      <c r="A45" s="42">
        <v>2014</v>
      </c>
      <c r="B45" s="43" t="s">
        <v>97</v>
      </c>
      <c r="C45" s="44">
        <v>591640.93646</v>
      </c>
      <c r="D45" s="44">
        <v>567770.65286999999</v>
      </c>
      <c r="E45" s="44">
        <v>599424.32551</v>
      </c>
      <c r="F45" s="44">
        <v>648813.57973999996</v>
      </c>
      <c r="G45" s="44">
        <v>650683.92787999997</v>
      </c>
      <c r="H45" s="44">
        <v>592567.68821000005</v>
      </c>
      <c r="I45" s="44">
        <v>585661.92006999999</v>
      </c>
      <c r="J45" s="44">
        <v>540784.97158999997</v>
      </c>
      <c r="K45" s="44">
        <v>609442.44853000005</v>
      </c>
      <c r="L45" s="44">
        <v>562790.09157000005</v>
      </c>
      <c r="M45" s="44">
        <v>566799.05356000003</v>
      </c>
      <c r="N45" s="44">
        <v>587619.20197000005</v>
      </c>
      <c r="O45" s="45">
        <f t="shared" si="1"/>
        <v>7103998.7979599992</v>
      </c>
    </row>
    <row r="46" spans="1:15" ht="13.8" x14ac:dyDescent="0.25">
      <c r="A46" s="38">
        <v>2015</v>
      </c>
      <c r="B46" s="43" t="s">
        <v>98</v>
      </c>
      <c r="C46" s="44">
        <v>856621.07105999999</v>
      </c>
      <c r="D46" s="44">
        <v>938724.49876999995</v>
      </c>
      <c r="E46" s="44">
        <v>960794.54006999999</v>
      </c>
      <c r="F46" s="44">
        <v>987238.63668</v>
      </c>
      <c r="G46" s="44"/>
      <c r="H46" s="44"/>
      <c r="I46" s="44"/>
      <c r="J46" s="44"/>
      <c r="K46" s="44"/>
      <c r="L46" s="44"/>
      <c r="M46" s="44"/>
      <c r="N46" s="44"/>
      <c r="O46" s="45">
        <f t="shared" si="1"/>
        <v>3743378.74658</v>
      </c>
    </row>
    <row r="47" spans="1:15" ht="13.8" x14ac:dyDescent="0.25">
      <c r="A47" s="42">
        <v>2014</v>
      </c>
      <c r="B47" s="43" t="s">
        <v>98</v>
      </c>
      <c r="C47" s="44">
        <v>1105473.24608</v>
      </c>
      <c r="D47" s="44">
        <v>1189080.6092699999</v>
      </c>
      <c r="E47" s="44">
        <v>1173025.9663199999</v>
      </c>
      <c r="F47" s="44">
        <v>1200628.00716</v>
      </c>
      <c r="G47" s="44">
        <v>1272871.9844800001</v>
      </c>
      <c r="H47" s="44">
        <v>1063909.97597</v>
      </c>
      <c r="I47" s="44">
        <v>1042741.5051299999</v>
      </c>
      <c r="J47" s="44">
        <v>955689.37344</v>
      </c>
      <c r="K47" s="44">
        <v>1084771.4235100001</v>
      </c>
      <c r="L47" s="44">
        <v>1041217.60412</v>
      </c>
      <c r="M47" s="44">
        <v>892262.93495000002</v>
      </c>
      <c r="N47" s="44">
        <v>1182518.4947599999</v>
      </c>
      <c r="O47" s="45">
        <f t="shared" si="1"/>
        <v>13204191.125189997</v>
      </c>
    </row>
    <row r="48" spans="1:15" ht="13.8" x14ac:dyDescent="0.25">
      <c r="A48" s="38">
        <v>2015</v>
      </c>
      <c r="B48" s="43" t="s">
        <v>134</v>
      </c>
      <c r="C48" s="44">
        <v>201157.39017999999</v>
      </c>
      <c r="D48" s="44">
        <v>214661.66454</v>
      </c>
      <c r="E48" s="44">
        <v>255596.64671</v>
      </c>
      <c r="F48" s="44">
        <v>264815.13488000003</v>
      </c>
      <c r="G48" s="44"/>
      <c r="H48" s="44"/>
      <c r="I48" s="44"/>
      <c r="J48" s="44"/>
      <c r="K48" s="44"/>
      <c r="L48" s="44"/>
      <c r="M48" s="44"/>
      <c r="N48" s="44"/>
      <c r="O48" s="45">
        <f t="shared" si="1"/>
        <v>936230.83631000004</v>
      </c>
    </row>
    <row r="49" spans="1:15" ht="13.8" x14ac:dyDescent="0.25">
      <c r="A49" s="42">
        <v>2014</v>
      </c>
      <c r="B49" s="43" t="s">
        <v>134</v>
      </c>
      <c r="C49" s="44">
        <v>243550.06326</v>
      </c>
      <c r="D49" s="44">
        <v>245731.55110000001</v>
      </c>
      <c r="E49" s="44">
        <v>271914.17346000002</v>
      </c>
      <c r="F49" s="44">
        <v>308165.53119000001</v>
      </c>
      <c r="G49" s="44">
        <v>289417.06945000001</v>
      </c>
      <c r="H49" s="44">
        <v>278037.88287999999</v>
      </c>
      <c r="I49" s="44">
        <v>265000.48866999999</v>
      </c>
      <c r="J49" s="44">
        <v>245319.79096000001</v>
      </c>
      <c r="K49" s="44">
        <v>259601.06393999999</v>
      </c>
      <c r="L49" s="44">
        <v>245621.88080000001</v>
      </c>
      <c r="M49" s="44">
        <v>250740.23084</v>
      </c>
      <c r="N49" s="44">
        <v>253370.11129999999</v>
      </c>
      <c r="O49" s="45">
        <f t="shared" si="1"/>
        <v>3156469.8378499993</v>
      </c>
    </row>
    <row r="50" spans="1:15" ht="13.8" x14ac:dyDescent="0.25">
      <c r="A50" s="38">
        <v>2015</v>
      </c>
      <c r="B50" s="43" t="s">
        <v>99</v>
      </c>
      <c r="C50" s="44">
        <v>287174.55680000002</v>
      </c>
      <c r="D50" s="44">
        <v>143833.61949000001</v>
      </c>
      <c r="E50" s="44">
        <v>160177.41537999999</v>
      </c>
      <c r="F50" s="44">
        <v>250552.62361000001</v>
      </c>
      <c r="G50" s="44"/>
      <c r="H50" s="44"/>
      <c r="I50" s="44"/>
      <c r="J50" s="44"/>
      <c r="K50" s="44"/>
      <c r="L50" s="44"/>
      <c r="M50" s="44"/>
      <c r="N50" s="44"/>
      <c r="O50" s="45">
        <f t="shared" si="1"/>
        <v>841738.21528</v>
      </c>
    </row>
    <row r="51" spans="1:15" ht="13.8" x14ac:dyDescent="0.25">
      <c r="A51" s="42">
        <v>2014</v>
      </c>
      <c r="B51" s="43" t="s">
        <v>99</v>
      </c>
      <c r="C51" s="44">
        <v>194226.73190000001</v>
      </c>
      <c r="D51" s="44">
        <v>181236.58134</v>
      </c>
      <c r="E51" s="44">
        <v>211983.93565</v>
      </c>
      <c r="F51" s="44">
        <v>207718.04477000001</v>
      </c>
      <c r="G51" s="44">
        <v>202629.9241</v>
      </c>
      <c r="H51" s="44">
        <v>147771.88811999999</v>
      </c>
      <c r="I51" s="44">
        <v>122982.57956</v>
      </c>
      <c r="J51" s="44">
        <v>196394.12959999999</v>
      </c>
      <c r="K51" s="44">
        <v>403316.90872000001</v>
      </c>
      <c r="L51" s="44">
        <v>328914.59093000001</v>
      </c>
      <c r="M51" s="44">
        <v>519737.42723999999</v>
      </c>
      <c r="N51" s="44">
        <v>389224.96304</v>
      </c>
      <c r="O51" s="45">
        <f t="shared" si="1"/>
        <v>3106137.7049700003</v>
      </c>
    </row>
    <row r="52" spans="1:15" ht="13.8" x14ac:dyDescent="0.25">
      <c r="A52" s="38">
        <v>2015</v>
      </c>
      <c r="B52" s="43" t="s">
        <v>100</v>
      </c>
      <c r="C52" s="44">
        <v>99415.228080000001</v>
      </c>
      <c r="D52" s="44">
        <v>97080.694059999994</v>
      </c>
      <c r="E52" s="44">
        <v>136128.04362000001</v>
      </c>
      <c r="F52" s="44">
        <v>128254.23961999999</v>
      </c>
      <c r="G52" s="44"/>
      <c r="H52" s="44"/>
      <c r="I52" s="44"/>
      <c r="J52" s="44"/>
      <c r="K52" s="44"/>
      <c r="L52" s="44"/>
      <c r="M52" s="44"/>
      <c r="N52" s="44"/>
      <c r="O52" s="45">
        <f t="shared" si="1"/>
        <v>460878.20538</v>
      </c>
    </row>
    <row r="53" spans="1:15" ht="13.8" x14ac:dyDescent="0.25">
      <c r="A53" s="42">
        <v>2014</v>
      </c>
      <c r="B53" s="43" t="s">
        <v>100</v>
      </c>
      <c r="C53" s="44">
        <v>106122.3558</v>
      </c>
      <c r="D53" s="44">
        <v>107443.26114</v>
      </c>
      <c r="E53" s="44">
        <v>107438.48701</v>
      </c>
      <c r="F53" s="44">
        <v>133668.08908999999</v>
      </c>
      <c r="G53" s="44">
        <v>142827.79947</v>
      </c>
      <c r="H53" s="44">
        <v>180261.73568000001</v>
      </c>
      <c r="I53" s="44">
        <v>174457.04647999999</v>
      </c>
      <c r="J53" s="44">
        <v>98979.868499999997</v>
      </c>
      <c r="K53" s="44">
        <v>154855.01276000001</v>
      </c>
      <c r="L53" s="44">
        <v>118892.01910999999</v>
      </c>
      <c r="M53" s="44">
        <v>147785.28448</v>
      </c>
      <c r="N53" s="44">
        <v>175131.80995</v>
      </c>
      <c r="O53" s="45">
        <f t="shared" si="1"/>
        <v>1647862.7694699999</v>
      </c>
    </row>
    <row r="54" spans="1:15" ht="13.8" x14ac:dyDescent="0.25">
      <c r="A54" s="38">
        <v>2015</v>
      </c>
      <c r="B54" s="43" t="s">
        <v>116</v>
      </c>
      <c r="C54" s="44">
        <v>274780.14954999997</v>
      </c>
      <c r="D54" s="44">
        <v>295702.33520999999</v>
      </c>
      <c r="E54" s="44">
        <v>315513.69867000001</v>
      </c>
      <c r="F54" s="44">
        <v>336532.07352999999</v>
      </c>
      <c r="G54" s="44"/>
      <c r="H54" s="44"/>
      <c r="I54" s="44"/>
      <c r="J54" s="44"/>
      <c r="K54" s="44"/>
      <c r="L54" s="44"/>
      <c r="M54" s="44"/>
      <c r="N54" s="44"/>
      <c r="O54" s="45">
        <f t="shared" si="1"/>
        <v>1222528.2569599999</v>
      </c>
    </row>
    <row r="55" spans="1:15" ht="13.8" x14ac:dyDescent="0.25">
      <c r="A55" s="42">
        <v>2014</v>
      </c>
      <c r="B55" s="43" t="s">
        <v>116</v>
      </c>
      <c r="C55" s="44">
        <v>329794.63932000002</v>
      </c>
      <c r="D55" s="44">
        <v>355763.90454999998</v>
      </c>
      <c r="E55" s="44">
        <v>399128.70760000002</v>
      </c>
      <c r="F55" s="44">
        <v>393690.34301999997</v>
      </c>
      <c r="G55" s="44">
        <v>411021.45890999999</v>
      </c>
      <c r="H55" s="44">
        <v>376015.99783000001</v>
      </c>
      <c r="I55" s="44">
        <v>389898.46036000003</v>
      </c>
      <c r="J55" s="44">
        <v>328196.93328</v>
      </c>
      <c r="K55" s="44">
        <v>381069.14622</v>
      </c>
      <c r="L55" s="44">
        <v>350459.74690000003</v>
      </c>
      <c r="M55" s="44">
        <v>351254.24349999998</v>
      </c>
      <c r="N55" s="44">
        <v>357697.40938999999</v>
      </c>
      <c r="O55" s="45">
        <f t="shared" si="1"/>
        <v>4423990.9908800004</v>
      </c>
    </row>
    <row r="56" spans="1:15" ht="13.8" x14ac:dyDescent="0.25">
      <c r="A56" s="38">
        <v>2015</v>
      </c>
      <c r="B56" s="43" t="s">
        <v>101</v>
      </c>
      <c r="C56" s="44">
        <v>5774.0317800000003</v>
      </c>
      <c r="D56" s="44">
        <v>5484.3786399999999</v>
      </c>
      <c r="E56" s="44">
        <v>10630.06632</v>
      </c>
      <c r="F56" s="44">
        <v>11615.23215</v>
      </c>
      <c r="G56" s="44"/>
      <c r="H56" s="44"/>
      <c r="I56" s="44"/>
      <c r="J56" s="44"/>
      <c r="K56" s="44"/>
      <c r="L56" s="44"/>
      <c r="M56" s="44"/>
      <c r="N56" s="44"/>
      <c r="O56" s="45">
        <f t="shared" si="1"/>
        <v>33503.708889999994</v>
      </c>
    </row>
    <row r="57" spans="1:15" ht="13.8" x14ac:dyDescent="0.25">
      <c r="A57" s="42">
        <v>2014</v>
      </c>
      <c r="B57" s="43" t="s">
        <v>101</v>
      </c>
      <c r="C57" s="44">
        <v>6960.5618599999998</v>
      </c>
      <c r="D57" s="44">
        <v>8786.9983599999996</v>
      </c>
      <c r="E57" s="44">
        <v>11183.54664</v>
      </c>
      <c r="F57" s="44">
        <v>12030.72193</v>
      </c>
      <c r="G57" s="44">
        <v>10637.996150000001</v>
      </c>
      <c r="H57" s="44">
        <v>11474.96531</v>
      </c>
      <c r="I57" s="44">
        <v>8117.7994600000002</v>
      </c>
      <c r="J57" s="44">
        <v>7803.66489</v>
      </c>
      <c r="K57" s="44">
        <v>8988.0646699999998</v>
      </c>
      <c r="L57" s="44">
        <v>9312.2113100000006</v>
      </c>
      <c r="M57" s="44">
        <v>6667.6035700000002</v>
      </c>
      <c r="N57" s="44">
        <v>8101.68667</v>
      </c>
      <c r="O57" s="45">
        <f t="shared" si="1"/>
        <v>110065.82082000001</v>
      </c>
    </row>
    <row r="58" spans="1:15" ht="13.8" x14ac:dyDescent="0.25">
      <c r="A58" s="38">
        <v>2015</v>
      </c>
      <c r="B58" s="39" t="s">
        <v>31</v>
      </c>
      <c r="C58" s="47">
        <v>277072.12987</v>
      </c>
      <c r="D58" s="47">
        <v>281427.56198</v>
      </c>
      <c r="E58" s="47">
        <v>275695.12631999998</v>
      </c>
      <c r="F58" s="47">
        <v>350928.0319</v>
      </c>
      <c r="G58" s="47"/>
      <c r="H58" s="47"/>
      <c r="I58" s="47"/>
      <c r="J58" s="47"/>
      <c r="K58" s="47"/>
      <c r="L58" s="47"/>
      <c r="M58" s="47"/>
      <c r="N58" s="47"/>
      <c r="O58" s="45">
        <f t="shared" si="1"/>
        <v>1185122.8500700002</v>
      </c>
    </row>
    <row r="59" spans="1:15" ht="13.8" x14ac:dyDescent="0.25">
      <c r="A59" s="42">
        <v>2014</v>
      </c>
      <c r="B59" s="39" t="s">
        <v>31</v>
      </c>
      <c r="C59" s="47">
        <v>400471.49515999999</v>
      </c>
      <c r="D59" s="47">
        <v>327055.84641</v>
      </c>
      <c r="E59" s="47">
        <v>363215.16344999999</v>
      </c>
      <c r="F59" s="47">
        <v>412230.92872999999</v>
      </c>
      <c r="G59" s="47">
        <v>465271.46278</v>
      </c>
      <c r="H59" s="47">
        <v>404052.15821000002</v>
      </c>
      <c r="I59" s="47">
        <v>404536.06842000003</v>
      </c>
      <c r="J59" s="47">
        <v>381295.27629000001</v>
      </c>
      <c r="K59" s="47">
        <v>387297.02367999998</v>
      </c>
      <c r="L59" s="47">
        <v>341645.56133</v>
      </c>
      <c r="M59" s="47">
        <v>392037.30781999999</v>
      </c>
      <c r="N59" s="47">
        <v>366506.55362999998</v>
      </c>
      <c r="O59" s="45">
        <f t="shared" si="1"/>
        <v>4645614.8459099997</v>
      </c>
    </row>
    <row r="60" spans="1:15" ht="13.8" x14ac:dyDescent="0.25">
      <c r="A60" s="38">
        <v>2015</v>
      </c>
      <c r="B60" s="43" t="s">
        <v>102</v>
      </c>
      <c r="C60" s="44">
        <v>277072.12987</v>
      </c>
      <c r="D60" s="44">
        <v>281427.56198</v>
      </c>
      <c r="E60" s="44">
        <v>275695.12631999998</v>
      </c>
      <c r="F60" s="44">
        <v>350928.0319</v>
      </c>
      <c r="G60" s="44"/>
      <c r="H60" s="44"/>
      <c r="I60" s="44"/>
      <c r="J60" s="44"/>
      <c r="K60" s="44"/>
      <c r="L60" s="44"/>
      <c r="M60" s="44"/>
      <c r="N60" s="44"/>
      <c r="O60" s="45">
        <f t="shared" si="1"/>
        <v>1185122.8500700002</v>
      </c>
    </row>
    <row r="61" spans="1:15" ht="14.4" thickBot="1" x14ac:dyDescent="0.3">
      <c r="A61" s="42">
        <v>2014</v>
      </c>
      <c r="B61" s="43" t="s">
        <v>102</v>
      </c>
      <c r="C61" s="44">
        <v>400471.49515999999</v>
      </c>
      <c r="D61" s="44">
        <v>327055.84641</v>
      </c>
      <c r="E61" s="44">
        <v>363215.16344999999</v>
      </c>
      <c r="F61" s="44">
        <v>412230.92872999999</v>
      </c>
      <c r="G61" s="44">
        <v>465271.46278</v>
      </c>
      <c r="H61" s="44">
        <v>404052.15821000002</v>
      </c>
      <c r="I61" s="44">
        <v>404536.06842000003</v>
      </c>
      <c r="J61" s="44">
        <v>381295.27629000001</v>
      </c>
      <c r="K61" s="44">
        <v>387297.02367999998</v>
      </c>
      <c r="L61" s="44">
        <v>341645.56133</v>
      </c>
      <c r="M61" s="44">
        <v>392037.30781999999</v>
      </c>
      <c r="N61" s="44">
        <v>366506.55362999998</v>
      </c>
      <c r="O61" s="45">
        <f t="shared" si="1"/>
        <v>4645614.8459099997</v>
      </c>
    </row>
    <row r="62" spans="1:15" s="52" customFormat="1" ht="15" customHeight="1" thickBot="1" x14ac:dyDescent="0.25">
      <c r="A62" s="48">
        <v>2002</v>
      </c>
      <c r="B62" s="49" t="s">
        <v>40</v>
      </c>
      <c r="C62" s="50">
        <v>2607319.6610000003</v>
      </c>
      <c r="D62" s="50">
        <v>2383772.9540000013</v>
      </c>
      <c r="E62" s="50">
        <v>2918943.5210000011</v>
      </c>
      <c r="F62" s="50">
        <v>2742857.9220000007</v>
      </c>
      <c r="G62" s="50">
        <v>3000325.2429999989</v>
      </c>
      <c r="H62" s="50">
        <v>2770693.8810000005</v>
      </c>
      <c r="I62" s="50">
        <v>3103851.8620000011</v>
      </c>
      <c r="J62" s="50">
        <v>2975888.9740000009</v>
      </c>
      <c r="K62" s="50">
        <v>3218206.861000001</v>
      </c>
      <c r="L62" s="50">
        <v>3501128.02</v>
      </c>
      <c r="M62" s="50">
        <v>3593604.8959999993</v>
      </c>
      <c r="N62" s="50">
        <v>3242495.2339999988</v>
      </c>
      <c r="O62" s="51">
        <f t="shared" si="1"/>
        <v>36059089.028999999</v>
      </c>
    </row>
    <row r="63" spans="1:15" s="52" customFormat="1" ht="15" customHeight="1" thickBot="1" x14ac:dyDescent="0.25">
      <c r="A63" s="48">
        <v>2003</v>
      </c>
      <c r="B63" s="49" t="s">
        <v>40</v>
      </c>
      <c r="C63" s="50">
        <v>3533705.5820000004</v>
      </c>
      <c r="D63" s="50">
        <v>2923460.39</v>
      </c>
      <c r="E63" s="50">
        <v>3908255.9910000004</v>
      </c>
      <c r="F63" s="50">
        <v>3662183.4490000019</v>
      </c>
      <c r="G63" s="50">
        <v>3860471.3</v>
      </c>
      <c r="H63" s="50">
        <v>3796113.5220000003</v>
      </c>
      <c r="I63" s="50">
        <v>4236114.2640000004</v>
      </c>
      <c r="J63" s="50">
        <v>3828726.17</v>
      </c>
      <c r="K63" s="50">
        <v>4114677.5230000005</v>
      </c>
      <c r="L63" s="50">
        <v>4824388.2590000024</v>
      </c>
      <c r="M63" s="50">
        <v>3969697.458000001</v>
      </c>
      <c r="N63" s="50">
        <v>4595042.3939999985</v>
      </c>
      <c r="O63" s="51">
        <f t="shared" si="1"/>
        <v>47252836.302000016</v>
      </c>
    </row>
    <row r="64" spans="1:15" s="52" customFormat="1" ht="15" customHeight="1" thickBot="1" x14ac:dyDescent="0.25">
      <c r="A64" s="48">
        <v>2004</v>
      </c>
      <c r="B64" s="49" t="s">
        <v>40</v>
      </c>
      <c r="C64" s="50">
        <v>4619660.84</v>
      </c>
      <c r="D64" s="50">
        <v>3664503.0430000005</v>
      </c>
      <c r="E64" s="50">
        <v>5218042.1769999983</v>
      </c>
      <c r="F64" s="50">
        <v>5072462.9939999972</v>
      </c>
      <c r="G64" s="50">
        <v>5170061.6049999986</v>
      </c>
      <c r="H64" s="50">
        <v>5284383.2859999994</v>
      </c>
      <c r="I64" s="50">
        <v>5632138.7980000004</v>
      </c>
      <c r="J64" s="50">
        <v>4707491.2839999991</v>
      </c>
      <c r="K64" s="50">
        <v>5656283.5209999988</v>
      </c>
      <c r="L64" s="50">
        <v>5867342.1210000003</v>
      </c>
      <c r="M64" s="50">
        <v>5733908.9759999998</v>
      </c>
      <c r="N64" s="50">
        <v>6540874.1749999989</v>
      </c>
      <c r="O64" s="51">
        <f t="shared" si="1"/>
        <v>63167152.819999993</v>
      </c>
    </row>
    <row r="65" spans="1:15" s="52" customFormat="1" ht="15" customHeight="1" thickBot="1" x14ac:dyDescent="0.25">
      <c r="A65" s="48">
        <v>2005</v>
      </c>
      <c r="B65" s="49" t="s">
        <v>40</v>
      </c>
      <c r="C65" s="50">
        <v>4997279.7240000004</v>
      </c>
      <c r="D65" s="50">
        <v>5651741.2519999975</v>
      </c>
      <c r="E65" s="50">
        <v>6591859.2179999994</v>
      </c>
      <c r="F65" s="50">
        <v>6128131.8779999986</v>
      </c>
      <c r="G65" s="50">
        <v>5977226.2170000002</v>
      </c>
      <c r="H65" s="50">
        <v>6038534.3669999996</v>
      </c>
      <c r="I65" s="50">
        <v>5763466.3530000011</v>
      </c>
      <c r="J65" s="50">
        <v>5552867.2119999984</v>
      </c>
      <c r="K65" s="50">
        <v>6814268.9409999987</v>
      </c>
      <c r="L65" s="50">
        <v>6772178.5690000001</v>
      </c>
      <c r="M65" s="50">
        <v>5942575.7820000006</v>
      </c>
      <c r="N65" s="50">
        <v>7246278.6300000018</v>
      </c>
      <c r="O65" s="51">
        <f t="shared" si="1"/>
        <v>73476408.142999992</v>
      </c>
    </row>
    <row r="66" spans="1:15" s="52" customFormat="1" ht="15" customHeight="1" thickBot="1" x14ac:dyDescent="0.25">
      <c r="A66" s="48">
        <v>2006</v>
      </c>
      <c r="B66" s="49" t="s">
        <v>40</v>
      </c>
      <c r="C66" s="50">
        <v>5133048.8809999982</v>
      </c>
      <c r="D66" s="50">
        <v>6058251.2790000001</v>
      </c>
      <c r="E66" s="50">
        <v>7411101.6589999972</v>
      </c>
      <c r="F66" s="50">
        <v>6456090.2610000009</v>
      </c>
      <c r="G66" s="50">
        <v>7041543.2469999986</v>
      </c>
      <c r="H66" s="50">
        <v>7815434.6219999995</v>
      </c>
      <c r="I66" s="50">
        <v>7067411.4789999994</v>
      </c>
      <c r="J66" s="50">
        <v>6811202.4100000011</v>
      </c>
      <c r="K66" s="50">
        <v>7606551.0949999997</v>
      </c>
      <c r="L66" s="50">
        <v>6888812.5490000006</v>
      </c>
      <c r="M66" s="50">
        <v>8641474.5560000036</v>
      </c>
      <c r="N66" s="50">
        <v>8603753.4799999986</v>
      </c>
      <c r="O66" s="51">
        <f t="shared" ref="O66:O74" si="2">SUM(C66:N66)</f>
        <v>85534675.518000007</v>
      </c>
    </row>
    <row r="67" spans="1:15" s="52" customFormat="1" ht="15" customHeight="1" thickBot="1" x14ac:dyDescent="0.25">
      <c r="A67" s="48">
        <v>2007</v>
      </c>
      <c r="B67" s="49" t="s">
        <v>40</v>
      </c>
      <c r="C67" s="50">
        <v>6564559.7930000005</v>
      </c>
      <c r="D67" s="50">
        <v>7656951.608</v>
      </c>
      <c r="E67" s="50">
        <v>8957851.6210000049</v>
      </c>
      <c r="F67" s="50">
        <v>8313312.004999998</v>
      </c>
      <c r="G67" s="50">
        <v>9147620.0420000013</v>
      </c>
      <c r="H67" s="50">
        <v>8980247.4370000008</v>
      </c>
      <c r="I67" s="50">
        <v>8937741.5910000019</v>
      </c>
      <c r="J67" s="50">
        <v>8736689.092000002</v>
      </c>
      <c r="K67" s="50">
        <v>9038743.8959999997</v>
      </c>
      <c r="L67" s="50">
        <v>9895216.6219999995</v>
      </c>
      <c r="M67" s="50">
        <v>11318798.219999997</v>
      </c>
      <c r="N67" s="50">
        <v>9724017.9770000037</v>
      </c>
      <c r="O67" s="51">
        <f t="shared" si="2"/>
        <v>107271749.904</v>
      </c>
    </row>
    <row r="68" spans="1:15" s="52" customFormat="1" ht="15" customHeight="1" thickBot="1" x14ac:dyDescent="0.25">
      <c r="A68" s="48">
        <v>2008</v>
      </c>
      <c r="B68" s="49" t="s">
        <v>40</v>
      </c>
      <c r="C68" s="50">
        <v>10632207.040999999</v>
      </c>
      <c r="D68" s="50">
        <v>11077899.120000005</v>
      </c>
      <c r="E68" s="50">
        <v>11428587.234000001</v>
      </c>
      <c r="F68" s="50">
        <v>11363963.502999999</v>
      </c>
      <c r="G68" s="50">
        <v>12477968.699999999</v>
      </c>
      <c r="H68" s="50">
        <v>11770634.384000003</v>
      </c>
      <c r="I68" s="50">
        <v>12595426.862999996</v>
      </c>
      <c r="J68" s="50">
        <v>11046830.085999999</v>
      </c>
      <c r="K68" s="50">
        <v>12793148.033999996</v>
      </c>
      <c r="L68" s="50">
        <v>9722708.7899999991</v>
      </c>
      <c r="M68" s="50">
        <v>9395872.8970000036</v>
      </c>
      <c r="N68" s="50">
        <v>7721948.9740000013</v>
      </c>
      <c r="O68" s="51">
        <f t="shared" si="2"/>
        <v>132027195.626</v>
      </c>
    </row>
    <row r="69" spans="1:15" s="52" customFormat="1" ht="15" customHeight="1" thickBot="1" x14ac:dyDescent="0.25">
      <c r="A69" s="48">
        <v>2009</v>
      </c>
      <c r="B69" s="49" t="s">
        <v>40</v>
      </c>
      <c r="C69" s="50">
        <v>7884493.5240000021</v>
      </c>
      <c r="D69" s="50">
        <v>8435115.8340000007</v>
      </c>
      <c r="E69" s="50">
        <v>8155485.0810000002</v>
      </c>
      <c r="F69" s="50">
        <v>7561696.282999998</v>
      </c>
      <c r="G69" s="50">
        <v>7346407.5280000027</v>
      </c>
      <c r="H69" s="50">
        <v>8329692.782999998</v>
      </c>
      <c r="I69" s="50">
        <v>9055733.6709999945</v>
      </c>
      <c r="J69" s="50">
        <v>7839908.8419999983</v>
      </c>
      <c r="K69" s="50">
        <v>8480708.3870000001</v>
      </c>
      <c r="L69" s="50">
        <v>10095768.030000005</v>
      </c>
      <c r="M69" s="50">
        <v>8903010.773</v>
      </c>
      <c r="N69" s="50">
        <v>10054591.867000001</v>
      </c>
      <c r="O69" s="51">
        <f t="shared" si="2"/>
        <v>102142612.603</v>
      </c>
    </row>
    <row r="70" spans="1:15" s="52" customFormat="1" ht="15" customHeight="1" thickBot="1" x14ac:dyDescent="0.25">
      <c r="A70" s="48">
        <v>2010</v>
      </c>
      <c r="B70" s="49" t="s">
        <v>40</v>
      </c>
      <c r="C70" s="50">
        <v>7828748.0580000002</v>
      </c>
      <c r="D70" s="50">
        <v>8263237.8140000002</v>
      </c>
      <c r="E70" s="50">
        <v>9886488.1710000001</v>
      </c>
      <c r="F70" s="50">
        <v>9396006.6539999992</v>
      </c>
      <c r="G70" s="50">
        <v>9799958.1170000006</v>
      </c>
      <c r="H70" s="50">
        <v>9542907.6439999994</v>
      </c>
      <c r="I70" s="50">
        <v>9564682.5449999999</v>
      </c>
      <c r="J70" s="50">
        <v>8523451.9729999993</v>
      </c>
      <c r="K70" s="50">
        <v>8909230.5209999997</v>
      </c>
      <c r="L70" s="50">
        <v>10963586.27</v>
      </c>
      <c r="M70" s="50">
        <v>9382369.7180000003</v>
      </c>
      <c r="N70" s="50">
        <v>11822551.698999999</v>
      </c>
      <c r="O70" s="51">
        <f t="shared" si="2"/>
        <v>113883219.18399999</v>
      </c>
    </row>
    <row r="71" spans="1:15" s="52" customFormat="1" ht="15" customHeight="1" thickBot="1" x14ac:dyDescent="0.25">
      <c r="A71" s="48">
        <v>2011</v>
      </c>
      <c r="B71" s="49" t="s">
        <v>40</v>
      </c>
      <c r="C71" s="50">
        <v>9551084.6390000004</v>
      </c>
      <c r="D71" s="50">
        <v>10059126.307</v>
      </c>
      <c r="E71" s="50">
        <v>11811085.16</v>
      </c>
      <c r="F71" s="50">
        <v>11873269.447000001</v>
      </c>
      <c r="G71" s="50">
        <v>10943364.372</v>
      </c>
      <c r="H71" s="50">
        <v>11349953.558</v>
      </c>
      <c r="I71" s="50">
        <v>11860004.271</v>
      </c>
      <c r="J71" s="50">
        <v>11245124.657</v>
      </c>
      <c r="K71" s="50">
        <v>10750626.098999999</v>
      </c>
      <c r="L71" s="50">
        <v>11907219.297</v>
      </c>
      <c r="M71" s="50">
        <v>11078524.743000001</v>
      </c>
      <c r="N71" s="50">
        <v>12477486.279999999</v>
      </c>
      <c r="O71" s="51">
        <f t="shared" si="2"/>
        <v>134906868.83000001</v>
      </c>
    </row>
    <row r="72" spans="1:15" ht="13.8" thickBot="1" x14ac:dyDescent="0.3">
      <c r="A72" s="48">
        <v>2012</v>
      </c>
      <c r="B72" s="49" t="s">
        <v>40</v>
      </c>
      <c r="C72" s="50">
        <v>10348187.165999999</v>
      </c>
      <c r="D72" s="50">
        <v>11748000.124</v>
      </c>
      <c r="E72" s="50">
        <v>13208572.977</v>
      </c>
      <c r="F72" s="50">
        <v>12630226.718</v>
      </c>
      <c r="G72" s="50">
        <v>13131530.960999999</v>
      </c>
      <c r="H72" s="50">
        <v>13231198.687999999</v>
      </c>
      <c r="I72" s="50">
        <v>12830675.307</v>
      </c>
      <c r="J72" s="50">
        <v>12831394.572000001</v>
      </c>
      <c r="K72" s="50">
        <v>12952651.721999999</v>
      </c>
      <c r="L72" s="50">
        <v>13190769.654999999</v>
      </c>
      <c r="M72" s="50">
        <v>13753052.493000001</v>
      </c>
      <c r="N72" s="50">
        <v>12605476.173</v>
      </c>
      <c r="O72" s="51">
        <f t="shared" si="2"/>
        <v>152461736.55599999</v>
      </c>
    </row>
    <row r="73" spans="1:15" ht="13.8" thickBot="1" x14ac:dyDescent="0.3">
      <c r="A73" s="48">
        <v>2013</v>
      </c>
      <c r="B73" s="49" t="s">
        <v>40</v>
      </c>
      <c r="C73" s="50">
        <v>11481521.079</v>
      </c>
      <c r="D73" s="50">
        <v>12385690.909</v>
      </c>
      <c r="E73" s="50">
        <v>13122058.141000001</v>
      </c>
      <c r="F73" s="50">
        <v>12468202.903000001</v>
      </c>
      <c r="G73" s="50">
        <v>13277209.017000001</v>
      </c>
      <c r="H73" s="50">
        <v>12399973.961999999</v>
      </c>
      <c r="I73" s="50">
        <v>13059519.685000001</v>
      </c>
      <c r="J73" s="50">
        <v>11118300.903000001</v>
      </c>
      <c r="K73" s="50">
        <v>13060371.039000001</v>
      </c>
      <c r="L73" s="50">
        <v>12053704.638</v>
      </c>
      <c r="M73" s="50">
        <v>14201227.351</v>
      </c>
      <c r="N73" s="50">
        <v>13174857.460000001</v>
      </c>
      <c r="O73" s="51">
        <f t="shared" si="2"/>
        <v>151802637.08700001</v>
      </c>
    </row>
    <row r="74" spans="1:15" ht="13.8" thickBot="1" x14ac:dyDescent="0.3">
      <c r="A74" s="48">
        <v>2014</v>
      </c>
      <c r="B74" s="49" t="s">
        <v>40</v>
      </c>
      <c r="C74" s="50">
        <v>12400056.448999999</v>
      </c>
      <c r="D74" s="50">
        <v>13053754.635</v>
      </c>
      <c r="E74" s="50">
        <v>14680814.868000001</v>
      </c>
      <c r="F74" s="50">
        <v>13372233.573000001</v>
      </c>
      <c r="G74" s="50">
        <v>13682713.675000001</v>
      </c>
      <c r="H74" s="50">
        <v>12881786.856000001</v>
      </c>
      <c r="I74" s="50">
        <v>13346276.847999999</v>
      </c>
      <c r="J74" s="50">
        <v>11388738.923</v>
      </c>
      <c r="K74" s="50">
        <v>13585878.693</v>
      </c>
      <c r="L74" s="50">
        <v>12894052.27</v>
      </c>
      <c r="M74" s="50">
        <v>13073727.768999999</v>
      </c>
      <c r="N74" s="50">
        <v>13282119.543</v>
      </c>
      <c r="O74" s="51">
        <f t="shared" si="2"/>
        <v>157642154.10200003</v>
      </c>
    </row>
    <row r="75" spans="1:15" ht="13.8" thickBot="1" x14ac:dyDescent="0.3">
      <c r="A75" s="48">
        <v>2015</v>
      </c>
      <c r="B75" s="49" t="s">
        <v>40</v>
      </c>
      <c r="C75" s="50">
        <v>12311981.142999999</v>
      </c>
      <c r="D75" s="50">
        <v>12246009.579</v>
      </c>
      <c r="E75" s="50">
        <v>12569747.141000001</v>
      </c>
      <c r="F75" s="50">
        <v>11823581.358339999</v>
      </c>
      <c r="G75" s="50"/>
      <c r="H75" s="50"/>
      <c r="I75" s="50"/>
      <c r="J75" s="50"/>
      <c r="K75" s="50"/>
      <c r="L75" s="50"/>
      <c r="M75" s="50"/>
      <c r="N75" s="50"/>
      <c r="O75" s="51">
        <f>SUM(C75:N75)</f>
        <v>48951319.221340001</v>
      </c>
    </row>
    <row r="76" spans="1:15" x14ac:dyDescent="0.25">
      <c r="B76" s="53" t="s">
        <v>103</v>
      </c>
    </row>
    <row r="78" spans="1:15" x14ac:dyDescent="0.25">
      <c r="C78" s="56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E2" sqref="E2"/>
    </sheetView>
  </sheetViews>
  <sheetFormatPr defaultColWidth="9.109375" defaultRowHeight="13.2" x14ac:dyDescent="0.25"/>
  <cols>
    <col min="1" max="1" width="29.109375" customWidth="1"/>
    <col min="2" max="3" width="12.6640625" style="75" bestFit="1" customWidth="1"/>
    <col min="4" max="4" width="9.33203125" bestFit="1" customWidth="1"/>
  </cols>
  <sheetData>
    <row r="2" spans="1:4" ht="24.6" customHeight="1" x14ac:dyDescent="0.35">
      <c r="A2" s="146" t="s">
        <v>104</v>
      </c>
      <c r="B2" s="146"/>
      <c r="C2" s="146"/>
      <c r="D2" s="146"/>
    </row>
    <row r="3" spans="1:4" ht="15.6" x14ac:dyDescent="0.3">
      <c r="A3" s="145" t="s">
        <v>105</v>
      </c>
      <c r="B3" s="145"/>
      <c r="C3" s="145"/>
      <c r="D3" s="145"/>
    </row>
    <row r="5" spans="1:4" x14ac:dyDescent="0.25">
      <c r="A5" s="68" t="s">
        <v>106</v>
      </c>
      <c r="B5" s="69" t="s">
        <v>214</v>
      </c>
      <c r="C5" s="69" t="s">
        <v>215</v>
      </c>
      <c r="D5" s="70" t="s">
        <v>107</v>
      </c>
    </row>
    <row r="6" spans="1:4" x14ac:dyDescent="0.25">
      <c r="A6" s="71" t="s">
        <v>221</v>
      </c>
      <c r="B6" s="72">
        <v>3819.5276399999998</v>
      </c>
      <c r="C6" s="72">
        <v>12003.37745</v>
      </c>
      <c r="D6" s="73">
        <v>2.1426340064396028</v>
      </c>
    </row>
    <row r="7" spans="1:4" x14ac:dyDescent="0.25">
      <c r="A7" s="71" t="s">
        <v>196</v>
      </c>
      <c r="B7" s="72">
        <v>10963.48026</v>
      </c>
      <c r="C7" s="72">
        <v>30872.43446</v>
      </c>
      <c r="D7" s="73">
        <v>1.8159337845152466</v>
      </c>
    </row>
    <row r="8" spans="1:4" x14ac:dyDescent="0.25">
      <c r="A8" s="71" t="s">
        <v>195</v>
      </c>
      <c r="B8" s="72">
        <v>17424.854060000001</v>
      </c>
      <c r="C8" s="72">
        <v>39655.969989999998</v>
      </c>
      <c r="D8" s="73">
        <v>1.2758279554853267</v>
      </c>
    </row>
    <row r="9" spans="1:4" x14ac:dyDescent="0.25">
      <c r="A9" s="71" t="s">
        <v>193</v>
      </c>
      <c r="B9" s="72">
        <v>30096.337889999999</v>
      </c>
      <c r="C9" s="72">
        <v>58504.052730000003</v>
      </c>
      <c r="D9" s="73">
        <v>0.94389274016753155</v>
      </c>
    </row>
    <row r="10" spans="1:4" x14ac:dyDescent="0.25">
      <c r="A10" s="71" t="s">
        <v>222</v>
      </c>
      <c r="B10" s="72">
        <v>15459.85456</v>
      </c>
      <c r="C10" s="72">
        <v>27652.244330000001</v>
      </c>
      <c r="D10" s="73">
        <v>0.78864841339102487</v>
      </c>
    </row>
    <row r="11" spans="1:4" x14ac:dyDescent="0.25">
      <c r="A11" s="71" t="s">
        <v>226</v>
      </c>
      <c r="B11" s="72">
        <v>27993.356479999999</v>
      </c>
      <c r="C11" s="72">
        <v>43673.027499999997</v>
      </c>
      <c r="D11" s="73">
        <v>0.5601211498593397</v>
      </c>
    </row>
    <row r="12" spans="1:4" x14ac:dyDescent="0.25">
      <c r="A12" s="71" t="s">
        <v>223</v>
      </c>
      <c r="B12" s="72">
        <v>10609.010319999999</v>
      </c>
      <c r="C12" s="72">
        <v>16024.72985</v>
      </c>
      <c r="D12" s="73">
        <v>0.51048301082244596</v>
      </c>
    </row>
    <row r="13" spans="1:4" x14ac:dyDescent="0.25">
      <c r="A13" s="71" t="s">
        <v>224</v>
      </c>
      <c r="B13" s="72">
        <v>13540.8133</v>
      </c>
      <c r="C13" s="72">
        <v>20161.68793</v>
      </c>
      <c r="D13" s="73">
        <v>0.48895693953626851</v>
      </c>
    </row>
    <row r="14" spans="1:4" x14ac:dyDescent="0.25">
      <c r="A14" s="71" t="s">
        <v>225</v>
      </c>
      <c r="B14" s="72">
        <v>47534.770649999999</v>
      </c>
      <c r="C14" s="72">
        <v>70377.012470000001</v>
      </c>
      <c r="D14" s="73">
        <v>0.48053754141758975</v>
      </c>
    </row>
    <row r="15" spans="1:4" x14ac:dyDescent="0.25">
      <c r="A15" s="71" t="s">
        <v>194</v>
      </c>
      <c r="B15" s="72">
        <v>26341.998950000001</v>
      </c>
      <c r="C15" s="72">
        <v>38129.947679999997</v>
      </c>
      <c r="D15" s="73">
        <v>0.44749636321734027</v>
      </c>
    </row>
    <row r="16" spans="1:4" x14ac:dyDescent="0.25">
      <c r="A16" s="74" t="s">
        <v>108</v>
      </c>
      <c r="D16" s="132"/>
    </row>
    <row r="17" spans="1:4" x14ac:dyDescent="0.25">
      <c r="A17" s="76"/>
    </row>
    <row r="18" spans="1:4" ht="19.2" x14ac:dyDescent="0.35">
      <c r="A18" s="146" t="s">
        <v>109</v>
      </c>
      <c r="B18" s="146"/>
      <c r="C18" s="146"/>
      <c r="D18" s="146"/>
    </row>
    <row r="19" spans="1:4" ht="15.6" x14ac:dyDescent="0.3">
      <c r="A19" s="145" t="s">
        <v>110</v>
      </c>
      <c r="B19" s="145"/>
      <c r="C19" s="145"/>
      <c r="D19" s="145"/>
    </row>
    <row r="20" spans="1:4" x14ac:dyDescent="0.25">
      <c r="A20" s="32"/>
    </row>
    <row r="21" spans="1:4" x14ac:dyDescent="0.25">
      <c r="A21" s="68" t="s">
        <v>106</v>
      </c>
      <c r="B21" s="69" t="s">
        <v>214</v>
      </c>
      <c r="C21" s="69" t="s">
        <v>215</v>
      </c>
      <c r="D21" s="70" t="s">
        <v>107</v>
      </c>
    </row>
    <row r="22" spans="1:4" x14ac:dyDescent="0.25">
      <c r="A22" s="71" t="s">
        <v>66</v>
      </c>
      <c r="B22" s="72">
        <v>1243302.1553100001</v>
      </c>
      <c r="C22" s="72">
        <v>1124312.2315499999</v>
      </c>
      <c r="D22" s="73">
        <v>-9.5704751457083792E-2</v>
      </c>
    </row>
    <row r="23" spans="1:4" x14ac:dyDescent="0.25">
      <c r="A23" s="71" t="s">
        <v>68</v>
      </c>
      <c r="B23" s="72">
        <v>837508.27483999997</v>
      </c>
      <c r="C23" s="72">
        <v>769633.20412999997</v>
      </c>
      <c r="D23" s="73">
        <v>-8.1044059801041429E-2</v>
      </c>
    </row>
    <row r="24" spans="1:4" x14ac:dyDescent="0.25">
      <c r="A24" s="71" t="s">
        <v>67</v>
      </c>
      <c r="B24" s="72">
        <v>1003232.29403</v>
      </c>
      <c r="C24" s="72">
        <v>768446.26194</v>
      </c>
      <c r="D24" s="73">
        <v>-0.23402957967676738</v>
      </c>
    </row>
    <row r="25" spans="1:4" x14ac:dyDescent="0.25">
      <c r="A25" s="71" t="s">
        <v>70</v>
      </c>
      <c r="B25" s="72">
        <v>627457.74537000002</v>
      </c>
      <c r="C25" s="72">
        <v>549487.31545999995</v>
      </c>
      <c r="D25" s="73">
        <v>-0.12426403289359728</v>
      </c>
    </row>
    <row r="26" spans="1:4" x14ac:dyDescent="0.25">
      <c r="A26" s="71" t="s">
        <v>72</v>
      </c>
      <c r="B26" s="72">
        <v>500624.23168000003</v>
      </c>
      <c r="C26" s="72">
        <v>509403.53015000001</v>
      </c>
      <c r="D26" s="73">
        <v>1.7536703008838223E-2</v>
      </c>
    </row>
    <row r="27" spans="1:4" x14ac:dyDescent="0.25">
      <c r="A27" s="71" t="s">
        <v>71</v>
      </c>
      <c r="B27" s="72">
        <v>561256.43680000002</v>
      </c>
      <c r="C27" s="72">
        <v>479668.60895999998</v>
      </c>
      <c r="D27" s="73">
        <v>-0.1453664002593405</v>
      </c>
    </row>
    <row r="28" spans="1:4" x14ac:dyDescent="0.25">
      <c r="A28" s="71" t="s">
        <v>73</v>
      </c>
      <c r="B28" s="72">
        <v>452965.99083999998</v>
      </c>
      <c r="C28" s="72">
        <v>406171.39983000001</v>
      </c>
      <c r="D28" s="73">
        <v>-0.10330707372361893</v>
      </c>
    </row>
    <row r="29" spans="1:4" x14ac:dyDescent="0.25">
      <c r="A29" s="71" t="s">
        <v>142</v>
      </c>
      <c r="B29" s="72">
        <v>312402.89974999998</v>
      </c>
      <c r="C29" s="72">
        <v>384378.27189999999</v>
      </c>
      <c r="D29" s="73">
        <v>0.23039277870851457</v>
      </c>
    </row>
    <row r="30" spans="1:4" x14ac:dyDescent="0.25">
      <c r="A30" s="71" t="s">
        <v>152</v>
      </c>
      <c r="B30" s="72">
        <v>242619.50318999999</v>
      </c>
      <c r="C30" s="72">
        <v>329824.92553000001</v>
      </c>
      <c r="D30" s="73">
        <v>0.35943286171725353</v>
      </c>
    </row>
    <row r="31" spans="1:4" x14ac:dyDescent="0.25">
      <c r="A31" s="71" t="s">
        <v>69</v>
      </c>
      <c r="B31" s="72">
        <v>539736.89531000005</v>
      </c>
      <c r="C31" s="72">
        <v>319547.50280999998</v>
      </c>
      <c r="D31" s="73">
        <v>-0.40795690347152092</v>
      </c>
    </row>
    <row r="33" spans="1:4" ht="19.2" x14ac:dyDescent="0.35">
      <c r="A33" s="146" t="s">
        <v>111</v>
      </c>
      <c r="B33" s="146"/>
      <c r="C33" s="146"/>
      <c r="D33" s="146"/>
    </row>
    <row r="34" spans="1:4" ht="15.6" x14ac:dyDescent="0.3">
      <c r="A34" s="145" t="s">
        <v>112</v>
      </c>
      <c r="B34" s="145"/>
      <c r="C34" s="145"/>
      <c r="D34" s="145"/>
    </row>
    <row r="36" spans="1:4" x14ac:dyDescent="0.25">
      <c r="A36" s="68" t="s">
        <v>113</v>
      </c>
      <c r="B36" s="69" t="s">
        <v>214</v>
      </c>
      <c r="C36" s="69" t="s">
        <v>215</v>
      </c>
      <c r="D36" s="70" t="s">
        <v>107</v>
      </c>
    </row>
    <row r="37" spans="1:4" x14ac:dyDescent="0.25">
      <c r="A37" s="71" t="s">
        <v>94</v>
      </c>
      <c r="B37" s="72">
        <v>2085927.17319</v>
      </c>
      <c r="C37" s="72">
        <v>1843348.6977500001</v>
      </c>
      <c r="D37" s="73">
        <v>-0.11629287856153946</v>
      </c>
    </row>
    <row r="38" spans="1:4" x14ac:dyDescent="0.25">
      <c r="A38" s="71" t="s">
        <v>130</v>
      </c>
      <c r="B38" s="72">
        <v>1481192.5473199999</v>
      </c>
      <c r="C38" s="72">
        <v>1437212.3680100001</v>
      </c>
      <c r="D38" s="73">
        <v>-2.9692411961952866E-2</v>
      </c>
    </row>
    <row r="39" spans="1:4" x14ac:dyDescent="0.25">
      <c r="A39" s="71" t="s">
        <v>179</v>
      </c>
      <c r="B39" s="72">
        <v>1543767.84669</v>
      </c>
      <c r="C39" s="72">
        <v>1391141.6059300001</v>
      </c>
      <c r="D39" s="73">
        <v>-9.8866057540482277E-2</v>
      </c>
    </row>
    <row r="40" spans="1:4" x14ac:dyDescent="0.25">
      <c r="A40" s="71" t="s">
        <v>98</v>
      </c>
      <c r="B40" s="72">
        <v>1200628.00716</v>
      </c>
      <c r="C40" s="72">
        <v>987238.63668</v>
      </c>
      <c r="D40" s="73">
        <v>-0.17773146154132902</v>
      </c>
    </row>
    <row r="41" spans="1:4" x14ac:dyDescent="0.25">
      <c r="A41" s="71" t="s">
        <v>197</v>
      </c>
      <c r="B41" s="72">
        <v>1079057.3352000001</v>
      </c>
      <c r="C41" s="72">
        <v>886310.11069</v>
      </c>
      <c r="D41" s="73">
        <v>-0.17862556346394232</v>
      </c>
    </row>
    <row r="42" spans="1:4" x14ac:dyDescent="0.25">
      <c r="A42" s="71" t="s">
        <v>90</v>
      </c>
      <c r="B42" s="72">
        <v>790451.51827</v>
      </c>
      <c r="C42" s="72">
        <v>725722.56299000001</v>
      </c>
      <c r="D42" s="73">
        <v>-8.1888583656170646E-2</v>
      </c>
    </row>
    <row r="43" spans="1:4" x14ac:dyDescent="0.25">
      <c r="A43" s="74" t="s">
        <v>132</v>
      </c>
      <c r="B43" s="72">
        <v>648813.57973999996</v>
      </c>
      <c r="C43" s="72">
        <v>567627.83407999994</v>
      </c>
      <c r="D43" s="73">
        <v>-0.12512954135844953</v>
      </c>
    </row>
    <row r="44" spans="1:4" x14ac:dyDescent="0.25">
      <c r="A44" s="71" t="s">
        <v>96</v>
      </c>
      <c r="B44" s="72">
        <v>525178.23048000003</v>
      </c>
      <c r="C44" s="72">
        <v>497677.16449</v>
      </c>
      <c r="D44" s="73">
        <v>-5.2365205551008334E-2</v>
      </c>
    </row>
    <row r="45" spans="1:4" x14ac:dyDescent="0.25">
      <c r="A45" s="71" t="s">
        <v>131</v>
      </c>
      <c r="B45" s="72">
        <v>610687.35260999994</v>
      </c>
      <c r="C45" s="72">
        <v>488986.36142999999</v>
      </c>
      <c r="D45" s="73">
        <v>-0.19928526546335931</v>
      </c>
    </row>
    <row r="46" spans="1:4" x14ac:dyDescent="0.25">
      <c r="A46" s="71" t="s">
        <v>198</v>
      </c>
      <c r="B46" s="72">
        <v>394700.91119999997</v>
      </c>
      <c r="C46" s="72">
        <v>364432.08704999997</v>
      </c>
      <c r="D46" s="73">
        <v>-7.6688001702287442E-2</v>
      </c>
    </row>
    <row r="48" spans="1:4" ht="19.2" x14ac:dyDescent="0.35">
      <c r="A48" s="146" t="s">
        <v>114</v>
      </c>
      <c r="B48" s="146"/>
      <c r="C48" s="146"/>
      <c r="D48" s="146"/>
    </row>
    <row r="49" spans="1:4" ht="15.6" x14ac:dyDescent="0.3">
      <c r="A49" s="145" t="s">
        <v>115</v>
      </c>
      <c r="B49" s="145"/>
      <c r="C49" s="145"/>
      <c r="D49" s="145"/>
    </row>
    <row r="51" spans="1:4" x14ac:dyDescent="0.25">
      <c r="A51" s="68" t="s">
        <v>113</v>
      </c>
      <c r="B51" s="69" t="s">
        <v>214</v>
      </c>
      <c r="C51" s="69" t="s">
        <v>215</v>
      </c>
      <c r="D51" s="70" t="s">
        <v>107</v>
      </c>
    </row>
    <row r="52" spans="1:4" x14ac:dyDescent="0.25">
      <c r="A52" s="71" t="s">
        <v>180</v>
      </c>
      <c r="B52" s="72">
        <v>148895.73801999999</v>
      </c>
      <c r="C52" s="72">
        <v>245108.96909</v>
      </c>
      <c r="D52" s="73">
        <v>0.64617854311636813</v>
      </c>
    </row>
    <row r="53" spans="1:4" x14ac:dyDescent="0.25">
      <c r="A53" s="71" t="s">
        <v>227</v>
      </c>
      <c r="B53" s="72">
        <v>48540.4202</v>
      </c>
      <c r="C53" s="72">
        <v>72638.579329999993</v>
      </c>
      <c r="D53" s="73">
        <v>0.49645551131837939</v>
      </c>
    </row>
    <row r="54" spans="1:4" x14ac:dyDescent="0.25">
      <c r="A54" s="71" t="s">
        <v>95</v>
      </c>
      <c r="B54" s="72">
        <v>76354.087700000004</v>
      </c>
      <c r="C54" s="72">
        <v>103764.36032000001</v>
      </c>
      <c r="D54" s="73">
        <v>0.35898893491723299</v>
      </c>
    </row>
    <row r="55" spans="1:4" x14ac:dyDescent="0.25">
      <c r="A55" s="71" t="s">
        <v>99</v>
      </c>
      <c r="B55" s="72">
        <v>207717.48162999999</v>
      </c>
      <c r="C55" s="72">
        <v>250552.62361000001</v>
      </c>
      <c r="D55" s="73">
        <v>0.20621828092592023</v>
      </c>
    </row>
    <row r="56" spans="1:4" x14ac:dyDescent="0.25">
      <c r="A56" s="71" t="s">
        <v>203</v>
      </c>
      <c r="B56" s="72">
        <v>110831.18732</v>
      </c>
      <c r="C56" s="72">
        <v>111944.13215</v>
      </c>
      <c r="D56" s="73">
        <v>1.0041801923375874E-2</v>
      </c>
    </row>
    <row r="57" spans="1:4" x14ac:dyDescent="0.25">
      <c r="A57" s="71" t="s">
        <v>130</v>
      </c>
      <c r="B57" s="72">
        <v>1481192.5473199999</v>
      </c>
      <c r="C57" s="72">
        <v>1437212.3680100001</v>
      </c>
      <c r="D57" s="73">
        <v>-2.9692411961952866E-2</v>
      </c>
    </row>
    <row r="58" spans="1:4" x14ac:dyDescent="0.25">
      <c r="A58" s="71" t="s">
        <v>100</v>
      </c>
      <c r="B58" s="72">
        <v>133668.08908999999</v>
      </c>
      <c r="C58" s="72">
        <v>128254.23961999999</v>
      </c>
      <c r="D58" s="73">
        <v>-4.0502183481913957E-2</v>
      </c>
    </row>
    <row r="59" spans="1:4" x14ac:dyDescent="0.25">
      <c r="A59" s="71" t="s">
        <v>96</v>
      </c>
      <c r="B59" s="72">
        <v>525178.23048000003</v>
      </c>
      <c r="C59" s="72">
        <v>497677.16449</v>
      </c>
      <c r="D59" s="73">
        <v>-5.2365205551008334E-2</v>
      </c>
    </row>
    <row r="60" spans="1:4" x14ac:dyDescent="0.25">
      <c r="A60" s="71" t="s">
        <v>202</v>
      </c>
      <c r="B60" s="72">
        <v>154749.45623000001</v>
      </c>
      <c r="C60" s="72">
        <v>146489.05452000001</v>
      </c>
      <c r="D60" s="73">
        <v>-5.3379197001654013E-2</v>
      </c>
    </row>
    <row r="61" spans="1:4" x14ac:dyDescent="0.25">
      <c r="A61" s="71" t="s">
        <v>198</v>
      </c>
      <c r="B61" s="72">
        <v>394700.91119999997</v>
      </c>
      <c r="C61" s="72">
        <v>364432.08704999997</v>
      </c>
      <c r="D61" s="73">
        <v>-7.6688001702287442E-2</v>
      </c>
    </row>
    <row r="63" spans="1:4" ht="19.2" x14ac:dyDescent="0.35">
      <c r="A63" s="146" t="s">
        <v>117</v>
      </c>
      <c r="B63" s="146"/>
      <c r="C63" s="146"/>
      <c r="D63" s="146"/>
    </row>
    <row r="64" spans="1:4" ht="15.6" x14ac:dyDescent="0.3">
      <c r="A64" s="145" t="s">
        <v>118</v>
      </c>
      <c r="B64" s="145"/>
      <c r="C64" s="145"/>
      <c r="D64" s="145"/>
    </row>
    <row r="66" spans="1:4" x14ac:dyDescent="0.25">
      <c r="A66" s="68" t="s">
        <v>119</v>
      </c>
      <c r="B66" s="69" t="s">
        <v>214</v>
      </c>
      <c r="C66" s="69" t="s">
        <v>215</v>
      </c>
      <c r="D66" s="70" t="s">
        <v>107</v>
      </c>
    </row>
    <row r="67" spans="1:4" x14ac:dyDescent="0.25">
      <c r="A67" s="71" t="s">
        <v>120</v>
      </c>
      <c r="B67" s="72">
        <v>5751052.5012499997</v>
      </c>
      <c r="C67" s="72">
        <v>5288074.3585700002</v>
      </c>
      <c r="D67" s="73">
        <v>-8.0503202253738873E-2</v>
      </c>
    </row>
    <row r="68" spans="1:4" x14ac:dyDescent="0.25">
      <c r="A68" s="71" t="s">
        <v>122</v>
      </c>
      <c r="B68" s="72">
        <v>1068232.4205799999</v>
      </c>
      <c r="C68" s="72">
        <v>1029156.94972</v>
      </c>
      <c r="D68" s="73">
        <v>-3.6579559005318098E-2</v>
      </c>
    </row>
    <row r="69" spans="1:4" x14ac:dyDescent="0.25">
      <c r="A69" s="71" t="s">
        <v>121</v>
      </c>
      <c r="B69" s="72">
        <v>1172610.3615600001</v>
      </c>
      <c r="C69" s="72">
        <v>1018804.05606</v>
      </c>
      <c r="D69" s="73">
        <v>-0.13116573973931253</v>
      </c>
    </row>
    <row r="70" spans="1:4" x14ac:dyDescent="0.25">
      <c r="A70" s="71" t="s">
        <v>123</v>
      </c>
      <c r="B70" s="72">
        <v>767118.21105000004</v>
      </c>
      <c r="C70" s="72">
        <v>671365.85393999994</v>
      </c>
      <c r="D70" s="73">
        <v>-0.12482086297878157</v>
      </c>
    </row>
    <row r="71" spans="1:4" x14ac:dyDescent="0.25">
      <c r="A71" s="71" t="s">
        <v>124</v>
      </c>
      <c r="B71" s="72">
        <v>661218.94428000005</v>
      </c>
      <c r="C71" s="72">
        <v>615700.64992999996</v>
      </c>
      <c r="D71" s="73">
        <v>-6.8839973118986902E-2</v>
      </c>
    </row>
    <row r="72" spans="1:4" x14ac:dyDescent="0.25">
      <c r="A72" s="71" t="s">
        <v>125</v>
      </c>
      <c r="B72" s="72">
        <v>592521.23276000004</v>
      </c>
      <c r="C72" s="72">
        <v>538110.43584000005</v>
      </c>
      <c r="D72" s="73">
        <v>-9.1829277858197889E-2</v>
      </c>
    </row>
    <row r="73" spans="1:4" x14ac:dyDescent="0.25">
      <c r="A73" s="71" t="s">
        <v>126</v>
      </c>
      <c r="B73" s="72">
        <v>372870.09678999998</v>
      </c>
      <c r="C73" s="72">
        <v>294123.17796</v>
      </c>
      <c r="D73" s="73">
        <v>-0.21119129559576927</v>
      </c>
    </row>
    <row r="74" spans="1:4" x14ac:dyDescent="0.25">
      <c r="A74" s="71" t="s">
        <v>127</v>
      </c>
      <c r="B74" s="72">
        <v>278914.11141999997</v>
      </c>
      <c r="C74" s="72">
        <v>236574.68348000001</v>
      </c>
      <c r="D74" s="73">
        <v>-0.1518009530763525</v>
      </c>
    </row>
    <row r="75" spans="1:4" x14ac:dyDescent="0.25">
      <c r="A75" s="71" t="s">
        <v>204</v>
      </c>
      <c r="B75" s="72">
        <v>167957.14590999999</v>
      </c>
      <c r="C75" s="72">
        <v>188085.40903000001</v>
      </c>
      <c r="D75" s="73">
        <v>0.1198416596742229</v>
      </c>
    </row>
    <row r="76" spans="1:4" x14ac:dyDescent="0.25">
      <c r="A76" s="71" t="s">
        <v>181</v>
      </c>
      <c r="B76" s="72">
        <v>264902.17079</v>
      </c>
      <c r="C76" s="72">
        <v>172045.95650999999</v>
      </c>
      <c r="D76" s="73">
        <v>-0.35053021273129303</v>
      </c>
    </row>
    <row r="78" spans="1:4" ht="19.2" x14ac:dyDescent="0.35">
      <c r="A78" s="146" t="s">
        <v>128</v>
      </c>
      <c r="B78" s="146"/>
      <c r="C78" s="146"/>
      <c r="D78" s="146"/>
    </row>
    <row r="79" spans="1:4" ht="15.6" x14ac:dyDescent="0.3">
      <c r="A79" s="145" t="s">
        <v>129</v>
      </c>
      <c r="B79" s="145"/>
      <c r="C79" s="145"/>
      <c r="D79" s="145"/>
    </row>
    <row r="81" spans="1:4" x14ac:dyDescent="0.25">
      <c r="A81" s="68" t="s">
        <v>119</v>
      </c>
      <c r="B81" s="69" t="s">
        <v>214</v>
      </c>
      <c r="C81" s="69" t="s">
        <v>215</v>
      </c>
      <c r="D81" s="70" t="s">
        <v>107</v>
      </c>
    </row>
    <row r="82" spans="1:4" x14ac:dyDescent="0.25">
      <c r="A82" s="71" t="s">
        <v>205</v>
      </c>
      <c r="B82" s="72">
        <v>319.01808</v>
      </c>
      <c r="C82" s="72">
        <v>892.79711999999995</v>
      </c>
      <c r="D82" s="77">
        <v>1.7985784379368088</v>
      </c>
    </row>
    <row r="83" spans="1:4" x14ac:dyDescent="0.25">
      <c r="A83" s="71" t="s">
        <v>228</v>
      </c>
      <c r="B83" s="72">
        <v>79.284999999999997</v>
      </c>
      <c r="C83" s="72">
        <v>152.90814</v>
      </c>
      <c r="D83" s="77">
        <v>0.92858850980639474</v>
      </c>
    </row>
    <row r="84" spans="1:4" x14ac:dyDescent="0.25">
      <c r="A84" s="71" t="s">
        <v>199</v>
      </c>
      <c r="B84" s="72">
        <v>3416.1472600000002</v>
      </c>
      <c r="C84" s="72">
        <v>5891.47336</v>
      </c>
      <c r="D84" s="77">
        <v>0.72459584192515158</v>
      </c>
    </row>
    <row r="85" spans="1:4" x14ac:dyDescent="0.25">
      <c r="A85" s="71" t="s">
        <v>206</v>
      </c>
      <c r="B85" s="72">
        <v>14646.634389999999</v>
      </c>
      <c r="C85" s="72">
        <v>23822.71472</v>
      </c>
      <c r="D85" s="77">
        <v>0.62649753422294585</v>
      </c>
    </row>
    <row r="86" spans="1:4" x14ac:dyDescent="0.25">
      <c r="A86" s="71" t="s">
        <v>229</v>
      </c>
      <c r="B86" s="72">
        <v>21815.975340000001</v>
      </c>
      <c r="C86" s="72">
        <v>34513.465909999999</v>
      </c>
      <c r="D86" s="77">
        <v>0.58202717834571949</v>
      </c>
    </row>
    <row r="87" spans="1:4" x14ac:dyDescent="0.25">
      <c r="A87" s="71" t="s">
        <v>230</v>
      </c>
      <c r="B87" s="72">
        <v>8364.3263399999996</v>
      </c>
      <c r="C87" s="72">
        <v>12343.724829999999</v>
      </c>
      <c r="D87" s="77">
        <v>0.47575839682027515</v>
      </c>
    </row>
    <row r="88" spans="1:4" x14ac:dyDescent="0.25">
      <c r="A88" s="71" t="s">
        <v>231</v>
      </c>
      <c r="B88" s="72">
        <v>20064.51223</v>
      </c>
      <c r="C88" s="72">
        <v>29357.273010000001</v>
      </c>
      <c r="D88" s="77">
        <v>0.46314411601323041</v>
      </c>
    </row>
    <row r="89" spans="1:4" x14ac:dyDescent="0.25">
      <c r="A89" s="71" t="s">
        <v>232</v>
      </c>
      <c r="B89" s="72">
        <v>20232.050569999999</v>
      </c>
      <c r="C89" s="72">
        <v>29325.64846</v>
      </c>
      <c r="D89" s="77">
        <v>0.44946496444032963</v>
      </c>
    </row>
    <row r="90" spans="1:4" x14ac:dyDescent="0.25">
      <c r="A90" s="71" t="s">
        <v>233</v>
      </c>
      <c r="B90" s="72">
        <v>13005.412899999999</v>
      </c>
      <c r="C90" s="72">
        <v>18589.476429999999</v>
      </c>
      <c r="D90" s="77">
        <v>0.42936457096260278</v>
      </c>
    </row>
    <row r="91" spans="1:4" x14ac:dyDescent="0.25">
      <c r="A91" s="71" t="s">
        <v>200</v>
      </c>
      <c r="B91" s="72">
        <v>3464.4179800000002</v>
      </c>
      <c r="C91" s="72">
        <v>4393.6276500000004</v>
      </c>
      <c r="D91" s="77">
        <v>0.26821523135034653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zoomScale="80" zoomScaleNormal="80" workbookViewId="0">
      <selection activeCell="C47" sqref="C47"/>
    </sheetView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3.88671875" style="19" bestFit="1" customWidth="1"/>
    <col min="6" max="7" width="14.88671875" style="19" bestFit="1" customWidth="1"/>
    <col min="8" max="8" width="9.5546875" style="19" bestFit="1" customWidth="1"/>
    <col min="9" max="9" width="13.88671875" style="19" bestFit="1" customWidth="1"/>
    <col min="10" max="11" width="14.109375" style="19" bestFit="1" customWidth="1"/>
    <col min="12" max="12" width="9.5546875" style="19" bestFit="1" customWidth="1"/>
    <col min="13" max="13" width="9.33203125" style="19" customWidth="1"/>
    <col min="14" max="16384" width="9.109375" style="19"/>
  </cols>
  <sheetData>
    <row r="1" spans="1:13" ht="24.6" x14ac:dyDescent="0.4">
      <c r="B1" s="144" t="s">
        <v>216</v>
      </c>
      <c r="C1" s="144"/>
      <c r="D1" s="144"/>
      <c r="E1" s="144"/>
      <c r="F1" s="144"/>
      <c r="G1" s="144"/>
      <c r="H1" s="144"/>
      <c r="I1" s="144"/>
      <c r="J1" s="144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47" t="s">
        <v>208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81"/>
      <c r="B6" s="140" t="s">
        <v>59</v>
      </c>
      <c r="C6" s="140"/>
      <c r="D6" s="140"/>
      <c r="E6" s="140"/>
      <c r="F6" s="140" t="s">
        <v>212</v>
      </c>
      <c r="G6" s="140"/>
      <c r="H6" s="140"/>
      <c r="I6" s="140"/>
      <c r="J6" s="140" t="s">
        <v>173</v>
      </c>
      <c r="K6" s="140"/>
      <c r="L6" s="140"/>
      <c r="M6" s="140"/>
    </row>
    <row r="7" spans="1:13" ht="28.2" x14ac:dyDescent="0.3">
      <c r="A7" s="82" t="s">
        <v>1</v>
      </c>
      <c r="B7" s="5">
        <v>2014</v>
      </c>
      <c r="C7" s="6">
        <v>2015</v>
      </c>
      <c r="D7" s="7" t="s">
        <v>182</v>
      </c>
      <c r="E7" s="7" t="s">
        <v>183</v>
      </c>
      <c r="F7" s="5">
        <v>2014</v>
      </c>
      <c r="G7" s="6">
        <v>2015</v>
      </c>
      <c r="H7" s="7" t="s">
        <v>182</v>
      </c>
      <c r="I7" s="7" t="s">
        <v>183</v>
      </c>
      <c r="J7" s="5" t="s">
        <v>174</v>
      </c>
      <c r="K7" s="6" t="s">
        <v>185</v>
      </c>
      <c r="L7" s="7" t="s">
        <v>182</v>
      </c>
      <c r="M7" s="7" t="s">
        <v>183</v>
      </c>
    </row>
    <row r="8" spans="1:13" ht="16.8" x14ac:dyDescent="0.3">
      <c r="A8" s="83" t="s">
        <v>2</v>
      </c>
      <c r="B8" s="84">
        <f>'SEKTÖR (U S D)'!B8*2.1275</f>
        <v>3934246.0898370002</v>
      </c>
      <c r="C8" s="84">
        <f>'SEKTÖR (U S D)'!C8*2.6481</f>
        <v>4544749.9259583335</v>
      </c>
      <c r="D8" s="85">
        <f t="shared" ref="D8:D43" si="0">(C8-B8)/B8*100</f>
        <v>15.517682986287904</v>
      </c>
      <c r="E8" s="85">
        <f t="shared" ref="E8:E43" si="1">C8/C$46*100</f>
        <v>14.515318370262008</v>
      </c>
      <c r="F8" s="84">
        <f>'SEKTÖR (U S D)'!F8*2.1938</f>
        <v>16364066.347458299</v>
      </c>
      <c r="G8" s="84">
        <f>'SEKTÖR (U S D)'!G8*2.5054</f>
        <v>17463137.738784216</v>
      </c>
      <c r="H8" s="85">
        <f t="shared" ref="H8:H43" si="2">(G8-F8)/F8*100</f>
        <v>6.7163709067742019</v>
      </c>
      <c r="I8" s="85">
        <f t="shared" ref="I8:I46" si="3">G8/G$46*100</f>
        <v>14.239043146423288</v>
      </c>
      <c r="J8" s="84">
        <f>'SEKTÖR (U S D)'!J8*2.0114</f>
        <v>44408553.957822852</v>
      </c>
      <c r="K8" s="84">
        <f>'SEKTÖR (U S D)'!K8*2.2486</f>
        <v>49450158.843844585</v>
      </c>
      <c r="L8" s="85">
        <f t="shared" ref="L8:L43" si="4">(K8-J8)/J8*100</f>
        <v>11.352778770526983</v>
      </c>
      <c r="M8" s="85">
        <f t="shared" ref="M8:M46" si="5">K8/K$46*100</f>
        <v>14.36734677244579</v>
      </c>
    </row>
    <row r="9" spans="1:13" s="23" customFormat="1" ht="15.6" x14ac:dyDescent="0.3">
      <c r="A9" s="86" t="s">
        <v>3</v>
      </c>
      <c r="B9" s="87">
        <f>'SEKTÖR (U S D)'!B9*2.1275</f>
        <v>2660746.9058653</v>
      </c>
      <c r="C9" s="87">
        <f>'SEKTÖR (U S D)'!C9*2.6481</f>
        <v>3122288.75955906</v>
      </c>
      <c r="D9" s="88">
        <f t="shared" si="0"/>
        <v>17.346326803062173</v>
      </c>
      <c r="E9" s="88">
        <f t="shared" si="1"/>
        <v>9.9721692342254773</v>
      </c>
      <c r="F9" s="87">
        <f>'SEKTÖR (U S D)'!F9*2.1938</f>
        <v>11400142.397356385</v>
      </c>
      <c r="G9" s="87">
        <f>'SEKTÖR (U S D)'!G9*2.5054</f>
        <v>12413999.137392256</v>
      </c>
      <c r="H9" s="88">
        <f t="shared" si="2"/>
        <v>8.8933690887139925</v>
      </c>
      <c r="I9" s="88">
        <f t="shared" si="3"/>
        <v>10.122090999970325</v>
      </c>
      <c r="J9" s="87">
        <f>'SEKTÖR (U S D)'!J9*2.0114</f>
        <v>30845523.59430502</v>
      </c>
      <c r="K9" s="87">
        <f>'SEKTÖR (U S D)'!K9*2.2486</f>
        <v>34731239.486620322</v>
      </c>
      <c r="L9" s="88">
        <f t="shared" si="4"/>
        <v>12.597341330372872</v>
      </c>
      <c r="M9" s="88">
        <f t="shared" si="5"/>
        <v>10.090882885065794</v>
      </c>
    </row>
    <row r="10" spans="1:13" ht="13.8" x14ac:dyDescent="0.25">
      <c r="A10" s="14" t="s">
        <v>4</v>
      </c>
      <c r="B10" s="89">
        <f>'SEKTÖR (U S D)'!B10*2.1275</f>
        <v>1299237.3426777748</v>
      </c>
      <c r="C10" s="89">
        <f>'SEKTÖR (U S D)'!C10*2.6481</f>
        <v>1294884.7837027828</v>
      </c>
      <c r="D10" s="90">
        <f t="shared" si="0"/>
        <v>-0.33500876491290171</v>
      </c>
      <c r="E10" s="90">
        <f t="shared" si="1"/>
        <v>4.1356873743257472</v>
      </c>
      <c r="F10" s="89">
        <f>'SEKTÖR (U S D)'!F10*2.1938</f>
        <v>5219730.790603308</v>
      </c>
      <c r="G10" s="89">
        <f>'SEKTÖR (U S D)'!G10*2.5054</f>
        <v>5267927.1669637952</v>
      </c>
      <c r="H10" s="90">
        <f t="shared" si="2"/>
        <v>0.92334984875563964</v>
      </c>
      <c r="I10" s="90">
        <f t="shared" si="3"/>
        <v>4.2953473393284414</v>
      </c>
      <c r="J10" s="89">
        <f>'SEKTÖR (U S D)'!J10*2.0114</f>
        <v>13960903.312299453</v>
      </c>
      <c r="K10" s="89">
        <f>'SEKTÖR (U S D)'!K10*2.2486</f>
        <v>14479258.245191554</v>
      </c>
      <c r="L10" s="90">
        <f t="shared" si="4"/>
        <v>3.7129039668617572</v>
      </c>
      <c r="M10" s="90">
        <f t="shared" si="5"/>
        <v>4.2068322747633955</v>
      </c>
    </row>
    <row r="11" spans="1:13" ht="13.8" x14ac:dyDescent="0.25">
      <c r="A11" s="14" t="s">
        <v>5</v>
      </c>
      <c r="B11" s="89">
        <f>'SEKTÖR (U S D)'!B11*2.1275</f>
        <v>377402.97780255001</v>
      </c>
      <c r="C11" s="89">
        <f>'SEKTÖR (U S D)'!C11*2.6481</f>
        <v>331191.802798038</v>
      </c>
      <c r="D11" s="90">
        <f t="shared" si="0"/>
        <v>-12.244517855576861</v>
      </c>
      <c r="E11" s="90">
        <f t="shared" si="1"/>
        <v>1.0577819544649305</v>
      </c>
      <c r="F11" s="89">
        <f>'SEKTÖR (U S D)'!F11*2.1938</f>
        <v>1731972.0131083999</v>
      </c>
      <c r="G11" s="89">
        <f>'SEKTÖR (U S D)'!G11*2.5054</f>
        <v>1634134.4425360379</v>
      </c>
      <c r="H11" s="90">
        <f t="shared" si="2"/>
        <v>-5.6489117509913616</v>
      </c>
      <c r="I11" s="90">
        <f t="shared" si="3"/>
        <v>1.3324358533031286</v>
      </c>
      <c r="J11" s="89">
        <f>'SEKTÖR (U S D)'!J11*2.0114</f>
        <v>4834202.5547675826</v>
      </c>
      <c r="K11" s="89">
        <f>'SEKTÖR (U S D)'!K11*2.2486</f>
        <v>5075314.1297541801</v>
      </c>
      <c r="L11" s="90">
        <f t="shared" si="4"/>
        <v>4.987618376660877</v>
      </c>
      <c r="M11" s="90">
        <f t="shared" si="5"/>
        <v>1.474591786682379</v>
      </c>
    </row>
    <row r="12" spans="1:13" ht="13.8" x14ac:dyDescent="0.25">
      <c r="A12" s="14" t="s">
        <v>6</v>
      </c>
      <c r="B12" s="89">
        <f>'SEKTÖR (U S D)'!B12*2.1275</f>
        <v>257484.05431129999</v>
      </c>
      <c r="C12" s="89">
        <f>'SEKTÖR (U S D)'!C12*2.6481</f>
        <v>281622.97528583399</v>
      </c>
      <c r="D12" s="90">
        <f t="shared" si="0"/>
        <v>9.3749187844268924</v>
      </c>
      <c r="E12" s="90">
        <f t="shared" si="1"/>
        <v>0.89946580411513433</v>
      </c>
      <c r="F12" s="89">
        <f>'SEKTÖR (U S D)'!F12*2.1938</f>
        <v>1019332.1852932681</v>
      </c>
      <c r="G12" s="89">
        <f>'SEKTÖR (U S D)'!G12*2.5054</f>
        <v>1008164.1780719199</v>
      </c>
      <c r="H12" s="90">
        <f t="shared" si="2"/>
        <v>-1.0956199934111777</v>
      </c>
      <c r="I12" s="90">
        <f t="shared" si="3"/>
        <v>0.82203401501910489</v>
      </c>
      <c r="J12" s="89">
        <f>'SEKTÖR (U S D)'!J12*2.0114</f>
        <v>2834689.6647311044</v>
      </c>
      <c r="K12" s="89">
        <f>'SEKTÖR (U S D)'!K12*2.2486</f>
        <v>3043446.06249208</v>
      </c>
      <c r="L12" s="90">
        <f t="shared" si="4"/>
        <v>7.3643475107098917</v>
      </c>
      <c r="M12" s="90">
        <f t="shared" si="5"/>
        <v>0.88424882721082199</v>
      </c>
    </row>
    <row r="13" spans="1:13" ht="13.8" x14ac:dyDescent="0.25">
      <c r="A13" s="14" t="s">
        <v>7</v>
      </c>
      <c r="B13" s="89">
        <f>'SEKTÖR (U S D)'!B13*2.1275</f>
        <v>235793.3510233</v>
      </c>
      <c r="C13" s="89">
        <f>'SEKTÖR (U S D)'!C13*2.6481</f>
        <v>296439.25634641503</v>
      </c>
      <c r="D13" s="90">
        <f t="shared" si="0"/>
        <v>25.719938692046618</v>
      </c>
      <c r="E13" s="90">
        <f t="shared" si="1"/>
        <v>0.94678700773719449</v>
      </c>
      <c r="F13" s="89">
        <f>'SEKTÖR (U S D)'!F13*2.1938</f>
        <v>973180.40305308206</v>
      </c>
      <c r="G13" s="89">
        <f>'SEKTÖR (U S D)'!G13*2.5054</f>
        <v>1009125.6377487038</v>
      </c>
      <c r="H13" s="90">
        <f t="shared" si="2"/>
        <v>3.6935839010787328</v>
      </c>
      <c r="I13" s="90">
        <f t="shared" si="3"/>
        <v>0.82281796725186229</v>
      </c>
      <c r="J13" s="89">
        <f>'SEKTÖR (U S D)'!J13*2.0114</f>
        <v>2914592.4480280359</v>
      </c>
      <c r="K13" s="89">
        <f>'SEKTÖR (U S D)'!K13*2.2486</f>
        <v>3188574.4707159386</v>
      </c>
      <c r="L13" s="90">
        <f t="shared" si="4"/>
        <v>9.4003545117697076</v>
      </c>
      <c r="M13" s="90">
        <f t="shared" si="5"/>
        <v>0.92641472144120629</v>
      </c>
    </row>
    <row r="14" spans="1:13" ht="13.8" x14ac:dyDescent="0.25">
      <c r="A14" s="14" t="s">
        <v>8</v>
      </c>
      <c r="B14" s="89">
        <f>'SEKTÖR (U S D)'!B14*2.1275</f>
        <v>316775.68263754999</v>
      </c>
      <c r="C14" s="89">
        <f>'SEKTÖR (U S D)'!C14*2.6481</f>
        <v>649073.06104722898</v>
      </c>
      <c r="D14" s="90">
        <f t="shared" si="0"/>
        <v>104.89990129384037</v>
      </c>
      <c r="E14" s="90">
        <f t="shared" si="1"/>
        <v>2.0730518246665381</v>
      </c>
      <c r="F14" s="89">
        <f>'SEKTÖR (U S D)'!F14*2.1938</f>
        <v>1403084.3396070199</v>
      </c>
      <c r="G14" s="89">
        <f>'SEKTÖR (U S D)'!G14*2.5054</f>
        <v>2340222.6549500939</v>
      </c>
      <c r="H14" s="90">
        <f t="shared" si="2"/>
        <v>66.79130319461413</v>
      </c>
      <c r="I14" s="90">
        <f t="shared" si="3"/>
        <v>1.9081640341222874</v>
      </c>
      <c r="J14" s="89">
        <f>'SEKTÖR (U S D)'!J14*2.0114</f>
        <v>3676407.7451458499</v>
      </c>
      <c r="K14" s="89">
        <f>'SEKTÖR (U S D)'!K14*2.2486</f>
        <v>5869479.9883402586</v>
      </c>
      <c r="L14" s="90">
        <f t="shared" si="4"/>
        <v>59.652584675626215</v>
      </c>
      <c r="M14" s="90">
        <f t="shared" si="5"/>
        <v>1.7053303030372891</v>
      </c>
    </row>
    <row r="15" spans="1:13" ht="13.8" x14ac:dyDescent="0.25">
      <c r="A15" s="14" t="s">
        <v>9</v>
      </c>
      <c r="B15" s="89">
        <f>'SEKTÖR (U S D)'!B15*2.1275</f>
        <v>42528.150447350003</v>
      </c>
      <c r="C15" s="89">
        <f>'SEKTÖR (U S D)'!C15*2.6481</f>
        <v>48383.404223154001</v>
      </c>
      <c r="D15" s="90">
        <f t="shared" si="0"/>
        <v>13.767948321789406</v>
      </c>
      <c r="E15" s="90">
        <f t="shared" si="1"/>
        <v>0.15453006822769649</v>
      </c>
      <c r="F15" s="89">
        <f>'SEKTÖR (U S D)'!F15*2.1938</f>
        <v>198608.212825806</v>
      </c>
      <c r="G15" s="89">
        <f>'SEKTÖR (U S D)'!G15*2.5054</f>
        <v>183761.91174269398</v>
      </c>
      <c r="H15" s="90">
        <f t="shared" si="2"/>
        <v>-7.4751697686003133</v>
      </c>
      <c r="I15" s="90">
        <f t="shared" si="3"/>
        <v>0.14983526037031736</v>
      </c>
      <c r="J15" s="89">
        <f>'SEKTÖR (U S D)'!J15*2.0114</f>
        <v>668714.75914399407</v>
      </c>
      <c r="K15" s="89">
        <f>'SEKTÖR (U S D)'!K15*2.2486</f>
        <v>474122.18318840605</v>
      </c>
      <c r="L15" s="90">
        <f t="shared" si="4"/>
        <v>-29.099488727403198</v>
      </c>
      <c r="M15" s="90">
        <f t="shared" si="5"/>
        <v>0.13775239509113973</v>
      </c>
    </row>
    <row r="16" spans="1:13" ht="13.8" x14ac:dyDescent="0.25">
      <c r="A16" s="14" t="s">
        <v>10</v>
      </c>
      <c r="B16" s="89">
        <f>'SEKTÖR (U S D)'!B16*2.1275</f>
        <v>103269.74397549999</v>
      </c>
      <c r="C16" s="89">
        <f>'SEKTÖR (U S D)'!C16*2.6481</f>
        <v>192354.22192377297</v>
      </c>
      <c r="D16" s="90">
        <f t="shared" si="0"/>
        <v>86.263870247812008</v>
      </c>
      <c r="E16" s="90">
        <f t="shared" si="1"/>
        <v>0.61435344443046369</v>
      </c>
      <c r="F16" s="89">
        <f>'SEKTÖR (U S D)'!F16*2.1938</f>
        <v>766560.91258683999</v>
      </c>
      <c r="G16" s="89">
        <f>'SEKTÖR (U S D)'!G16*2.5054</f>
        <v>877679.27849202196</v>
      </c>
      <c r="H16" s="90">
        <f t="shared" si="2"/>
        <v>14.495699438965836</v>
      </c>
      <c r="I16" s="90">
        <f t="shared" si="3"/>
        <v>0.7156396119704217</v>
      </c>
      <c r="J16" s="89">
        <f>'SEKTÖR (U S D)'!J16*2.0114</f>
        <v>1788964.193964856</v>
      </c>
      <c r="K16" s="89">
        <f>'SEKTÖR (U S D)'!K16*2.2486</f>
        <v>2420734.460993004</v>
      </c>
      <c r="L16" s="90">
        <f t="shared" si="4"/>
        <v>35.314863716079451</v>
      </c>
      <c r="M16" s="90">
        <f t="shared" si="5"/>
        <v>0.70332496918612819</v>
      </c>
    </row>
    <row r="17" spans="1:13" ht="13.8" x14ac:dyDescent="0.25">
      <c r="A17" s="11" t="s">
        <v>11</v>
      </c>
      <c r="B17" s="89">
        <f>'SEKTÖR (U S D)'!B17*2.1275</f>
        <v>28255.602989974999</v>
      </c>
      <c r="C17" s="89">
        <f>'SEKTÖR (U S D)'!C17*2.6481</f>
        <v>28339.254231833998</v>
      </c>
      <c r="D17" s="90">
        <f t="shared" si="0"/>
        <v>0.29605187292827667</v>
      </c>
      <c r="E17" s="90">
        <f t="shared" si="1"/>
        <v>9.0511756257771428E-2</v>
      </c>
      <c r="F17" s="89">
        <f>'SEKTÖR (U S D)'!F17*2.1938</f>
        <v>87673.540278659988</v>
      </c>
      <c r="G17" s="89">
        <f>'SEKTÖR (U S D)'!G17*2.5054</f>
        <v>92983.866886989985</v>
      </c>
      <c r="H17" s="90">
        <f t="shared" si="2"/>
        <v>6.0569318764267432</v>
      </c>
      <c r="I17" s="90">
        <f t="shared" si="3"/>
        <v>7.581691860476085E-2</v>
      </c>
      <c r="J17" s="89">
        <f>'SEKTÖR (U S D)'!J17*2.0114</f>
        <v>167048.91622414201</v>
      </c>
      <c r="K17" s="89">
        <f>'SEKTÖR (U S D)'!K17*2.2486</f>
        <v>180309.94594489402</v>
      </c>
      <c r="L17" s="90">
        <f t="shared" si="4"/>
        <v>7.9384111076534563</v>
      </c>
      <c r="M17" s="90">
        <f t="shared" si="5"/>
        <v>5.2387607653432547E-2</v>
      </c>
    </row>
    <row r="18" spans="1:13" s="23" customFormat="1" ht="15.6" x14ac:dyDescent="0.3">
      <c r="A18" s="86" t="s">
        <v>12</v>
      </c>
      <c r="B18" s="87">
        <f>'SEKTÖR (U S D)'!B18*2.1275</f>
        <v>433772.99539370002</v>
      </c>
      <c r="C18" s="87">
        <f>'SEKTÖR (U S D)'!C18*2.6481</f>
        <v>457408.55668216792</v>
      </c>
      <c r="D18" s="88">
        <f t="shared" si="0"/>
        <v>5.4488318865990832</v>
      </c>
      <c r="E18" s="88">
        <f t="shared" si="1"/>
        <v>1.46090124510507</v>
      </c>
      <c r="F18" s="87">
        <f>'SEKTÖR (U S D)'!F18*2.1938</f>
        <v>1739008.2933043661</v>
      </c>
      <c r="G18" s="87">
        <f>'SEKTÖR (U S D)'!G18*2.5054</f>
        <v>1713538.620515828</v>
      </c>
      <c r="H18" s="88">
        <f t="shared" si="2"/>
        <v>-1.4646090468115016</v>
      </c>
      <c r="I18" s="88">
        <f t="shared" si="3"/>
        <v>1.3971802041278629</v>
      </c>
      <c r="J18" s="87">
        <f>'SEKTÖR (U S D)'!J18*2.0114</f>
        <v>4345377.2224947223</v>
      </c>
      <c r="K18" s="87">
        <f>'SEKTÖR (U S D)'!K18*2.2486</f>
        <v>4870645.7741620522</v>
      </c>
      <c r="L18" s="88">
        <f t="shared" si="4"/>
        <v>12.087985110893737</v>
      </c>
      <c r="M18" s="88">
        <f t="shared" si="5"/>
        <v>1.4151270386029222</v>
      </c>
    </row>
    <row r="19" spans="1:13" ht="13.8" x14ac:dyDescent="0.25">
      <c r="A19" s="14" t="s">
        <v>13</v>
      </c>
      <c r="B19" s="89">
        <f>'SEKTÖR (U S D)'!B19*2.1275</f>
        <v>433772.99539370002</v>
      </c>
      <c r="C19" s="89">
        <f>'SEKTÖR (U S D)'!C19*2.6481</f>
        <v>457408.55668216792</v>
      </c>
      <c r="D19" s="90">
        <f t="shared" si="0"/>
        <v>5.4488318865990832</v>
      </c>
      <c r="E19" s="90">
        <f t="shared" si="1"/>
        <v>1.46090124510507</v>
      </c>
      <c r="F19" s="89">
        <f>'SEKTÖR (U S D)'!F19*2.1938</f>
        <v>1739008.2933043661</v>
      </c>
      <c r="G19" s="89">
        <f>'SEKTÖR (U S D)'!G19*2.5054</f>
        <v>1713538.620515828</v>
      </c>
      <c r="H19" s="90">
        <f t="shared" si="2"/>
        <v>-1.4646090468115016</v>
      </c>
      <c r="I19" s="90">
        <f t="shared" si="3"/>
        <v>1.3971802041278629</v>
      </c>
      <c r="J19" s="89">
        <f>'SEKTÖR (U S D)'!J19*2.0114</f>
        <v>4345377.2224947223</v>
      </c>
      <c r="K19" s="89">
        <f>'SEKTÖR (U S D)'!K19*2.2486</f>
        <v>4870645.7741620522</v>
      </c>
      <c r="L19" s="90">
        <f t="shared" si="4"/>
        <v>12.087985110893737</v>
      </c>
      <c r="M19" s="90">
        <f t="shared" si="5"/>
        <v>1.4151270386029222</v>
      </c>
    </row>
    <row r="20" spans="1:13" s="23" customFormat="1" ht="15.6" x14ac:dyDescent="0.3">
      <c r="A20" s="86" t="s">
        <v>190</v>
      </c>
      <c r="B20" s="87">
        <f>'SEKTÖR (U S D)'!B20*2.1275</f>
        <v>839726.18857799994</v>
      </c>
      <c r="C20" s="87">
        <f>'SEKTÖR (U S D)'!C20*2.6481</f>
        <v>965052.60971710493</v>
      </c>
      <c r="D20" s="88">
        <f t="shared" si="0"/>
        <v>14.924676977305412</v>
      </c>
      <c r="E20" s="88">
        <f t="shared" si="1"/>
        <v>3.0822478909314608</v>
      </c>
      <c r="F20" s="87">
        <f>'SEKTÖR (U S D)'!F20*2.1938</f>
        <v>3224915.6567975478</v>
      </c>
      <c r="G20" s="87">
        <f>'SEKTÖR (U S D)'!G20*2.5054</f>
        <v>3335599.9808761319</v>
      </c>
      <c r="H20" s="88">
        <f t="shared" si="2"/>
        <v>3.4321618255435995</v>
      </c>
      <c r="I20" s="88">
        <f t="shared" si="3"/>
        <v>2.7197719423251021</v>
      </c>
      <c r="J20" s="87">
        <f>'SEKTÖR (U S D)'!J20*2.0114</f>
        <v>9217653.1410231106</v>
      </c>
      <c r="K20" s="87">
        <f>'SEKTÖR (U S D)'!K20*2.2486</f>
        <v>9848273.5830622055</v>
      </c>
      <c r="L20" s="88">
        <f t="shared" si="4"/>
        <v>6.8414425276269331</v>
      </c>
      <c r="M20" s="88">
        <f t="shared" si="5"/>
        <v>2.8613368487770718</v>
      </c>
    </row>
    <row r="21" spans="1:13" ht="13.8" x14ac:dyDescent="0.25">
      <c r="A21" s="14" t="s">
        <v>188</v>
      </c>
      <c r="B21" s="89">
        <f>'SEKTÖR (U S D)'!B21*2.1275</f>
        <v>839726.18857799994</v>
      </c>
      <c r="C21" s="89">
        <f>'SEKTÖR (U S D)'!C21*2.6481</f>
        <v>965052.60971710493</v>
      </c>
      <c r="D21" s="90">
        <f t="shared" si="0"/>
        <v>14.924676977305412</v>
      </c>
      <c r="E21" s="90">
        <f t="shared" si="1"/>
        <v>3.0822478909314608</v>
      </c>
      <c r="F21" s="89">
        <f>'SEKTÖR (U S D)'!F21*2.1938</f>
        <v>3224915.6567975478</v>
      </c>
      <c r="G21" s="89">
        <f>'SEKTÖR (U S D)'!G21*2.5054</f>
        <v>3335599.9808761319</v>
      </c>
      <c r="H21" s="90">
        <f t="shared" si="2"/>
        <v>3.4321618255435995</v>
      </c>
      <c r="I21" s="90">
        <f t="shared" si="3"/>
        <v>2.7197719423251021</v>
      </c>
      <c r="J21" s="89">
        <f>'SEKTÖR (U S D)'!J21*2.0114</f>
        <v>9217653.1410231106</v>
      </c>
      <c r="K21" s="89">
        <f>'SEKTÖR (U S D)'!K21*2.2486</f>
        <v>9848273.5830622055</v>
      </c>
      <c r="L21" s="90">
        <f t="shared" si="4"/>
        <v>6.8414425276269331</v>
      </c>
      <c r="M21" s="90">
        <f t="shared" si="5"/>
        <v>2.8613368487770718</v>
      </c>
    </row>
    <row r="22" spans="1:13" ht="16.8" x14ac:dyDescent="0.3">
      <c r="A22" s="83" t="s">
        <v>14</v>
      </c>
      <c r="B22" s="84">
        <f>'SEKTÖR (U S D)'!B22*2.1275</f>
        <v>23073213.41489945</v>
      </c>
      <c r="C22" s="84">
        <f>'SEKTÖR (U S D)'!C22*2.6481</f>
        <v>25835983.347787429</v>
      </c>
      <c r="D22" s="91">
        <f t="shared" si="0"/>
        <v>11.973927875620175</v>
      </c>
      <c r="E22" s="91">
        <f t="shared" si="1"/>
        <v>82.516646638779306</v>
      </c>
      <c r="F22" s="84">
        <f>'SEKTÖR (U S D)'!F22*2.1938</f>
        <v>90284724.857126892</v>
      </c>
      <c r="G22" s="84">
        <f>'SEKTÖR (U S D)'!G22*2.5054</f>
        <v>90478902.53192991</v>
      </c>
      <c r="H22" s="91">
        <f t="shared" si="2"/>
        <v>0.21507256638406935</v>
      </c>
      <c r="I22" s="91">
        <f t="shared" si="3"/>
        <v>73.77442795585894</v>
      </c>
      <c r="J22" s="84">
        <f>'SEKTÖR (U S D)'!J22*2.0114</f>
        <v>244638207.69260702</v>
      </c>
      <c r="K22" s="84">
        <f>'SEKTÖR (U S D)'!K22*2.2486</f>
        <v>267610449.94370973</v>
      </c>
      <c r="L22" s="91">
        <f t="shared" si="4"/>
        <v>9.390292083879153</v>
      </c>
      <c r="M22" s="91">
        <f t="shared" si="5"/>
        <v>77.752068429404446</v>
      </c>
    </row>
    <row r="23" spans="1:13" s="23" customFormat="1" ht="15.6" x14ac:dyDescent="0.3">
      <c r="A23" s="86" t="s">
        <v>15</v>
      </c>
      <c r="B23" s="87">
        <f>'SEKTÖR (U S D)'!B23*2.1275</f>
        <v>2444567.1169910999</v>
      </c>
      <c r="C23" s="87">
        <f>'SEKTÖR (U S D)'!C23*2.6481</f>
        <v>2781386.2023317371</v>
      </c>
      <c r="D23" s="88">
        <f t="shared" si="0"/>
        <v>13.778271130277316</v>
      </c>
      <c r="E23" s="88">
        <f t="shared" si="1"/>
        <v>8.8833724396806986</v>
      </c>
      <c r="F23" s="87">
        <f>'SEKTÖR (U S D)'!F23*2.1938</f>
        <v>9568656.0352863055</v>
      </c>
      <c r="G23" s="87">
        <f>'SEKTÖR (U S D)'!G23*2.5054</f>
        <v>9574645.4998460207</v>
      </c>
      <c r="H23" s="88">
        <f t="shared" si="2"/>
        <v>6.2594627057633911E-2</v>
      </c>
      <c r="I23" s="88">
        <f t="shared" si="3"/>
        <v>7.806946977302295</v>
      </c>
      <c r="J23" s="87">
        <f>'SEKTÖR (U S D)'!J23*2.0114</f>
        <v>25925812.902027257</v>
      </c>
      <c r="K23" s="87">
        <f>'SEKTÖR (U S D)'!K23*2.2486</f>
        <v>28227051.735631358</v>
      </c>
      <c r="L23" s="88">
        <f t="shared" si="4"/>
        <v>8.8762456255485684</v>
      </c>
      <c r="M23" s="88">
        <f t="shared" si="5"/>
        <v>8.2011433356611949</v>
      </c>
    </row>
    <row r="24" spans="1:13" ht="13.8" x14ac:dyDescent="0.25">
      <c r="A24" s="14" t="s">
        <v>16</v>
      </c>
      <c r="B24" s="89">
        <f>'SEKTÖR (U S D)'!B24*2.1275</f>
        <v>1681685.6051194249</v>
      </c>
      <c r="C24" s="89">
        <f>'SEKTÖR (U S D)'!C24*2.6481</f>
        <v>1921785.919053819</v>
      </c>
      <c r="D24" s="90">
        <f t="shared" si="0"/>
        <v>14.277360358171315</v>
      </c>
      <c r="E24" s="90">
        <f t="shared" si="1"/>
        <v>6.1379250583673386</v>
      </c>
      <c r="F24" s="89">
        <f>'SEKTÖR (U S D)'!F24*2.1938</f>
        <v>6678601.3340744032</v>
      </c>
      <c r="G24" s="89">
        <f>'SEKTÖR (U S D)'!G24*2.5054</f>
        <v>6676909.57816735</v>
      </c>
      <c r="H24" s="90">
        <f t="shared" si="2"/>
        <v>-2.5330991062780521E-2</v>
      </c>
      <c r="I24" s="90">
        <f t="shared" si="3"/>
        <v>5.4441993753014284</v>
      </c>
      <c r="J24" s="89">
        <f>'SEKTÖR (U S D)'!J24*2.0114</f>
        <v>17430250.292017765</v>
      </c>
      <c r="K24" s="89">
        <f>'SEKTÖR (U S D)'!K24*2.2486</f>
        <v>19126579.918905262</v>
      </c>
      <c r="L24" s="90">
        <f t="shared" si="4"/>
        <v>9.7321013666931435</v>
      </c>
      <c r="M24" s="90">
        <f t="shared" si="5"/>
        <v>5.5570742883471258</v>
      </c>
    </row>
    <row r="25" spans="1:13" ht="13.8" x14ac:dyDescent="0.25">
      <c r="A25" s="14" t="s">
        <v>17</v>
      </c>
      <c r="B25" s="89">
        <f>'SEKTÖR (U S D)'!B25*2.1275</f>
        <v>329229.46812932502</v>
      </c>
      <c r="C25" s="89">
        <f>'SEKTÖR (U S D)'!C25*2.6481</f>
        <v>387917.66527441202</v>
      </c>
      <c r="D25" s="90">
        <f t="shared" si="0"/>
        <v>17.825924720090253</v>
      </c>
      <c r="E25" s="90">
        <f t="shared" si="1"/>
        <v>1.2389567093110165</v>
      </c>
      <c r="F25" s="89">
        <f>'SEKTÖR (U S D)'!F25*2.1938</f>
        <v>1244240.619121836</v>
      </c>
      <c r="G25" s="89">
        <f>'SEKTÖR (U S D)'!G25*2.5054</f>
        <v>1302091.8249210138</v>
      </c>
      <c r="H25" s="90">
        <f t="shared" si="2"/>
        <v>4.6495191452605162</v>
      </c>
      <c r="I25" s="90">
        <f t="shared" si="3"/>
        <v>1.0616958964068819</v>
      </c>
      <c r="J25" s="89">
        <f>'SEKTÖR (U S D)'!J25*2.0114</f>
        <v>3953714.64805539</v>
      </c>
      <c r="K25" s="89">
        <f>'SEKTÖR (U S D)'!K25*2.2486</f>
        <v>4060698.5210890584</v>
      </c>
      <c r="L25" s="90">
        <f t="shared" si="4"/>
        <v>2.705907799549665</v>
      </c>
      <c r="M25" s="90">
        <f t="shared" si="5"/>
        <v>1.1798033647389679</v>
      </c>
    </row>
    <row r="26" spans="1:13" ht="13.8" x14ac:dyDescent="0.25">
      <c r="A26" s="14" t="s">
        <v>18</v>
      </c>
      <c r="B26" s="89">
        <f>'SEKTÖR (U S D)'!B26*2.1275</f>
        <v>433652.04374235001</v>
      </c>
      <c r="C26" s="89">
        <f>'SEKTÖR (U S D)'!C26*2.6481</f>
        <v>471682.61800350598</v>
      </c>
      <c r="D26" s="90">
        <f t="shared" si="0"/>
        <v>8.7698362800179606</v>
      </c>
      <c r="E26" s="90">
        <f t="shared" si="1"/>
        <v>1.506490672002343</v>
      </c>
      <c r="F26" s="89">
        <f>'SEKTÖR (U S D)'!F26*2.1938</f>
        <v>1645814.082090066</v>
      </c>
      <c r="G26" s="89">
        <f>'SEKTÖR (U S D)'!G26*2.5054</f>
        <v>1595644.096757656</v>
      </c>
      <c r="H26" s="90">
        <f t="shared" si="2"/>
        <v>-3.048338562560954</v>
      </c>
      <c r="I26" s="90">
        <f t="shared" si="3"/>
        <v>1.3010517055939843</v>
      </c>
      <c r="J26" s="89">
        <f>'SEKTÖR (U S D)'!J26*2.0114</f>
        <v>4541847.9619541029</v>
      </c>
      <c r="K26" s="89">
        <f>'SEKTÖR (U S D)'!K26*2.2486</f>
        <v>5039773.2956370385</v>
      </c>
      <c r="L26" s="90">
        <f t="shared" si="4"/>
        <v>10.96305595990726</v>
      </c>
      <c r="M26" s="90">
        <f t="shared" si="5"/>
        <v>1.4642656825751017</v>
      </c>
    </row>
    <row r="27" spans="1:13" s="23" customFormat="1" ht="15.6" x14ac:dyDescent="0.3">
      <c r="A27" s="86" t="s">
        <v>19</v>
      </c>
      <c r="B27" s="87">
        <f>'SEKTÖR (U S D)'!B27*2.1275</f>
        <v>3151237.1444232995</v>
      </c>
      <c r="C27" s="87">
        <f>'SEKTÖR (U S D)'!C27*2.6481</f>
        <v>3805882.071727281</v>
      </c>
      <c r="D27" s="88">
        <f t="shared" si="0"/>
        <v>20.774219689003651</v>
      </c>
      <c r="E27" s="88">
        <f t="shared" si="1"/>
        <v>12.155474085660464</v>
      </c>
      <c r="F27" s="87">
        <f>'SEKTÖR (U S D)'!F27*2.1938</f>
        <v>12680003.310051322</v>
      </c>
      <c r="G27" s="87">
        <f>'SEKTÖR (U S D)'!G27*2.5054</f>
        <v>12928385.223816864</v>
      </c>
      <c r="H27" s="88">
        <f t="shared" si="2"/>
        <v>1.9588473890117375</v>
      </c>
      <c r="I27" s="88">
        <f t="shared" si="3"/>
        <v>10.541509651307706</v>
      </c>
      <c r="J27" s="87">
        <f>'SEKTÖR (U S D)'!J27*2.0114</f>
        <v>35385069.823582307</v>
      </c>
      <c r="K27" s="87">
        <f>'SEKTÖR (U S D)'!K27*2.2486</f>
        <v>38591752.729560085</v>
      </c>
      <c r="L27" s="88">
        <f t="shared" si="4"/>
        <v>9.0622483492760857</v>
      </c>
      <c r="M27" s="88">
        <f t="shared" si="5"/>
        <v>11.212524023895806</v>
      </c>
    </row>
    <row r="28" spans="1:13" ht="13.8" x14ac:dyDescent="0.25">
      <c r="A28" s="14" t="s">
        <v>20</v>
      </c>
      <c r="B28" s="89">
        <f>'SEKTÖR (U S D)'!B28*2.1275</f>
        <v>3151237.1444232995</v>
      </c>
      <c r="C28" s="89">
        <f>'SEKTÖR (U S D)'!C28*2.6481</f>
        <v>3805882.071727281</v>
      </c>
      <c r="D28" s="90">
        <f t="shared" si="0"/>
        <v>20.774219689003651</v>
      </c>
      <c r="E28" s="90">
        <f t="shared" si="1"/>
        <v>12.155474085660464</v>
      </c>
      <c r="F28" s="89">
        <f>'SEKTÖR (U S D)'!F28*2.1938</f>
        <v>12680003.310051322</v>
      </c>
      <c r="G28" s="89">
        <f>'SEKTÖR (U S D)'!G28*2.5054</f>
        <v>12928385.223816864</v>
      </c>
      <c r="H28" s="90">
        <f t="shared" si="2"/>
        <v>1.9588473890117375</v>
      </c>
      <c r="I28" s="90">
        <f t="shared" si="3"/>
        <v>10.541509651307706</v>
      </c>
      <c r="J28" s="89">
        <f>'SEKTÖR (U S D)'!J28*2.0114</f>
        <v>35385069.823582307</v>
      </c>
      <c r="K28" s="89">
        <f>'SEKTÖR (U S D)'!K28*2.2486</f>
        <v>38591752.729560085</v>
      </c>
      <c r="L28" s="90">
        <f t="shared" si="4"/>
        <v>9.0622483492760857</v>
      </c>
      <c r="M28" s="90">
        <f t="shared" si="5"/>
        <v>11.212524023895806</v>
      </c>
    </row>
    <row r="29" spans="1:13" s="23" customFormat="1" ht="15.6" x14ac:dyDescent="0.3">
      <c r="A29" s="86" t="s">
        <v>21</v>
      </c>
      <c r="B29" s="87">
        <f>'SEKTÖR (U S D)'!B29*2.1275</f>
        <v>17477409.153485052</v>
      </c>
      <c r="C29" s="87">
        <f>'SEKTÖR (U S D)'!C29*2.6481</f>
        <v>19248715.073728412</v>
      </c>
      <c r="D29" s="88">
        <f t="shared" si="0"/>
        <v>10.134831225199965</v>
      </c>
      <c r="E29" s="88">
        <f t="shared" si="1"/>
        <v>61.47780011343815</v>
      </c>
      <c r="F29" s="87">
        <f>'SEKTÖR (U S D)'!F29*2.1938</f>
        <v>68036065.511789262</v>
      </c>
      <c r="G29" s="87">
        <f>'SEKTÖR (U S D)'!G29*2.5054</f>
        <v>67975871.808267012</v>
      </c>
      <c r="H29" s="88">
        <f t="shared" si="2"/>
        <v>-8.8473228234839232E-2</v>
      </c>
      <c r="I29" s="88">
        <f t="shared" si="3"/>
        <v>55.425971327248924</v>
      </c>
      <c r="J29" s="87">
        <f>'SEKTÖR (U S D)'!J29*2.0114</f>
        <v>183327324.96699747</v>
      </c>
      <c r="K29" s="87">
        <f>'SEKTÖR (U S D)'!K29*2.2486</f>
        <v>200791645.47851828</v>
      </c>
      <c r="L29" s="88">
        <f t="shared" si="4"/>
        <v>9.5263052110015369</v>
      </c>
      <c r="M29" s="88">
        <f t="shared" si="5"/>
        <v>58.338401069847443</v>
      </c>
    </row>
    <row r="30" spans="1:13" ht="13.8" x14ac:dyDescent="0.25">
      <c r="A30" s="14" t="s">
        <v>22</v>
      </c>
      <c r="B30" s="89">
        <f>'SEKTÖR (U S D)'!B30*2.1275</f>
        <v>3284366.0938329748</v>
      </c>
      <c r="C30" s="89">
        <f>'SEKTÖR (U S D)'!C30*2.6481</f>
        <v>3683882.0866632331</v>
      </c>
      <c r="D30" s="90">
        <f t="shared" si="0"/>
        <v>12.164173585290202</v>
      </c>
      <c r="E30" s="90">
        <f t="shared" si="1"/>
        <v>11.765822585969104</v>
      </c>
      <c r="F30" s="89">
        <f>'SEKTÖR (U S D)'!F30*2.1938</f>
        <v>13634666.289442856</v>
      </c>
      <c r="G30" s="89">
        <f>'SEKTÖR (U S D)'!G30*2.5054</f>
        <v>13455886.26706595</v>
      </c>
      <c r="H30" s="90">
        <f t="shared" si="2"/>
        <v>-1.3112167073376277</v>
      </c>
      <c r="I30" s="90">
        <f t="shared" si="3"/>
        <v>10.971621938512854</v>
      </c>
      <c r="J30" s="89">
        <f>'SEKTÖR (U S D)'!J30*2.0114</f>
        <v>36137851.965841234</v>
      </c>
      <c r="K30" s="89">
        <f>'SEKTÖR (U S D)'!K30*2.2486</f>
        <v>40217370.519956715</v>
      </c>
      <c r="L30" s="90">
        <f t="shared" si="4"/>
        <v>11.288768790053116</v>
      </c>
      <c r="M30" s="90">
        <f t="shared" si="5"/>
        <v>11.68483422592851</v>
      </c>
    </row>
    <row r="31" spans="1:13" ht="13.8" x14ac:dyDescent="0.25">
      <c r="A31" s="14" t="s">
        <v>23</v>
      </c>
      <c r="B31" s="89">
        <f>'SEKTÖR (U S D)'!B31*2.1275</f>
        <v>4437810.0609617252</v>
      </c>
      <c r="C31" s="89">
        <f>'SEKTÖR (U S D)'!C31*2.6481</f>
        <v>4881371.6865117745</v>
      </c>
      <c r="D31" s="90">
        <f t="shared" si="0"/>
        <v>9.9950565584576729</v>
      </c>
      <c r="E31" s="90">
        <f t="shared" si="1"/>
        <v>15.590442877527606</v>
      </c>
      <c r="F31" s="89">
        <f>'SEKTÖR (U S D)'!F31*2.1938</f>
        <v>16740924.721895318</v>
      </c>
      <c r="G31" s="89">
        <f>'SEKTÖR (U S D)'!G31*2.5054</f>
        <v>17655014.997018982</v>
      </c>
      <c r="H31" s="90">
        <f t="shared" si="2"/>
        <v>5.4602137594474218</v>
      </c>
      <c r="I31" s="90">
        <f t="shared" si="3"/>
        <v>14.395495474732787</v>
      </c>
      <c r="J31" s="89">
        <f>'SEKTÖR (U S D)'!J31*2.0114</f>
        <v>44321366.070444182</v>
      </c>
      <c r="K31" s="89">
        <f>'SEKTÖR (U S D)'!K31*2.2486</f>
        <v>48762531.549395666</v>
      </c>
      <c r="L31" s="90">
        <f t="shared" si="4"/>
        <v>10.020371375495772</v>
      </c>
      <c r="M31" s="90">
        <f t="shared" si="5"/>
        <v>14.167562180838233</v>
      </c>
    </row>
    <row r="32" spans="1:13" ht="13.8" x14ac:dyDescent="0.25">
      <c r="A32" s="14" t="s">
        <v>24</v>
      </c>
      <c r="B32" s="89">
        <f>'SEKTÖR (U S D)'!B32*2.1275</f>
        <v>162443.32158175</v>
      </c>
      <c r="C32" s="89">
        <f>'SEKTÖR (U S D)'!C32*2.6481</f>
        <v>274778.40256339201</v>
      </c>
      <c r="D32" s="90">
        <f t="shared" si="0"/>
        <v>69.153400637101043</v>
      </c>
      <c r="E32" s="90">
        <f t="shared" si="1"/>
        <v>0.87760516188107218</v>
      </c>
      <c r="F32" s="89">
        <f>'SEKTÖR (U S D)'!F32*2.1938</f>
        <v>695868.27672408195</v>
      </c>
      <c r="G32" s="89">
        <f>'SEKTÖR (U S D)'!G32*2.5054</f>
        <v>682957.00739956787</v>
      </c>
      <c r="H32" s="90">
        <f t="shared" si="2"/>
        <v>-1.8554185837147334</v>
      </c>
      <c r="I32" s="90">
        <f t="shared" si="3"/>
        <v>0.55686752523957406</v>
      </c>
      <c r="J32" s="89">
        <f>'SEKTÖR (U S D)'!J32*2.0114</f>
        <v>2308409.1471437984</v>
      </c>
      <c r="K32" s="89">
        <f>'SEKTÖR (U S D)'!K32*2.2486</f>
        <v>2759647.7753418679</v>
      </c>
      <c r="L32" s="90">
        <f t="shared" si="4"/>
        <v>19.547601808647673</v>
      </c>
      <c r="M32" s="90">
        <f t="shared" si="5"/>
        <v>0.80179351260224641</v>
      </c>
    </row>
    <row r="33" spans="1:13" ht="13.8" x14ac:dyDescent="0.25">
      <c r="A33" s="14" t="s">
        <v>175</v>
      </c>
      <c r="B33" s="89">
        <f>'SEKTÖR (U S D)'!B33*2.1275</f>
        <v>2295694.4806380002</v>
      </c>
      <c r="C33" s="89">
        <f>'SEKTÖR (U S D)'!C33*2.6481</f>
        <v>2347037.804118189</v>
      </c>
      <c r="D33" s="90">
        <f t="shared" si="0"/>
        <v>2.2365050712636614</v>
      </c>
      <c r="E33" s="90">
        <f t="shared" si="1"/>
        <v>7.4961222308909266</v>
      </c>
      <c r="F33" s="89">
        <f>'SEKTÖR (U S D)'!F33*2.1938</f>
        <v>8686158.7903292868</v>
      </c>
      <c r="G33" s="89">
        <f>'SEKTÖR (U S D)'!G33*2.5054</f>
        <v>8243728.6148165083</v>
      </c>
      <c r="H33" s="90">
        <f t="shared" si="2"/>
        <v>-5.0935078000802507</v>
      </c>
      <c r="I33" s="90">
        <f t="shared" si="3"/>
        <v>6.7217477860853636</v>
      </c>
      <c r="J33" s="89">
        <f>'SEKTÖR (U S D)'!J33*2.0114</f>
        <v>24456677.373617053</v>
      </c>
      <c r="K33" s="89">
        <f>'SEKTÖR (U S D)'!K33*2.2486</f>
        <v>25726304.312823407</v>
      </c>
      <c r="L33" s="90">
        <f t="shared" si="4"/>
        <v>5.19133044857508</v>
      </c>
      <c r="M33" s="90">
        <f t="shared" si="5"/>
        <v>7.4745712425918862</v>
      </c>
    </row>
    <row r="34" spans="1:13" ht="13.8" x14ac:dyDescent="0.25">
      <c r="A34" s="14" t="s">
        <v>25</v>
      </c>
      <c r="B34" s="89">
        <f>'SEKTÖR (U S D)'!B34*2.1275</f>
        <v>1117316.6853462001</v>
      </c>
      <c r="C34" s="89">
        <f>'SEKTÖR (U S D)'!C34*2.6481</f>
        <v>1317898.8992859689</v>
      </c>
      <c r="D34" s="90">
        <f t="shared" si="0"/>
        <v>17.952136271697974</v>
      </c>
      <c r="E34" s="90">
        <f t="shared" si="1"/>
        <v>4.2091913558741947</v>
      </c>
      <c r="F34" s="89">
        <f>'SEKTÖR (U S D)'!F34*2.1938</f>
        <v>4338856.7014982002</v>
      </c>
      <c r="G34" s="89">
        <f>'SEKTÖR (U S D)'!G34*2.5054</f>
        <v>4637121.1324244561</v>
      </c>
      <c r="H34" s="90">
        <f t="shared" si="2"/>
        <v>6.874263232138218</v>
      </c>
      <c r="I34" s="90">
        <f t="shared" si="3"/>
        <v>3.7810025247146641</v>
      </c>
      <c r="J34" s="89">
        <f>'SEKTÖR (U S D)'!J34*2.0114</f>
        <v>11856219.564528538</v>
      </c>
      <c r="K34" s="89">
        <f>'SEKTÖR (U S D)'!K34*2.2486</f>
        <v>13307184.851841014</v>
      </c>
      <c r="L34" s="90">
        <f t="shared" si="4"/>
        <v>12.238009589949538</v>
      </c>
      <c r="M34" s="90">
        <f t="shared" si="5"/>
        <v>3.8662957572124395</v>
      </c>
    </row>
    <row r="35" spans="1:13" ht="13.8" x14ac:dyDescent="0.25">
      <c r="A35" s="14" t="s">
        <v>26</v>
      </c>
      <c r="B35" s="89">
        <f>'SEKTÖR (U S D)'!B35*2.1275</f>
        <v>1380350.8908968498</v>
      </c>
      <c r="C35" s="89">
        <f>'SEKTÖR (U S D)'!C35*2.6481</f>
        <v>1503135.2674272477</v>
      </c>
      <c r="D35" s="90">
        <f t="shared" si="0"/>
        <v>8.8951568286105669</v>
      </c>
      <c r="E35" s="90">
        <f t="shared" si="1"/>
        <v>4.8008113352187687</v>
      </c>
      <c r="F35" s="89">
        <f>'SEKTÖR (U S D)'!F35*2.1938</f>
        <v>5281834.8568054019</v>
      </c>
      <c r="G35" s="89">
        <f>'SEKTÖR (U S D)'!G35*2.5054</f>
        <v>5166432.273006795</v>
      </c>
      <c r="H35" s="90">
        <f t="shared" si="2"/>
        <v>-2.1848957214161278</v>
      </c>
      <c r="I35" s="90">
        <f t="shared" si="3"/>
        <v>4.2125907238900986</v>
      </c>
      <c r="J35" s="89">
        <f>'SEKTÖR (U S D)'!J35*2.0114</f>
        <v>14121683.429467902</v>
      </c>
      <c r="K35" s="89">
        <f>'SEKTÖR (U S D)'!K35*2.2486</f>
        <v>15196814.765438952</v>
      </c>
      <c r="L35" s="90">
        <f t="shared" si="4"/>
        <v>7.6133369037827272</v>
      </c>
      <c r="M35" s="90">
        <f t="shared" si="5"/>
        <v>4.415312562719178</v>
      </c>
    </row>
    <row r="36" spans="1:13" ht="13.8" x14ac:dyDescent="0.25">
      <c r="A36" s="14" t="s">
        <v>27</v>
      </c>
      <c r="B36" s="89">
        <f>'SEKTÖR (U S D)'!B36*2.1275</f>
        <v>2554336.0852329</v>
      </c>
      <c r="C36" s="89">
        <f>'SEKTÖR (U S D)'!C36*2.6481</f>
        <v>2614306.6337923077</v>
      </c>
      <c r="D36" s="90">
        <f t="shared" si="0"/>
        <v>2.3477939690907856</v>
      </c>
      <c r="E36" s="90">
        <f t="shared" si="1"/>
        <v>8.3497428296852849</v>
      </c>
      <c r="F36" s="89">
        <f>'SEKTÖR (U S D)'!F36*2.1938</f>
        <v>10241114.334887253</v>
      </c>
      <c r="G36" s="89">
        <f>'SEKTÖR (U S D)'!G36*2.5054</f>
        <v>9378661.1116815321</v>
      </c>
      <c r="H36" s="90">
        <f t="shared" si="2"/>
        <v>-8.4214783177226966</v>
      </c>
      <c r="I36" s="90">
        <f t="shared" si="3"/>
        <v>7.6471457891743588</v>
      </c>
      <c r="J36" s="89">
        <f>'SEKTÖR (U S D)'!J36*2.0114</f>
        <v>27039780.812087022</v>
      </c>
      <c r="K36" s="89">
        <f>'SEKTÖR (U S D)'!K36*2.2486</f>
        <v>27610925.29889283</v>
      </c>
      <c r="L36" s="90">
        <f t="shared" si="4"/>
        <v>2.1122378571593345</v>
      </c>
      <c r="M36" s="90">
        <f t="shared" si="5"/>
        <v>8.0221327444061235</v>
      </c>
    </row>
    <row r="37" spans="1:13" ht="13.8" x14ac:dyDescent="0.25">
      <c r="A37" s="14" t="s">
        <v>176</v>
      </c>
      <c r="B37" s="89">
        <f>'SEKTÖR (U S D)'!B37*2.1275</f>
        <v>655622.16760672501</v>
      </c>
      <c r="C37" s="89">
        <f>'SEKTÖR (U S D)'!C37*2.6481</f>
        <v>701256.95867572806</v>
      </c>
      <c r="D37" s="90">
        <f t="shared" si="0"/>
        <v>6.9605320447884989</v>
      </c>
      <c r="E37" s="90">
        <f t="shared" si="1"/>
        <v>2.2397201563061722</v>
      </c>
      <c r="F37" s="89">
        <f>'SEKTÖR (U S D)'!F37*2.1938</f>
        <v>2345964.8616441381</v>
      </c>
      <c r="G37" s="89">
        <f>'SEKTÖR (U S D)'!G37*2.5054</f>
        <v>2345632.7372910739</v>
      </c>
      <c r="H37" s="90">
        <f t="shared" si="2"/>
        <v>-1.4157260344959267E-2</v>
      </c>
      <c r="I37" s="90">
        <f t="shared" si="3"/>
        <v>1.9125752915395515</v>
      </c>
      <c r="J37" s="89">
        <f>'SEKTÖR (U S D)'!J37*2.0114</f>
        <v>6388488.2022690699</v>
      </c>
      <c r="K37" s="89">
        <f>'SEKTÖR (U S D)'!K37*2.2486</f>
        <v>6797811.2899478348</v>
      </c>
      <c r="L37" s="90">
        <f t="shared" si="4"/>
        <v>6.4071979898684202</v>
      </c>
      <c r="M37" s="90">
        <f t="shared" si="5"/>
        <v>1.9750495120701685</v>
      </c>
    </row>
    <row r="38" spans="1:13" ht="13.8" x14ac:dyDescent="0.25">
      <c r="A38" s="14" t="s">
        <v>28</v>
      </c>
      <c r="B38" s="89">
        <f>'SEKTÖR (U S D)'!B38*2.1275</f>
        <v>441918.94216782495</v>
      </c>
      <c r="C38" s="89">
        <f>'SEKTÖR (U S D)'!C38*2.6481</f>
        <v>663488.40258164098</v>
      </c>
      <c r="D38" s="90">
        <f t="shared" si="0"/>
        <v>50.138031949232875</v>
      </c>
      <c r="E38" s="90">
        <f t="shared" si="1"/>
        <v>2.1190924815116845</v>
      </c>
      <c r="F38" s="89">
        <f>'SEKTÖR (U S D)'!F38*2.1938</f>
        <v>1744477.5946799039</v>
      </c>
      <c r="G38" s="89">
        <f>'SEKTÖR (U S D)'!G38*2.5054</f>
        <v>2108890.924562512</v>
      </c>
      <c r="H38" s="90">
        <f t="shared" si="2"/>
        <v>20.889539137329798</v>
      </c>
      <c r="I38" s="90">
        <f t="shared" si="3"/>
        <v>1.7195414315066098</v>
      </c>
      <c r="J38" s="89">
        <f>'SEKTÖR (U S D)'!J38*2.0114</f>
        <v>4714482.3308355585</v>
      </c>
      <c r="K38" s="89">
        <f>'SEKTÖR (U S D)'!K38*2.2486</f>
        <v>7086877.8486389844</v>
      </c>
      <c r="L38" s="90">
        <f t="shared" si="4"/>
        <v>50.321442553438544</v>
      </c>
      <c r="M38" s="90">
        <f t="shared" si="5"/>
        <v>2.0590354806925983</v>
      </c>
    </row>
    <row r="39" spans="1:13" ht="13.8" x14ac:dyDescent="0.25">
      <c r="A39" s="14" t="s">
        <v>177</v>
      </c>
      <c r="B39" s="89">
        <f>'SEKTÖR (U S D)'!B39*2.1275</f>
        <v>284378.859538975</v>
      </c>
      <c r="C39" s="89">
        <f>'SEKTÖR (U S D)'!C39*2.6481</f>
        <v>339630.05193772196</v>
      </c>
      <c r="D39" s="90">
        <f t="shared" si="0"/>
        <v>19.428727046841054</v>
      </c>
      <c r="E39" s="90">
        <f t="shared" si="1"/>
        <v>1.0847325842565738</v>
      </c>
      <c r="F39" s="89">
        <f>'SEKTÖR (U S D)'!F39*2.1938</f>
        <v>997459.85709115199</v>
      </c>
      <c r="G39" s="89">
        <f>'SEKTÖR (U S D)'!G39*2.5054</f>
        <v>1154684.255759052</v>
      </c>
      <c r="H39" s="90">
        <f t="shared" si="2"/>
        <v>15.762478815579261</v>
      </c>
      <c r="I39" s="90">
        <f t="shared" si="3"/>
        <v>0.94150313558675913</v>
      </c>
      <c r="J39" s="89">
        <f>'SEKTÖR (U S D)'!J39*2.0114</f>
        <v>2936819.6184717841</v>
      </c>
      <c r="K39" s="89">
        <f>'SEKTÖR (U S D)'!K39*2.2486</f>
        <v>3719289.8448365303</v>
      </c>
      <c r="L39" s="90">
        <f t="shared" si="4"/>
        <v>26.643455438775494</v>
      </c>
      <c r="M39" s="90">
        <f t="shared" si="5"/>
        <v>1.0806098139491442</v>
      </c>
    </row>
    <row r="40" spans="1:13" ht="13.8" x14ac:dyDescent="0.25">
      <c r="A40" s="11" t="s">
        <v>29</v>
      </c>
      <c r="B40" s="89">
        <f>'SEKTÖR (U S D)'!B40*2.1275</f>
        <v>837576.20477504993</v>
      </c>
      <c r="C40" s="89">
        <f>'SEKTÖR (U S D)'!C40*2.6481</f>
        <v>891170.58391479298</v>
      </c>
      <c r="D40" s="90">
        <f t="shared" si="0"/>
        <v>6.3987466255845975</v>
      </c>
      <c r="E40" s="90">
        <f t="shared" si="1"/>
        <v>2.84627866405825</v>
      </c>
      <c r="F40" s="89">
        <f>'SEKTÖR (U S D)'!F40*2.1938</f>
        <v>3243264.7667921619</v>
      </c>
      <c r="G40" s="89">
        <f>'SEKTÖR (U S D)'!G40*2.5054</f>
        <v>3062922.2949875835</v>
      </c>
      <c r="H40" s="90">
        <f t="shared" si="2"/>
        <v>-5.5605226453019716</v>
      </c>
      <c r="I40" s="90">
        <f t="shared" si="3"/>
        <v>2.4974367931376338</v>
      </c>
      <c r="J40" s="89">
        <f>'SEKTÖR (U S D)'!J40*2.0114</f>
        <v>8833375.0184383057</v>
      </c>
      <c r="K40" s="89">
        <f>'SEKTÖR (U S D)'!K40*2.2486</f>
        <v>9371994.9848960191</v>
      </c>
      <c r="L40" s="90">
        <f t="shared" si="4"/>
        <v>6.0975557511531822</v>
      </c>
      <c r="M40" s="90">
        <f t="shared" si="5"/>
        <v>2.7229579246212046</v>
      </c>
    </row>
    <row r="41" spans="1:13" ht="13.8" x14ac:dyDescent="0.25">
      <c r="A41" s="14" t="s">
        <v>30</v>
      </c>
      <c r="B41" s="89">
        <f>'SEKTÖR (U S D)'!B41*2.1275</f>
        <v>25595.360906074999</v>
      </c>
      <c r="C41" s="89">
        <f>'SEKTÖR (U S D)'!C41*2.6481</f>
        <v>30758.296256414997</v>
      </c>
      <c r="D41" s="90">
        <f t="shared" si="0"/>
        <v>20.171371559424223</v>
      </c>
      <c r="E41" s="90">
        <f t="shared" si="1"/>
        <v>9.8237850258517168E-2</v>
      </c>
      <c r="F41" s="89">
        <f>'SEKTÖR (U S D)'!F41*2.1938</f>
        <v>85474.459999501996</v>
      </c>
      <c r="G41" s="89">
        <f>'SEKTÖR (U S D)'!G41*2.5054</f>
        <v>83940.192253005996</v>
      </c>
      <c r="H41" s="90">
        <f t="shared" si="2"/>
        <v>-1.7950013916495513</v>
      </c>
      <c r="I41" s="90">
        <f t="shared" si="3"/>
        <v>6.8442913128670665E-2</v>
      </c>
      <c r="J41" s="89">
        <f>'SEKTÖR (U S D)'!J41*2.0114</f>
        <v>212171.43385304202</v>
      </c>
      <c r="K41" s="89">
        <f>'SEKTÖR (U S D)'!K41*2.2486</f>
        <v>234892.43650847999</v>
      </c>
      <c r="L41" s="90">
        <f t="shared" si="4"/>
        <v>10.708794413471985</v>
      </c>
      <c r="M41" s="90">
        <f t="shared" si="5"/>
        <v>6.8246112215716789E-2</v>
      </c>
    </row>
    <row r="42" spans="1:13" ht="16.8" x14ac:dyDescent="0.3">
      <c r="A42" s="83" t="s">
        <v>31</v>
      </c>
      <c r="B42" s="84">
        <f>'SEKTÖR (U S D)'!B42*2.1275</f>
        <v>876947.56997777498</v>
      </c>
      <c r="C42" s="84">
        <f>'SEKTÖR (U S D)'!C42*2.6481</f>
        <v>929292.52127438993</v>
      </c>
      <c r="D42" s="91">
        <f t="shared" si="0"/>
        <v>5.9689943947209478</v>
      </c>
      <c r="E42" s="91">
        <f t="shared" si="1"/>
        <v>2.9680349909586905</v>
      </c>
      <c r="F42" s="84">
        <f>'SEKTÖR (U S D)'!F42*2.1938</f>
        <v>3297956.9290898861</v>
      </c>
      <c r="G42" s="84">
        <f>'SEKTÖR (U S D)'!G42*2.5054</f>
        <v>2969206.7885653777</v>
      </c>
      <c r="H42" s="91">
        <f t="shared" si="2"/>
        <v>-9.9682969666687349</v>
      </c>
      <c r="I42" s="91">
        <f t="shared" si="3"/>
        <v>2.4210233123877765</v>
      </c>
      <c r="J42" s="84">
        <f>'SEKTÖR (U S D)'!J42*2.0114</f>
        <v>10004931.268133346</v>
      </c>
      <c r="K42" s="84">
        <f>'SEKTÖR (U S D)'!K42*2.2486</f>
        <v>9731047.6628033146</v>
      </c>
      <c r="L42" s="91">
        <f t="shared" si="4"/>
        <v>-2.7374861254907028</v>
      </c>
      <c r="M42" s="91">
        <f t="shared" si="5"/>
        <v>2.8272777984836832</v>
      </c>
    </row>
    <row r="43" spans="1:13" ht="13.8" x14ac:dyDescent="0.25">
      <c r="A43" s="14" t="s">
        <v>32</v>
      </c>
      <c r="B43" s="89">
        <f>'SEKTÖR (U S D)'!B43*2.1275</f>
        <v>876947.56997777498</v>
      </c>
      <c r="C43" s="89">
        <f>'SEKTÖR (U S D)'!C43*2.6481</f>
        <v>929292.52127438993</v>
      </c>
      <c r="D43" s="90">
        <f t="shared" si="0"/>
        <v>5.9689943947209478</v>
      </c>
      <c r="E43" s="90">
        <f t="shared" si="1"/>
        <v>2.9680349909586905</v>
      </c>
      <c r="F43" s="89">
        <f>'SEKTÖR (U S D)'!F43*2.1938</f>
        <v>3297956.9290898861</v>
      </c>
      <c r="G43" s="89">
        <f>'SEKTÖR (U S D)'!G43*2.5054</f>
        <v>2969206.7885653777</v>
      </c>
      <c r="H43" s="90">
        <f t="shared" si="2"/>
        <v>-9.9682969666687349</v>
      </c>
      <c r="I43" s="90">
        <f t="shared" si="3"/>
        <v>2.4210233123877765</v>
      </c>
      <c r="J43" s="89">
        <f>'SEKTÖR (U S D)'!J43*2.0114</f>
        <v>10004931.268133346</v>
      </c>
      <c r="K43" s="89">
        <f>'SEKTÖR (U S D)'!K43*2.2486</f>
        <v>9731047.6628033146</v>
      </c>
      <c r="L43" s="90">
        <f t="shared" si="4"/>
        <v>-2.7374861254907028</v>
      </c>
      <c r="M43" s="90">
        <f t="shared" si="5"/>
        <v>2.8272777984836832</v>
      </c>
    </row>
    <row r="44" spans="1:13" ht="17.399999999999999" x14ac:dyDescent="0.3">
      <c r="A44" s="92" t="s">
        <v>33</v>
      </c>
      <c r="B44" s="93">
        <f>'SEKTÖR (U S D)'!B44*2.1275</f>
        <v>27884407.074714225</v>
      </c>
      <c r="C44" s="93">
        <f>'SEKTÖR (U S D)'!C44*2.6481</f>
        <v>31310025.795020148</v>
      </c>
      <c r="D44" s="94">
        <f>(C44-B44)/B44*100</f>
        <v>12.285069254394505</v>
      </c>
      <c r="E44" s="95">
        <f>C44/C$46*100</f>
        <v>100</v>
      </c>
      <c r="F44" s="93">
        <f>'SEKTÖR (U S D)'!F44*2.1938</f>
        <v>109946748.13367508</v>
      </c>
      <c r="G44" s="93">
        <f>'SEKTÖR (U S D)'!G44*2.5054</f>
        <v>110911247.0592795</v>
      </c>
      <c r="H44" s="94">
        <f>(G44-F44)/F44*100</f>
        <v>0.87724188480023446</v>
      </c>
      <c r="I44" s="94">
        <f t="shared" si="3"/>
        <v>90.434494414669999</v>
      </c>
      <c r="J44" s="93">
        <f>'SEKTÖR (U S D)'!J44*2.0114</f>
        <v>299051692.91856325</v>
      </c>
      <c r="K44" s="93">
        <f>'SEKTÖR (U S D)'!K44*2.2486</f>
        <v>326791656.45035768</v>
      </c>
      <c r="L44" s="94">
        <f>(K44-J44)/J44*100</f>
        <v>9.275976089976016</v>
      </c>
      <c r="M44" s="94">
        <f t="shared" si="5"/>
        <v>94.946693000333937</v>
      </c>
    </row>
    <row r="45" spans="1:13" ht="13.8" x14ac:dyDescent="0.25">
      <c r="A45" s="96" t="s">
        <v>34</v>
      </c>
      <c r="B45" s="89">
        <f>'SEKTÖR (U S D)'!B45*2.1275</f>
        <v>0</v>
      </c>
      <c r="C45" s="89">
        <f>'SEKTÖR (U S D)'!C45*2.6481</f>
        <v>0</v>
      </c>
      <c r="D45" s="90"/>
      <c r="E45" s="90"/>
      <c r="F45" s="89">
        <f>'SEKTÖR (U S D)'!F45*2.1938</f>
        <v>6851993.1275293464</v>
      </c>
      <c r="G45" s="89">
        <f>'SEKTÖR (U S D)'!G45*2.5054</f>
        <v>11731388.117865726</v>
      </c>
      <c r="H45" s="90">
        <f>(G45-F45)/F45*100</f>
        <v>71.211323472178748</v>
      </c>
      <c r="I45" s="90">
        <f t="shared" si="3"/>
        <v>9.5655055853300031</v>
      </c>
      <c r="J45" s="89">
        <f>'SEKTÖR (U S D)'!J45*2.0114</f>
        <v>13893066.375268761</v>
      </c>
      <c r="K45" s="89">
        <f>'SEKTÖR (U S D)'!K45*2.2486</f>
        <v>17392691.759862069</v>
      </c>
      <c r="L45" s="90">
        <f>(K45-J45)/J45*100</f>
        <v>25.18972622791927</v>
      </c>
      <c r="M45" s="90">
        <f t="shared" si="5"/>
        <v>5.0533069996660682</v>
      </c>
    </row>
    <row r="46" spans="1:13" s="24" customFormat="1" ht="17.399999999999999" x14ac:dyDescent="0.3">
      <c r="A46" s="97" t="s">
        <v>35</v>
      </c>
      <c r="B46" s="98">
        <f>'SEKTÖR (U S D)'!B46*2.1275</f>
        <v>27884407.074714225</v>
      </c>
      <c r="C46" s="98">
        <f>'SEKTÖR (U S D)'!C46*2.6481</f>
        <v>31310025.795020148</v>
      </c>
      <c r="D46" s="99">
        <f>(C46-B46)/B46*100</f>
        <v>12.285069254394505</v>
      </c>
      <c r="E46" s="100">
        <f>C46/C$46*100</f>
        <v>100</v>
      </c>
      <c r="F46" s="98">
        <f>'SEKTÖR (U S D)'!F46*2.1938</f>
        <v>116798741.26120442</v>
      </c>
      <c r="G46" s="98">
        <f>'SEKTÖR (U S D)'!G46*2.5054</f>
        <v>122642635.17714523</v>
      </c>
      <c r="H46" s="99">
        <f>(G46-F46)/F46*100</f>
        <v>5.0033877530167352</v>
      </c>
      <c r="I46" s="100">
        <f t="shared" si="3"/>
        <v>100</v>
      </c>
      <c r="J46" s="98">
        <f>'SEKTÖR (U S D)'!J46*2.0114</f>
        <v>312944759.293832</v>
      </c>
      <c r="K46" s="98">
        <f>'SEKTÖR (U S D)'!K46*2.2486</f>
        <v>344184348.21021974</v>
      </c>
      <c r="L46" s="99">
        <f>(K46-J46)/J46*100</f>
        <v>9.9824611177003515</v>
      </c>
      <c r="M46" s="100">
        <f t="shared" si="5"/>
        <v>100</v>
      </c>
    </row>
    <row r="47" spans="1:13" s="24" customFormat="1" ht="17.399999999999999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x14ac:dyDescent="0.25">
      <c r="A48" s="19" t="s">
        <v>213</v>
      </c>
    </row>
    <row r="49" spans="1:1" x14ac:dyDescent="0.25">
      <c r="A49" s="19" t="s">
        <v>192</v>
      </c>
    </row>
    <row r="51" spans="1:1" x14ac:dyDescent="0.25">
      <c r="A51" s="29" t="s">
        <v>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zoomScale="80" zoomScaleNormal="80" workbookViewId="0">
      <selection activeCell="D7" sqref="D7"/>
    </sheetView>
  </sheetViews>
  <sheetFormatPr defaultColWidth="9.109375" defaultRowHeight="13.2" x14ac:dyDescent="0.25"/>
  <cols>
    <col min="1" max="1" width="51" style="19" customWidth="1"/>
    <col min="2" max="5" width="14.44140625" style="19" customWidth="1"/>
    <col min="6" max="7" width="18" style="19" bestFit="1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ht="39.75" customHeight="1" x14ac:dyDescent="0.25">
      <c r="B4" s="20"/>
      <c r="C4" s="20"/>
    </row>
    <row r="5" spans="1:7" ht="45" customHeight="1" x14ac:dyDescent="0.25">
      <c r="A5" s="147" t="s">
        <v>37</v>
      </c>
      <c r="B5" s="148"/>
      <c r="C5" s="148"/>
      <c r="D5" s="148"/>
      <c r="E5" s="148"/>
      <c r="F5" s="148"/>
      <c r="G5" s="149"/>
    </row>
    <row r="6" spans="1:7" ht="50.25" customHeight="1" x14ac:dyDescent="0.25">
      <c r="A6" s="81"/>
      <c r="B6" s="150" t="s">
        <v>217</v>
      </c>
      <c r="C6" s="150"/>
      <c r="D6" s="150" t="s">
        <v>218</v>
      </c>
      <c r="E6" s="150"/>
      <c r="F6" s="150" t="s">
        <v>184</v>
      </c>
      <c r="G6" s="150"/>
    </row>
    <row r="7" spans="1:7" ht="28.2" x14ac:dyDescent="0.3">
      <c r="A7" s="82" t="s">
        <v>1</v>
      </c>
      <c r="B7" s="101" t="s">
        <v>38</v>
      </c>
      <c r="C7" s="101" t="s">
        <v>39</v>
      </c>
      <c r="D7" s="101" t="s">
        <v>38</v>
      </c>
      <c r="E7" s="101" t="s">
        <v>39</v>
      </c>
      <c r="F7" s="101" t="s">
        <v>38</v>
      </c>
      <c r="G7" s="101" t="s">
        <v>39</v>
      </c>
    </row>
    <row r="8" spans="1:7" ht="16.8" x14ac:dyDescent="0.3">
      <c r="A8" s="83" t="s">
        <v>2</v>
      </c>
      <c r="B8" s="91">
        <f>'SEKTÖR (U S D)'!D8</f>
        <v>-7.192375456618894</v>
      </c>
      <c r="C8" s="91">
        <f>'SEKTÖR (TL)'!D8</f>
        <v>15.517682986287904</v>
      </c>
      <c r="D8" s="91">
        <f>'SEKTÖR (U S D)'!H8</f>
        <v>-6.5560890495404927</v>
      </c>
      <c r="E8" s="91">
        <f>'SEKTÖR (TL)'!H8</f>
        <v>6.7163709067742019</v>
      </c>
      <c r="F8" s="91">
        <f>'SEKTÖR (U S D)'!L8</f>
        <v>-0.39358746818556106</v>
      </c>
      <c r="G8" s="91">
        <f>'SEKTÖR (TL)'!L8</f>
        <v>11.352778770526983</v>
      </c>
    </row>
    <row r="9" spans="1:7" s="23" customFormat="1" ht="15.6" x14ac:dyDescent="0.3">
      <c r="A9" s="86" t="s">
        <v>3</v>
      </c>
      <c r="B9" s="88">
        <f>'SEKTÖR (U S D)'!D9</f>
        <v>-5.723231647779623</v>
      </c>
      <c r="C9" s="88">
        <f>'SEKTÖR (TL)'!D9</f>
        <v>17.346326803062173</v>
      </c>
      <c r="D9" s="88">
        <f>'SEKTÖR (U S D)'!H9</f>
        <v>-4.6498470875625681</v>
      </c>
      <c r="E9" s="88">
        <f>'SEKTÖR (TL)'!H9</f>
        <v>8.8933690887139925</v>
      </c>
      <c r="F9" s="88">
        <f>'SEKTÖR (U S D)'!L9</f>
        <v>0.71968885169080976</v>
      </c>
      <c r="G9" s="88">
        <f>'SEKTÖR (TL)'!L9</f>
        <v>12.597341330372872</v>
      </c>
    </row>
    <row r="10" spans="1:7" ht="13.8" x14ac:dyDescent="0.25">
      <c r="A10" s="14" t="s">
        <v>4</v>
      </c>
      <c r="B10" s="90">
        <f>'SEKTÖR (U S D)'!D10</f>
        <v>-19.928526546335931</v>
      </c>
      <c r="C10" s="90">
        <f>'SEKTÖR (TL)'!D10</f>
        <v>-0.33500876491290171</v>
      </c>
      <c r="D10" s="90">
        <f>'SEKTÖR (U S D)'!H10</f>
        <v>-11.628624212421105</v>
      </c>
      <c r="E10" s="90">
        <f>'SEKTÖR (TL)'!H10</f>
        <v>0.92334984875563964</v>
      </c>
      <c r="F10" s="90">
        <f>'SEKTÖR (U S D)'!L10</f>
        <v>-7.2275482349258571</v>
      </c>
      <c r="G10" s="90">
        <f>'SEKTÖR (TL)'!L10</f>
        <v>3.7129039668617572</v>
      </c>
    </row>
    <row r="11" spans="1:7" ht="13.8" x14ac:dyDescent="0.25">
      <c r="A11" s="14" t="s">
        <v>5</v>
      </c>
      <c r="B11" s="90">
        <f>'SEKTÖR (U S D)'!D11</f>
        <v>-29.496700176632217</v>
      </c>
      <c r="C11" s="90">
        <f>'SEKTÖR (TL)'!D11</f>
        <v>-12.244517855576861</v>
      </c>
      <c r="D11" s="90">
        <f>'SEKTÖR (U S D)'!H11</f>
        <v>-17.383484712750395</v>
      </c>
      <c r="E11" s="90">
        <f>'SEKTÖR (TL)'!H11</f>
        <v>-5.6489117509913616</v>
      </c>
      <c r="F11" s="90">
        <f>'SEKTÖR (U S D)'!L11</f>
        <v>-6.0873007191960742</v>
      </c>
      <c r="G11" s="90">
        <f>'SEKTÖR (TL)'!L11</f>
        <v>4.987618376660877</v>
      </c>
    </row>
    <row r="12" spans="1:7" ht="13.8" x14ac:dyDescent="0.25">
      <c r="A12" s="14" t="s">
        <v>6</v>
      </c>
      <c r="B12" s="90">
        <f>'SEKTÖR (U S D)'!D12</f>
        <v>-12.127510398448617</v>
      </c>
      <c r="C12" s="90">
        <f>'SEKTÖR (TL)'!D12</f>
        <v>9.3749187844268924</v>
      </c>
      <c r="D12" s="90">
        <f>'SEKTÖR (U S D)'!H12</f>
        <v>-13.39649203382511</v>
      </c>
      <c r="E12" s="90">
        <f>'SEKTÖR (TL)'!H12</f>
        <v>-1.0956199934111777</v>
      </c>
      <c r="F12" s="90">
        <f>'SEKTÖR (U S D)'!L12</f>
        <v>-3.9612876531878096</v>
      </c>
      <c r="G12" s="90">
        <f>'SEKTÖR (TL)'!L12</f>
        <v>7.3643475107098917</v>
      </c>
    </row>
    <row r="13" spans="1:7" ht="13.8" x14ac:dyDescent="0.25">
      <c r="A13" s="14" t="s">
        <v>7</v>
      </c>
      <c r="B13" s="90">
        <f>'SEKTÖR (U S D)'!D13</f>
        <v>1.0041801923375873</v>
      </c>
      <c r="C13" s="90">
        <f>'SEKTÖR (TL)'!D13</f>
        <v>25.719938692046618</v>
      </c>
      <c r="D13" s="90">
        <f>'SEKTÖR (U S D)'!H13</f>
        <v>-9.2029279307948606</v>
      </c>
      <c r="E13" s="90">
        <f>'SEKTÖR (TL)'!H13</f>
        <v>3.6935839010787328</v>
      </c>
      <c r="F13" s="90">
        <f>'SEKTÖR (U S D)'!L13</f>
        <v>-2.1400546718075391</v>
      </c>
      <c r="G13" s="90">
        <f>'SEKTÖR (TL)'!L13</f>
        <v>9.4003545117697076</v>
      </c>
    </row>
    <row r="14" spans="1:7" ht="13.8" x14ac:dyDescent="0.25">
      <c r="A14" s="14" t="s">
        <v>8</v>
      </c>
      <c r="B14" s="90">
        <f>'SEKTÖR (U S D)'!D14</f>
        <v>64.617854311636819</v>
      </c>
      <c r="C14" s="90">
        <f>'SEKTÖR (TL)'!D14</f>
        <v>104.89990129384037</v>
      </c>
      <c r="D14" s="90">
        <f>'SEKTÖR (U S D)'!H14</f>
        <v>46.047242335892271</v>
      </c>
      <c r="E14" s="90">
        <f>'SEKTÖR (TL)'!H14</f>
        <v>66.79130319461413</v>
      </c>
      <c r="F14" s="90">
        <f>'SEKTÖR (U S D)'!L14</f>
        <v>42.811175316443368</v>
      </c>
      <c r="G14" s="90">
        <f>'SEKTÖR (TL)'!L14</f>
        <v>59.652584675626215</v>
      </c>
    </row>
    <row r="15" spans="1:7" ht="13.8" x14ac:dyDescent="0.25">
      <c r="A15" s="14" t="s">
        <v>9</v>
      </c>
      <c r="B15" s="90">
        <f>'SEKTÖR (U S D)'!D15</f>
        <v>-8.5981231620380818</v>
      </c>
      <c r="C15" s="90">
        <f>'SEKTÖR (TL)'!D15</f>
        <v>13.767948321789406</v>
      </c>
      <c r="D15" s="90">
        <f>'SEKTÖR (U S D)'!H15</f>
        <v>-18.982608540893811</v>
      </c>
      <c r="E15" s="90">
        <f>'SEKTÖR (TL)'!H15</f>
        <v>-7.4751697686003133</v>
      </c>
      <c r="F15" s="90">
        <f>'SEKTÖR (U S D)'!L15</f>
        <v>-36.578631871519519</v>
      </c>
      <c r="G15" s="90">
        <f>'SEKTÖR (TL)'!L15</f>
        <v>-29.099488727403198</v>
      </c>
    </row>
    <row r="16" spans="1:7" ht="13.8" x14ac:dyDescent="0.25">
      <c r="A16" s="14" t="s">
        <v>10</v>
      </c>
      <c r="B16" s="90">
        <f>'SEKTÖR (U S D)'!D16</f>
        <v>49.645551131837941</v>
      </c>
      <c r="C16" s="90">
        <f>'SEKTÖR (TL)'!D16</f>
        <v>86.263870247812008</v>
      </c>
      <c r="D16" s="90">
        <f>'SEKTÖR (U S D)'!H16</f>
        <v>0.25571382980892643</v>
      </c>
      <c r="E16" s="90">
        <f>'SEKTÖR (TL)'!H16</f>
        <v>14.495699438965836</v>
      </c>
      <c r="F16" s="90">
        <f>'SEKTÖR (U S D)'!L16</f>
        <v>21.040788436592635</v>
      </c>
      <c r="G16" s="90">
        <f>'SEKTÖR (TL)'!L16</f>
        <v>35.314863716079451</v>
      </c>
    </row>
    <row r="17" spans="1:7" ht="13.8" x14ac:dyDescent="0.25">
      <c r="A17" s="11" t="s">
        <v>11</v>
      </c>
      <c r="B17" s="90">
        <f>'SEKTÖR (U S D)'!D17</f>
        <v>-19.421528507361909</v>
      </c>
      <c r="C17" s="90">
        <f>'SEKTÖR (TL)'!D17</f>
        <v>0.29605187292827667</v>
      </c>
      <c r="D17" s="90">
        <f>'SEKTÖR (U S D)'!H17</f>
        <v>-7.133512752253135</v>
      </c>
      <c r="E17" s="90">
        <f>'SEKTÖR (TL)'!H17</f>
        <v>6.0569318764267432</v>
      </c>
      <c r="F17" s="90">
        <f>'SEKTÖR (U S D)'!L17</f>
        <v>-3.4477807960801679</v>
      </c>
      <c r="G17" s="90">
        <f>'SEKTÖR (TL)'!L17</f>
        <v>7.9384111076534563</v>
      </c>
    </row>
    <row r="18" spans="1:7" s="23" customFormat="1" ht="15.6" x14ac:dyDescent="0.3">
      <c r="A18" s="86" t="s">
        <v>12</v>
      </c>
      <c r="B18" s="88">
        <f>'SEKTÖR (U S D)'!D18</f>
        <v>-15.281753015845482</v>
      </c>
      <c r="C18" s="88">
        <f>'SEKTÖR (TL)'!D18</f>
        <v>5.4488318865990832</v>
      </c>
      <c r="D18" s="88">
        <f>'SEKTÖR (U S D)'!H18</f>
        <v>-13.719589417615977</v>
      </c>
      <c r="E18" s="88">
        <f>'SEKTÖR (TL)'!H18</f>
        <v>-1.4646090468115016</v>
      </c>
      <c r="F18" s="88">
        <f>'SEKTÖR (U S D)'!L18</f>
        <v>0.26406352933008964</v>
      </c>
      <c r="G18" s="88">
        <f>'SEKTÖR (TL)'!L18</f>
        <v>12.087985110893737</v>
      </c>
    </row>
    <row r="19" spans="1:7" ht="13.8" x14ac:dyDescent="0.25">
      <c r="A19" s="14" t="s">
        <v>13</v>
      </c>
      <c r="B19" s="90">
        <f>'SEKTÖR (U S D)'!D19</f>
        <v>-15.281753015845482</v>
      </c>
      <c r="C19" s="90">
        <f>'SEKTÖR (TL)'!D19</f>
        <v>5.4488318865990832</v>
      </c>
      <c r="D19" s="90">
        <f>'SEKTÖR (U S D)'!H19</f>
        <v>-13.719589417615977</v>
      </c>
      <c r="E19" s="90">
        <f>'SEKTÖR (TL)'!H19</f>
        <v>-1.4646090468115016</v>
      </c>
      <c r="F19" s="90">
        <f>'SEKTÖR (U S D)'!L19</f>
        <v>0.26406352933008964</v>
      </c>
      <c r="G19" s="90">
        <f>'SEKTÖR (TL)'!L19</f>
        <v>12.087985110893737</v>
      </c>
    </row>
    <row r="20" spans="1:7" s="23" customFormat="1" ht="15.6" x14ac:dyDescent="0.3">
      <c r="A20" s="86" t="s">
        <v>190</v>
      </c>
      <c r="B20" s="88">
        <f>'SEKTÖR (U S D)'!D20</f>
        <v>-7.6688001702287441</v>
      </c>
      <c r="C20" s="88">
        <f>'SEKTÖR (TL)'!D20</f>
        <v>14.924676977305412</v>
      </c>
      <c r="D20" s="88">
        <f>'SEKTÖR (U S D)'!H20</f>
        <v>-9.4318365878192818</v>
      </c>
      <c r="E20" s="88">
        <f>'SEKTÖR (TL)'!H20</f>
        <v>3.4321618255435995</v>
      </c>
      <c r="F20" s="88">
        <f>'SEKTÖR (U S D)'!L20</f>
        <v>-4.4290325090861842</v>
      </c>
      <c r="G20" s="88">
        <f>'SEKTÖR (TL)'!L20</f>
        <v>6.8414425276269331</v>
      </c>
    </row>
    <row r="21" spans="1:7" ht="13.8" x14ac:dyDescent="0.25">
      <c r="A21" s="14" t="s">
        <v>188</v>
      </c>
      <c r="B21" s="90">
        <f>'SEKTÖR (U S D)'!D21</f>
        <v>-7.6688001702287441</v>
      </c>
      <c r="C21" s="90">
        <f>'SEKTÖR (TL)'!D21</f>
        <v>14.924676977305412</v>
      </c>
      <c r="D21" s="90">
        <f>'SEKTÖR (U S D)'!H21</f>
        <v>-9.4318365878192818</v>
      </c>
      <c r="E21" s="90">
        <f>'SEKTÖR (TL)'!H21</f>
        <v>3.4321618255435995</v>
      </c>
      <c r="F21" s="90">
        <f>'SEKTÖR (U S D)'!L21</f>
        <v>-4.4290325090861842</v>
      </c>
      <c r="G21" s="90">
        <f>'SEKTÖR (TL)'!L21</f>
        <v>6.8414425276269331</v>
      </c>
    </row>
    <row r="22" spans="1:7" ht="16.8" x14ac:dyDescent="0.3">
      <c r="A22" s="83" t="s">
        <v>14</v>
      </c>
      <c r="B22" s="91">
        <f>'SEKTÖR (U S D)'!D22</f>
        <v>-10.039450339722093</v>
      </c>
      <c r="C22" s="91">
        <f>'SEKTÖR (TL)'!D22</f>
        <v>11.973927875620175</v>
      </c>
      <c r="D22" s="91">
        <f>'SEKTÖR (U S D)'!H22</f>
        <v>-12.248812087437793</v>
      </c>
      <c r="E22" s="91">
        <f>'SEKTÖR (TL)'!H22</f>
        <v>0.21507256638406935</v>
      </c>
      <c r="F22" s="91">
        <f>'SEKTÖR (U S D)'!L22</f>
        <v>-2.1490556357224424</v>
      </c>
      <c r="G22" s="91">
        <f>'SEKTÖR (TL)'!L22</f>
        <v>9.390292083879153</v>
      </c>
    </row>
    <row r="23" spans="1:7" s="23" customFormat="1" ht="15.6" x14ac:dyDescent="0.3">
      <c r="A23" s="86" t="s">
        <v>15</v>
      </c>
      <c r="B23" s="88">
        <f>'SEKTÖR (U S D)'!D23</f>
        <v>-8.5898297535346124</v>
      </c>
      <c r="C23" s="88">
        <f>'SEKTÖR (TL)'!D23</f>
        <v>13.778271130277316</v>
      </c>
      <c r="D23" s="88">
        <f>'SEKTÖR (U S D)'!H23</f>
        <v>-12.382326138405436</v>
      </c>
      <c r="E23" s="88">
        <f>'SEKTÖR (TL)'!H23</f>
        <v>6.2594627057633911E-2</v>
      </c>
      <c r="F23" s="88">
        <f>'SEKTÖR (U S D)'!L23</f>
        <v>-2.6088764336794537</v>
      </c>
      <c r="G23" s="88">
        <f>'SEKTÖR (TL)'!L23</f>
        <v>8.8762456255485684</v>
      </c>
    </row>
    <row r="24" spans="1:7" ht="13.8" x14ac:dyDescent="0.25">
      <c r="A24" s="14" t="s">
        <v>16</v>
      </c>
      <c r="B24" s="90">
        <f>'SEKTÖR (U S D)'!D24</f>
        <v>-8.1888583656170653</v>
      </c>
      <c r="C24" s="90">
        <f>'SEKTÖR (TL)'!D24</f>
        <v>14.277360358171315</v>
      </c>
      <c r="D24" s="90">
        <f>'SEKTÖR (U S D)'!H24</f>
        <v>-12.459316328008915</v>
      </c>
      <c r="E24" s="90">
        <f>'SEKTÖR (TL)'!H24</f>
        <v>-2.5330991062780521E-2</v>
      </c>
      <c r="F24" s="90">
        <f>'SEKTÖR (U S D)'!L24</f>
        <v>-1.8433030823772136</v>
      </c>
      <c r="G24" s="90">
        <f>'SEKTÖR (TL)'!L24</f>
        <v>9.7321013666931435</v>
      </c>
    </row>
    <row r="25" spans="1:7" ht="13.8" x14ac:dyDescent="0.25">
      <c r="A25" s="14" t="s">
        <v>17</v>
      </c>
      <c r="B25" s="90">
        <f>'SEKTÖR (U S D)'!D25</f>
        <v>-5.3379197001654015</v>
      </c>
      <c r="C25" s="90">
        <f>'SEKTÖR (TL)'!D25</f>
        <v>17.825924720090253</v>
      </c>
      <c r="D25" s="90">
        <f>'SEKTÖR (U S D)'!H25</f>
        <v>-8.3658836509648982</v>
      </c>
      <c r="E25" s="90">
        <f>'SEKTÖR (TL)'!H25</f>
        <v>4.6495191452605162</v>
      </c>
      <c r="F25" s="90">
        <f>'SEKTÖR (U S D)'!L25</f>
        <v>-8.1283185324138589</v>
      </c>
      <c r="G25" s="90">
        <f>'SEKTÖR (TL)'!L25</f>
        <v>2.705907799549665</v>
      </c>
    </row>
    <row r="26" spans="1:7" ht="13.8" x14ac:dyDescent="0.25">
      <c r="A26" s="14" t="s">
        <v>18</v>
      </c>
      <c r="B26" s="90">
        <f>'SEKTÖR (U S D)'!D26</f>
        <v>-12.613637443548878</v>
      </c>
      <c r="C26" s="90">
        <f>'SEKTÖR (TL)'!D26</f>
        <v>8.7698362800179606</v>
      </c>
      <c r="D26" s="90">
        <f>'SEKTÖR (U S D)'!H26</f>
        <v>-15.106348342997617</v>
      </c>
      <c r="E26" s="90">
        <f>'SEKTÖR (TL)'!H26</f>
        <v>-3.048338562560954</v>
      </c>
      <c r="F26" s="90">
        <f>'SEKTÖR (U S D)'!L26</f>
        <v>-0.74219925386576158</v>
      </c>
      <c r="G26" s="90">
        <f>'SEKTÖR (TL)'!L26</f>
        <v>10.96305595990726</v>
      </c>
    </row>
    <row r="27" spans="1:7" s="23" customFormat="1" ht="15.6" x14ac:dyDescent="0.3">
      <c r="A27" s="86" t="s">
        <v>19</v>
      </c>
      <c r="B27" s="88">
        <f>'SEKTÖR (U S D)'!D27</f>
        <v>-2.9692411961952865</v>
      </c>
      <c r="C27" s="88">
        <f>'SEKTÖR (TL)'!D27</f>
        <v>20.774219689003651</v>
      </c>
      <c r="D27" s="88">
        <f>'SEKTÖR (U S D)'!H27</f>
        <v>-10.721912907314623</v>
      </c>
      <c r="E27" s="88">
        <f>'SEKTÖR (TL)'!H27</f>
        <v>1.9588473890117375</v>
      </c>
      <c r="F27" s="88">
        <f>'SEKTÖR (U S D)'!L27</f>
        <v>-2.4424947390670084</v>
      </c>
      <c r="G27" s="88">
        <f>'SEKTÖR (TL)'!L27</f>
        <v>9.0622483492760857</v>
      </c>
    </row>
    <row r="28" spans="1:7" ht="13.8" x14ac:dyDescent="0.25">
      <c r="A28" s="14" t="s">
        <v>20</v>
      </c>
      <c r="B28" s="90">
        <f>'SEKTÖR (U S D)'!D28</f>
        <v>-2.9692411961952865</v>
      </c>
      <c r="C28" s="90">
        <f>'SEKTÖR (TL)'!D28</f>
        <v>20.774219689003651</v>
      </c>
      <c r="D28" s="90">
        <f>'SEKTÖR (U S D)'!H28</f>
        <v>-10.721912907314623</v>
      </c>
      <c r="E28" s="90">
        <f>'SEKTÖR (TL)'!H28</f>
        <v>1.9588473890117375</v>
      </c>
      <c r="F28" s="90">
        <f>'SEKTÖR (U S D)'!L28</f>
        <v>-2.4424947390670084</v>
      </c>
      <c r="G28" s="90">
        <f>'SEKTÖR (TL)'!L28</f>
        <v>9.0622483492760857</v>
      </c>
    </row>
    <row r="29" spans="1:7" s="23" customFormat="1" ht="15.6" x14ac:dyDescent="0.3">
      <c r="A29" s="86" t="s">
        <v>21</v>
      </c>
      <c r="B29" s="88">
        <f>'SEKTÖR (U S D)'!D29</f>
        <v>-11.516992020084993</v>
      </c>
      <c r="C29" s="88">
        <f>'SEKTÖR (TL)'!D29</f>
        <v>10.134831225199965</v>
      </c>
      <c r="D29" s="88">
        <f>'SEKTÖR (U S D)'!H29</f>
        <v>-12.514605479405114</v>
      </c>
      <c r="E29" s="88">
        <f>'SEKTÖR (TL)'!H29</f>
        <v>-8.8473228234839232E-2</v>
      </c>
      <c r="F29" s="88">
        <f>'SEKTÖR (U S D)'!L29</f>
        <v>-2.0273902421913634</v>
      </c>
      <c r="G29" s="88">
        <f>'SEKTÖR (TL)'!L29</f>
        <v>9.5263052110015369</v>
      </c>
    </row>
    <row r="30" spans="1:7" ht="13.8" x14ac:dyDescent="0.25">
      <c r="A30" s="14" t="s">
        <v>22</v>
      </c>
      <c r="B30" s="90">
        <f>'SEKTÖR (U S D)'!D30</f>
        <v>-9.8866057540482277</v>
      </c>
      <c r="C30" s="90">
        <f>'SEKTÖR (TL)'!D30</f>
        <v>12.164173585290202</v>
      </c>
      <c r="D30" s="90">
        <f>'SEKTÖR (U S D)'!H30</f>
        <v>-13.585274691688861</v>
      </c>
      <c r="E30" s="90">
        <f>'SEKTÖR (TL)'!H30</f>
        <v>-1.3112167073376277</v>
      </c>
      <c r="F30" s="90">
        <f>'SEKTÖR (U S D)'!L30</f>
        <v>-0.45084517285740539</v>
      </c>
      <c r="G30" s="90">
        <f>'SEKTÖR (TL)'!L30</f>
        <v>11.288768790053116</v>
      </c>
    </row>
    <row r="31" spans="1:7" ht="13.8" x14ac:dyDescent="0.25">
      <c r="A31" s="14" t="s">
        <v>23</v>
      </c>
      <c r="B31" s="90">
        <f>'SEKTÖR (U S D)'!D31</f>
        <v>-11.629287856153946</v>
      </c>
      <c r="C31" s="90">
        <f>'SEKTÖR (TL)'!D31</f>
        <v>9.9950565584576729</v>
      </c>
      <c r="D31" s="90">
        <f>'SEKTÖR (U S D)'!H31</f>
        <v>-7.6560162267598955</v>
      </c>
      <c r="E31" s="90">
        <f>'SEKTÖR (TL)'!H31</f>
        <v>5.4602137594474218</v>
      </c>
      <c r="F31" s="90">
        <f>'SEKTÖR (U S D)'!L31</f>
        <v>-1.5854420596494736</v>
      </c>
      <c r="G31" s="90">
        <f>'SEKTÖR (TL)'!L31</f>
        <v>10.020371375495772</v>
      </c>
    </row>
    <row r="32" spans="1:7" ht="13.8" x14ac:dyDescent="0.25">
      <c r="A32" s="14" t="s">
        <v>24</v>
      </c>
      <c r="B32" s="90">
        <f>'SEKTÖR (U S D)'!D32</f>
        <v>35.8988934917233</v>
      </c>
      <c r="C32" s="90">
        <f>'SEKTÖR (TL)'!D32</f>
        <v>69.153400637101043</v>
      </c>
      <c r="D32" s="90">
        <f>'SEKTÖR (U S D)'!H32</f>
        <v>-14.061793441747175</v>
      </c>
      <c r="E32" s="90">
        <f>'SEKTÖR (TL)'!H32</f>
        <v>-1.8554185837147334</v>
      </c>
      <c r="F32" s="90">
        <f>'SEKTÖR (U S D)'!L32</f>
        <v>6.9367812318393467</v>
      </c>
      <c r="G32" s="90">
        <f>'SEKTÖR (TL)'!L32</f>
        <v>19.547601808647673</v>
      </c>
    </row>
    <row r="33" spans="1:7" ht="13.8" x14ac:dyDescent="0.25">
      <c r="A33" s="14" t="s">
        <v>175</v>
      </c>
      <c r="B33" s="90">
        <f>'SEKTÖR (U S D)'!D33</f>
        <v>-17.862556346394232</v>
      </c>
      <c r="C33" s="90">
        <f>'SEKTÖR (TL)'!D33</f>
        <v>2.2365050712636614</v>
      </c>
      <c r="D33" s="90">
        <f>'SEKTÖR (U S D)'!H33</f>
        <v>-16.897157105378792</v>
      </c>
      <c r="E33" s="90">
        <f>'SEKTÖR (TL)'!H33</f>
        <v>-5.0935078000802507</v>
      </c>
      <c r="F33" s="90">
        <f>'SEKTÖR (U S D)'!L33</f>
        <v>-5.9050777976234485</v>
      </c>
      <c r="G33" s="90">
        <f>'SEKTÖR (TL)'!L33</f>
        <v>5.19133044857508</v>
      </c>
    </row>
    <row r="34" spans="1:7" ht="13.8" x14ac:dyDescent="0.25">
      <c r="A34" s="14" t="s">
        <v>25</v>
      </c>
      <c r="B34" s="90">
        <f>'SEKTÖR (U S D)'!D34</f>
        <v>-5.2365205551008334</v>
      </c>
      <c r="C34" s="90">
        <f>'SEKTÖR (TL)'!D34</f>
        <v>17.952136271697974</v>
      </c>
      <c r="D34" s="90">
        <f>'SEKTÖR (U S D)'!H34</f>
        <v>-6.4178340070787749</v>
      </c>
      <c r="E34" s="90">
        <f>'SEKTÖR (TL)'!H34</f>
        <v>6.874263232138218</v>
      </c>
      <c r="F34" s="90">
        <f>'SEKTÖR (U S D)'!L34</f>
        <v>0.39826224727585113</v>
      </c>
      <c r="G34" s="90">
        <f>'SEKTÖR (TL)'!L34</f>
        <v>12.238009589949538</v>
      </c>
    </row>
    <row r="35" spans="1:7" ht="13.8" x14ac:dyDescent="0.25">
      <c r="A35" s="14" t="s">
        <v>26</v>
      </c>
      <c r="B35" s="90">
        <f>'SEKTÖR (U S D)'!D35</f>
        <v>-12.512954135844954</v>
      </c>
      <c r="C35" s="90">
        <f>'SEKTÖR (TL)'!D35</f>
        <v>8.8951568286105669</v>
      </c>
      <c r="D35" s="90">
        <f>'SEKTÖR (U S D)'!H35</f>
        <v>-14.350293060446504</v>
      </c>
      <c r="E35" s="90">
        <f>'SEKTÖR (TL)'!H35</f>
        <v>-2.1848957214161278</v>
      </c>
      <c r="F35" s="90">
        <f>'SEKTÖR (U S D)'!L35</f>
        <v>-3.7385636181319146</v>
      </c>
      <c r="G35" s="90">
        <f>'SEKTÖR (TL)'!L35</f>
        <v>7.6133369037827272</v>
      </c>
    </row>
    <row r="36" spans="1:7" ht="13.8" x14ac:dyDescent="0.25">
      <c r="A36" s="14" t="s">
        <v>27</v>
      </c>
      <c r="B36" s="90">
        <f>'SEKTÖR (U S D)'!D36</f>
        <v>-17.773146154132903</v>
      </c>
      <c r="C36" s="90">
        <f>'SEKTÖR (TL)'!D36</f>
        <v>2.3477939690907856</v>
      </c>
      <c r="D36" s="90">
        <f>'SEKTÖR (U S D)'!H36</f>
        <v>-19.8112234108007</v>
      </c>
      <c r="E36" s="90">
        <f>'SEKTÖR (TL)'!H36</f>
        <v>-8.4214783177226966</v>
      </c>
      <c r="F36" s="90">
        <f>'SEKTÖR (U S D)'!L36</f>
        <v>-8.6593635035620853</v>
      </c>
      <c r="G36" s="90">
        <f>'SEKTÖR (TL)'!L36</f>
        <v>2.1122378571593345</v>
      </c>
    </row>
    <row r="37" spans="1:7" ht="13.8" x14ac:dyDescent="0.25">
      <c r="A37" s="14" t="s">
        <v>176</v>
      </c>
      <c r="B37" s="90">
        <f>'SEKTÖR (U S D)'!D37</f>
        <v>-14.067243712364514</v>
      </c>
      <c r="C37" s="90">
        <f>'SEKTÖR (TL)'!D37</f>
        <v>6.9605320447884989</v>
      </c>
      <c r="D37" s="90">
        <f>'SEKTÖR (U S D)'!H37</f>
        <v>-12.449532289352891</v>
      </c>
      <c r="E37" s="90">
        <f>'SEKTÖR (TL)'!H37</f>
        <v>-1.4157260344959267E-2</v>
      </c>
      <c r="F37" s="90">
        <f>'SEKTÖR (U S D)'!L37</f>
        <v>-4.8174695202253277</v>
      </c>
      <c r="G37" s="90">
        <f>'SEKTÖR (TL)'!L37</f>
        <v>6.4071979898684202</v>
      </c>
    </row>
    <row r="38" spans="1:7" ht="13.8" x14ac:dyDescent="0.25">
      <c r="A38" s="11" t="s">
        <v>28</v>
      </c>
      <c r="B38" s="90">
        <f>'SEKTÖR (U S D)'!D38</f>
        <v>20.621828092592022</v>
      </c>
      <c r="C38" s="90">
        <f>'SEKTÖR (TL)'!D38</f>
        <v>50.138031949232875</v>
      </c>
      <c r="D38" s="90">
        <f>'SEKTÖR (U S D)'!H38</f>
        <v>5.8543430029033701</v>
      </c>
      <c r="E38" s="90">
        <f>'SEKTÖR (TL)'!H38</f>
        <v>20.889539137329798</v>
      </c>
      <c r="F38" s="90">
        <f>'SEKTÖR (U S D)'!L38</f>
        <v>34.464355399798229</v>
      </c>
      <c r="G38" s="90">
        <f>'SEKTÖR (TL)'!L38</f>
        <v>50.321442553438544</v>
      </c>
    </row>
    <row r="39" spans="1:7" ht="13.8" x14ac:dyDescent="0.25">
      <c r="A39" s="11" t="s">
        <v>177</v>
      </c>
      <c r="B39" s="90">
        <f>'SEKTÖR (U S D)'!D39</f>
        <v>-4.0502183481913958</v>
      </c>
      <c r="C39" s="90">
        <f>'SEKTÖR (TL)'!D39</f>
        <v>19.428727046841054</v>
      </c>
      <c r="D39" s="90">
        <f>'SEKTÖR (U S D)'!H39</f>
        <v>1.3649421352350084</v>
      </c>
      <c r="E39" s="90">
        <f>'SEKTÖR (TL)'!H39</f>
        <v>15.762478815579261</v>
      </c>
      <c r="F39" s="90">
        <f>'SEKTÖR (U S D)'!L39</f>
        <v>13.284108453950452</v>
      </c>
      <c r="G39" s="90">
        <f>'SEKTÖR (TL)'!L39</f>
        <v>26.643455438775494</v>
      </c>
    </row>
    <row r="40" spans="1:7" ht="13.8" x14ac:dyDescent="0.25">
      <c r="A40" s="11" t="s">
        <v>29</v>
      </c>
      <c r="B40" s="90">
        <f>'SEKTÖR (U S D)'!D40</f>
        <v>-14.518585610086014</v>
      </c>
      <c r="C40" s="90">
        <f>'SEKTÖR (TL)'!D40</f>
        <v>6.3987466255845975</v>
      </c>
      <c r="D40" s="90">
        <f>'SEKTÖR (U S D)'!H40</f>
        <v>-17.306088680156247</v>
      </c>
      <c r="E40" s="90">
        <f>'SEKTÖR (TL)'!H40</f>
        <v>-5.5605226453019716</v>
      </c>
      <c r="F40" s="90">
        <f>'SEKTÖR (U S D)'!L40</f>
        <v>-5.0944482620877549</v>
      </c>
      <c r="G40" s="90">
        <f>'SEKTÖR (TL)'!L40</f>
        <v>6.0975557511531822</v>
      </c>
    </row>
    <row r="41" spans="1:7" ht="13.8" x14ac:dyDescent="0.25">
      <c r="A41" s="14" t="s">
        <v>30</v>
      </c>
      <c r="B41" s="90">
        <f>'SEKTÖR (U S D)'!D41</f>
        <v>-3.4535731306691408</v>
      </c>
      <c r="C41" s="90">
        <f>'SEKTÖR (TL)'!D41</f>
        <v>20.171371559424223</v>
      </c>
      <c r="D41" s="90">
        <f>'SEKTÖR (U S D)'!H41</f>
        <v>-14.008890417897652</v>
      </c>
      <c r="E41" s="90">
        <f>'SEKTÖR (TL)'!H41</f>
        <v>-1.7950013916495513</v>
      </c>
      <c r="F41" s="90">
        <f>'SEKTÖR (U S D)'!L41</f>
        <v>-0.96963929411298111</v>
      </c>
      <c r="G41" s="90">
        <f>'SEKTÖR (TL)'!L41</f>
        <v>10.708794413471985</v>
      </c>
    </row>
    <row r="42" spans="1:7" ht="16.8" x14ac:dyDescent="0.3">
      <c r="A42" s="83" t="s">
        <v>31</v>
      </c>
      <c r="B42" s="91">
        <f>'SEKTÖR (U S D)'!D42</f>
        <v>-14.863851223606042</v>
      </c>
      <c r="C42" s="91">
        <f>'SEKTÖR (TL)'!D42</f>
        <v>5.9689943947209478</v>
      </c>
      <c r="D42" s="91">
        <f>'SEKTÖR (U S D)'!H42</f>
        <v>-21.165662124003298</v>
      </c>
      <c r="E42" s="91">
        <f>'SEKTÖR (TL)'!H42</f>
        <v>-9.9682969666687349</v>
      </c>
      <c r="F42" s="91">
        <f>'SEKTÖR (U S D)'!L42</f>
        <v>-12.997500485996627</v>
      </c>
      <c r="G42" s="91">
        <f>'SEKTÖR (TL)'!L42</f>
        <v>-2.7374861254907028</v>
      </c>
    </row>
    <row r="43" spans="1:7" ht="13.8" x14ac:dyDescent="0.25">
      <c r="A43" s="14" t="s">
        <v>32</v>
      </c>
      <c r="B43" s="90">
        <f>'SEKTÖR (U S D)'!D43</f>
        <v>-14.863851223606042</v>
      </c>
      <c r="C43" s="90">
        <f>'SEKTÖR (TL)'!D43</f>
        <v>5.9689943947209478</v>
      </c>
      <c r="D43" s="90">
        <f>'SEKTÖR (U S D)'!H43</f>
        <v>-21.165662124003298</v>
      </c>
      <c r="E43" s="90">
        <f>'SEKTÖR (TL)'!H43</f>
        <v>-9.9682969666687349</v>
      </c>
      <c r="F43" s="90">
        <f>'SEKTÖR (U S D)'!L43</f>
        <v>-12.997500485996627</v>
      </c>
      <c r="G43" s="90">
        <f>'SEKTÖR (TL)'!L43</f>
        <v>-2.7374861254907028</v>
      </c>
    </row>
    <row r="44" spans="1:7" ht="17.399999999999999" x14ac:dyDescent="0.3">
      <c r="A44" s="102" t="s">
        <v>40</v>
      </c>
      <c r="B44" s="103">
        <f>'SEKTÖR (U S D)'!D44</f>
        <v>-9.7894774220292557</v>
      </c>
      <c r="C44" s="103">
        <f>'SEKTÖR (TL)'!D44</f>
        <v>12.285069254394505</v>
      </c>
      <c r="D44" s="103">
        <f>'SEKTÖR (U S D)'!H44</f>
        <v>-11.668997666290897</v>
      </c>
      <c r="E44" s="103">
        <f>'SEKTÖR (TL)'!H44</f>
        <v>0.87724188480023446</v>
      </c>
      <c r="F44" s="103">
        <f>'SEKTÖR (U S D)'!L44</f>
        <v>-2.2513126801664316</v>
      </c>
      <c r="G44" s="103">
        <f>'SEKTÖR (TL)'!L44</f>
        <v>9.275976089976016</v>
      </c>
    </row>
    <row r="45" spans="1:7" ht="13.8" x14ac:dyDescent="0.25">
      <c r="A45" s="96" t="s">
        <v>34</v>
      </c>
      <c r="B45" s="104"/>
      <c r="C45" s="104"/>
      <c r="D45" s="90">
        <f>'SEKTÖR (U S D)'!H45</f>
        <v>49.917538689736467</v>
      </c>
      <c r="E45" s="90">
        <f>'SEKTÖR (TL)'!H45</f>
        <v>71.211323472178748</v>
      </c>
      <c r="F45" s="90">
        <f>'SEKTÖR (U S D)'!L45</f>
        <v>11.983730025276532</v>
      </c>
      <c r="G45" s="90">
        <f>'SEKTÖR (TL)'!L45</f>
        <v>25.18972622791927</v>
      </c>
    </row>
    <row r="46" spans="1:7" s="24" customFormat="1" ht="17.399999999999999" x14ac:dyDescent="0.3">
      <c r="A46" s="97" t="s">
        <v>40</v>
      </c>
      <c r="B46" s="105">
        <f>'SEKTÖR (U S D)'!D46</f>
        <v>-9.7894774220292557</v>
      </c>
      <c r="C46" s="105">
        <f>'SEKTÖR (TL)'!D46</f>
        <v>12.285069254394505</v>
      </c>
      <c r="D46" s="105">
        <f>'SEKTÖR (U S D)'!H46</f>
        <v>-8.0560261624618317</v>
      </c>
      <c r="E46" s="105">
        <f>'SEKTÖR (TL)'!H46</f>
        <v>5.0033877530167352</v>
      </c>
      <c r="F46" s="105">
        <f>'SEKTÖR (U S D)'!L46</f>
        <v>-1.6193532455116573</v>
      </c>
      <c r="G46" s="105">
        <f>'SEKTÖR (TL)'!L46</f>
        <v>9.9824611177003515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ht="13.8" x14ac:dyDescent="0.25">
      <c r="A48" s="30"/>
    </row>
    <row r="49" spans="1:1" x14ac:dyDescent="0.25">
      <c r="A49" s="23" t="s">
        <v>36</v>
      </c>
    </row>
    <row r="50" spans="1:1" x14ac:dyDescent="0.25">
      <c r="A50" s="31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topLeftCell="A10" zoomScale="80" zoomScaleNormal="80" workbookViewId="0">
      <selection activeCell="A5" sqref="A5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0.33203125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44" t="s">
        <v>211</v>
      </c>
      <c r="D2" s="144"/>
      <c r="E2" s="144"/>
      <c r="F2" s="144"/>
      <c r="G2" s="144"/>
      <c r="H2" s="144"/>
      <c r="I2" s="144"/>
      <c r="J2" s="144"/>
      <c r="K2" s="144"/>
    </row>
    <row r="6" spans="1:13" ht="22.5" customHeight="1" x14ac:dyDescent="0.25">
      <c r="A6" s="151" t="s">
        <v>209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</row>
    <row r="7" spans="1:13" ht="24" customHeight="1" x14ac:dyDescent="0.25">
      <c r="A7" s="107"/>
      <c r="B7" s="140" t="s">
        <v>59</v>
      </c>
      <c r="C7" s="140"/>
      <c r="D7" s="140"/>
      <c r="E7" s="140"/>
      <c r="F7" s="140" t="s">
        <v>219</v>
      </c>
      <c r="G7" s="140"/>
      <c r="H7" s="140"/>
      <c r="I7" s="140"/>
      <c r="J7" s="140" t="s">
        <v>173</v>
      </c>
      <c r="K7" s="140"/>
      <c r="L7" s="140"/>
      <c r="M7" s="140"/>
    </row>
    <row r="8" spans="1:13" ht="64.8" x14ac:dyDescent="0.3">
      <c r="A8" s="108" t="s">
        <v>41</v>
      </c>
      <c r="B8" s="5">
        <v>2014</v>
      </c>
      <c r="C8" s="6">
        <v>2015</v>
      </c>
      <c r="D8" s="7" t="s">
        <v>182</v>
      </c>
      <c r="E8" s="7" t="s">
        <v>183</v>
      </c>
      <c r="F8" s="6">
        <v>2014</v>
      </c>
      <c r="G8" s="109">
        <v>2015</v>
      </c>
      <c r="H8" s="7" t="s">
        <v>182</v>
      </c>
      <c r="I8" s="6" t="s">
        <v>183</v>
      </c>
      <c r="J8" s="6" t="s">
        <v>174</v>
      </c>
      <c r="K8" s="109" t="s">
        <v>185</v>
      </c>
      <c r="L8" s="7" t="s">
        <v>182</v>
      </c>
      <c r="M8" s="6" t="s">
        <v>183</v>
      </c>
    </row>
    <row r="9" spans="1:13" ht="22.5" customHeight="1" x14ac:dyDescent="0.3">
      <c r="A9" s="110" t="s">
        <v>42</v>
      </c>
      <c r="B9" s="130">
        <v>1061154.52871</v>
      </c>
      <c r="C9" s="130">
        <v>991300.78509999998</v>
      </c>
      <c r="D9" s="128">
        <f>(C9-B9)/B9*100</f>
        <v>-6.5828059646428878</v>
      </c>
      <c r="E9" s="127">
        <f t="shared" ref="E9:E22" si="0">C9/C$22*100</f>
        <v>8.3840991579151805</v>
      </c>
      <c r="F9" s="130">
        <v>4293828.4711100003</v>
      </c>
      <c r="G9" s="130">
        <v>3813087.5234300001</v>
      </c>
      <c r="H9" s="125">
        <f t="shared" ref="H9:H21" si="1">(G9-F9)/F9*100</f>
        <v>-11.196091108775093</v>
      </c>
      <c r="I9" s="127">
        <f t="shared" ref="I9:I22" si="2">G9/G$22*100</f>
        <v>8.6134722442490439</v>
      </c>
      <c r="J9" s="130">
        <v>12616571.810489999</v>
      </c>
      <c r="K9" s="130">
        <v>12413291.07157</v>
      </c>
      <c r="L9" s="125">
        <f t="shared" ref="L9:L22" si="3">(K9-J9)/J9*100</f>
        <v>-1.6112200839770316</v>
      </c>
      <c r="M9" s="127">
        <f t="shared" ref="M9:M22" si="4">K9/K$22*100</f>
        <v>8.5413827900996147</v>
      </c>
    </row>
    <row r="10" spans="1:13" ht="22.5" customHeight="1" x14ac:dyDescent="0.3">
      <c r="A10" s="110" t="s">
        <v>191</v>
      </c>
      <c r="B10" s="130">
        <v>154915.60232999999</v>
      </c>
      <c r="C10" s="130">
        <v>135023.10509999999</v>
      </c>
      <c r="D10" s="128">
        <f t="shared" ref="D10:D22" si="5">(C10-B10)/B10*100</f>
        <v>-12.840861043566914</v>
      </c>
      <c r="E10" s="127">
        <f t="shared" si="0"/>
        <v>1.1419814437590752</v>
      </c>
      <c r="F10" s="130">
        <v>519300.19192999997</v>
      </c>
      <c r="G10" s="130">
        <v>476353.20578000002</v>
      </c>
      <c r="H10" s="125">
        <f t="shared" si="1"/>
        <v>-8.2701656609033325</v>
      </c>
      <c r="I10" s="127">
        <f t="shared" si="2"/>
        <v>1.0760453546458981</v>
      </c>
      <c r="J10" s="130">
        <v>1587451.6950300001</v>
      </c>
      <c r="K10" s="130">
        <v>1584350.9885</v>
      </c>
      <c r="L10" s="125">
        <f t="shared" si="3"/>
        <v>-0.19532603982267854</v>
      </c>
      <c r="M10" s="127">
        <f t="shared" si="4"/>
        <v>1.0901660316049975</v>
      </c>
    </row>
    <row r="11" spans="1:13" ht="22.5" customHeight="1" x14ac:dyDescent="0.3">
      <c r="A11" s="110" t="s">
        <v>43</v>
      </c>
      <c r="B11" s="130">
        <v>280435.78474999999</v>
      </c>
      <c r="C11" s="130">
        <v>230042.15594999999</v>
      </c>
      <c r="D11" s="128">
        <f t="shared" si="5"/>
        <v>-17.969756907066763</v>
      </c>
      <c r="E11" s="127">
        <f t="shared" si="0"/>
        <v>1.9456216266295252</v>
      </c>
      <c r="F11" s="130">
        <v>1021790.20577</v>
      </c>
      <c r="G11" s="130">
        <v>806723.45608000003</v>
      </c>
      <c r="H11" s="125">
        <f t="shared" si="1"/>
        <v>-21.048033977574693</v>
      </c>
      <c r="I11" s="127">
        <f t="shared" si="2"/>
        <v>1.8223264100371772</v>
      </c>
      <c r="J11" s="130">
        <v>3143081.87335</v>
      </c>
      <c r="K11" s="130">
        <v>2758778.0411100001</v>
      </c>
      <c r="L11" s="125">
        <f t="shared" si="3"/>
        <v>-12.226974915877589</v>
      </c>
      <c r="M11" s="127">
        <f t="shared" si="4"/>
        <v>1.8982700998617121</v>
      </c>
    </row>
    <row r="12" spans="1:13" ht="22.5" customHeight="1" x14ac:dyDescent="0.3">
      <c r="A12" s="110" t="s">
        <v>44</v>
      </c>
      <c r="B12" s="130">
        <v>202343.9449</v>
      </c>
      <c r="C12" s="130">
        <v>183674.86244999999</v>
      </c>
      <c r="D12" s="128">
        <f t="shared" si="5"/>
        <v>-9.2264102388763973</v>
      </c>
      <c r="E12" s="127">
        <f t="shared" si="0"/>
        <v>1.5534621607728123</v>
      </c>
      <c r="F12" s="130">
        <v>776212.02659999998</v>
      </c>
      <c r="G12" s="130">
        <v>674729.45197000005</v>
      </c>
      <c r="H12" s="125">
        <f t="shared" si="1"/>
        <v>-13.074079137180936</v>
      </c>
      <c r="I12" s="127">
        <f t="shared" si="2"/>
        <v>1.5241620789477941</v>
      </c>
      <c r="J12" s="130">
        <v>2258722.5215500002</v>
      </c>
      <c r="K12" s="130">
        <v>2200599.1719499999</v>
      </c>
      <c r="L12" s="125">
        <f t="shared" si="3"/>
        <v>-2.5732841925228778</v>
      </c>
      <c r="M12" s="127">
        <f t="shared" si="4"/>
        <v>1.5141963389749069</v>
      </c>
    </row>
    <row r="13" spans="1:13" ht="22.5" customHeight="1" x14ac:dyDescent="0.3">
      <c r="A13" s="111" t="s">
        <v>45</v>
      </c>
      <c r="B13" s="130">
        <v>98941.208069999993</v>
      </c>
      <c r="C13" s="130">
        <v>70418.540139999997</v>
      </c>
      <c r="D13" s="128">
        <f t="shared" si="5"/>
        <v>-28.827895359656893</v>
      </c>
      <c r="E13" s="127">
        <f t="shared" si="0"/>
        <v>0.5955770760635809</v>
      </c>
      <c r="F13" s="130">
        <v>334792.37576000002</v>
      </c>
      <c r="G13" s="130">
        <v>244164.08731</v>
      </c>
      <c r="H13" s="125">
        <f t="shared" si="1"/>
        <v>-27.06999770955597</v>
      </c>
      <c r="I13" s="127">
        <f t="shared" si="2"/>
        <v>0.55154794537610718</v>
      </c>
      <c r="J13" s="130">
        <v>1075069.71083</v>
      </c>
      <c r="K13" s="130">
        <v>966800.70634000003</v>
      </c>
      <c r="L13" s="125">
        <f t="shared" si="3"/>
        <v>-10.070882232037924</v>
      </c>
      <c r="M13" s="127">
        <f t="shared" si="4"/>
        <v>0.66523977138515633</v>
      </c>
    </row>
    <row r="14" spans="1:13" ht="22.5" customHeight="1" x14ac:dyDescent="0.3">
      <c r="A14" s="110" t="s">
        <v>46</v>
      </c>
      <c r="B14" s="130">
        <v>1025858.76512</v>
      </c>
      <c r="C14" s="130">
        <v>902352.13902</v>
      </c>
      <c r="D14" s="128">
        <f t="shared" si="5"/>
        <v>-12.039340141091721</v>
      </c>
      <c r="E14" s="127">
        <f t="shared" si="0"/>
        <v>7.6318004813618332</v>
      </c>
      <c r="F14" s="130">
        <v>4145986.4071900002</v>
      </c>
      <c r="G14" s="130">
        <v>3480302.2393299998</v>
      </c>
      <c r="H14" s="125">
        <f t="shared" si="1"/>
        <v>-16.056110717236457</v>
      </c>
      <c r="I14" s="127">
        <f t="shared" si="2"/>
        <v>7.8617358127413235</v>
      </c>
      <c r="J14" s="130">
        <v>12393225.572830001</v>
      </c>
      <c r="K14" s="130">
        <v>11555917.506619999</v>
      </c>
      <c r="L14" s="125">
        <f t="shared" si="3"/>
        <v>-6.7561754709415975</v>
      </c>
      <c r="M14" s="127">
        <f t="shared" si="4"/>
        <v>7.9514380469909636</v>
      </c>
    </row>
    <row r="15" spans="1:13" ht="22.5" customHeight="1" x14ac:dyDescent="0.3">
      <c r="A15" s="110" t="s">
        <v>47</v>
      </c>
      <c r="B15" s="130">
        <v>808370.21985999995</v>
      </c>
      <c r="C15" s="130">
        <v>726443.61817999999</v>
      </c>
      <c r="D15" s="128">
        <f t="shared" si="5"/>
        <v>-10.134787213486003</v>
      </c>
      <c r="E15" s="127">
        <f t="shared" si="0"/>
        <v>6.1440235083051933</v>
      </c>
      <c r="F15" s="130">
        <v>3083523.1354100001</v>
      </c>
      <c r="G15" s="130">
        <v>2765044.0932499999</v>
      </c>
      <c r="H15" s="125">
        <f t="shared" si="1"/>
        <v>-10.328414225361525</v>
      </c>
      <c r="I15" s="127">
        <f t="shared" si="2"/>
        <v>6.2460225224281718</v>
      </c>
      <c r="J15" s="130">
        <v>9487879.5306700002</v>
      </c>
      <c r="K15" s="130">
        <v>8685686.4548899997</v>
      </c>
      <c r="L15" s="125">
        <f t="shared" si="3"/>
        <v>-8.4549247615009779</v>
      </c>
      <c r="M15" s="127">
        <f t="shared" si="4"/>
        <v>5.9764789513322603</v>
      </c>
    </row>
    <row r="16" spans="1:13" ht="22.5" customHeight="1" x14ac:dyDescent="0.3">
      <c r="A16" s="110" t="s">
        <v>48</v>
      </c>
      <c r="B16" s="130">
        <v>588124.57648000005</v>
      </c>
      <c r="C16" s="130">
        <v>598411.94732000004</v>
      </c>
      <c r="D16" s="128">
        <f t="shared" si="5"/>
        <v>1.749182273859597</v>
      </c>
      <c r="E16" s="127">
        <f t="shared" si="0"/>
        <v>5.0611733381265083</v>
      </c>
      <c r="F16" s="130">
        <v>2289860.8637999999</v>
      </c>
      <c r="G16" s="130">
        <v>2124664.2209100001</v>
      </c>
      <c r="H16" s="125">
        <f t="shared" si="1"/>
        <v>-7.2142655259786261</v>
      </c>
      <c r="I16" s="127">
        <f t="shared" si="2"/>
        <v>4.7994535091854331</v>
      </c>
      <c r="J16" s="130">
        <v>6813045.5370199997</v>
      </c>
      <c r="K16" s="130">
        <v>6763069.25758</v>
      </c>
      <c r="L16" s="125">
        <f t="shared" si="3"/>
        <v>-0.73353802155649706</v>
      </c>
      <c r="M16" s="127">
        <f t="shared" si="4"/>
        <v>4.6535574677086435</v>
      </c>
    </row>
    <row r="17" spans="1:13" ht="22.5" customHeight="1" x14ac:dyDescent="0.3">
      <c r="A17" s="110" t="s">
        <v>49</v>
      </c>
      <c r="B17" s="130">
        <v>3707625.1571800001</v>
      </c>
      <c r="C17" s="130">
        <v>3351899.1413500002</v>
      </c>
      <c r="D17" s="128">
        <f t="shared" si="5"/>
        <v>-9.5944439027531914</v>
      </c>
      <c r="E17" s="127">
        <f t="shared" si="0"/>
        <v>28.349271170580405</v>
      </c>
      <c r="F17" s="130">
        <v>14179285.45157</v>
      </c>
      <c r="G17" s="130">
        <v>12237882.71215</v>
      </c>
      <c r="H17" s="125">
        <f t="shared" si="1"/>
        <v>-13.691823512905149</v>
      </c>
      <c r="I17" s="127">
        <f t="shared" si="2"/>
        <v>27.644438377501185</v>
      </c>
      <c r="J17" s="130">
        <v>41595013.017990001</v>
      </c>
      <c r="K17" s="130">
        <v>41667931.814120002</v>
      </c>
      <c r="L17" s="125">
        <f t="shared" si="3"/>
        <v>0.17530658326387322</v>
      </c>
      <c r="M17" s="127">
        <f t="shared" si="4"/>
        <v>28.671023151248427</v>
      </c>
    </row>
    <row r="18" spans="1:13" ht="22.5" customHeight="1" x14ac:dyDescent="0.3">
      <c r="A18" s="110" t="s">
        <v>50</v>
      </c>
      <c r="B18" s="130">
        <v>1721663.3962000001</v>
      </c>
      <c r="C18" s="130">
        <v>1574094.3405899999</v>
      </c>
      <c r="D18" s="128">
        <f t="shared" si="5"/>
        <v>-8.5713070241087674</v>
      </c>
      <c r="E18" s="127">
        <f t="shared" si="0"/>
        <v>13.313177225102621</v>
      </c>
      <c r="F18" s="130">
        <v>6841191.8008599998</v>
      </c>
      <c r="G18" s="130">
        <v>5958850.4533799998</v>
      </c>
      <c r="H18" s="125">
        <f t="shared" si="1"/>
        <v>-12.897480046811166</v>
      </c>
      <c r="I18" s="127">
        <f t="shared" si="2"/>
        <v>13.460586118844095</v>
      </c>
      <c r="J18" s="130">
        <v>20506248.41395</v>
      </c>
      <c r="K18" s="130">
        <v>19757049.60193</v>
      </c>
      <c r="L18" s="125">
        <f t="shared" si="3"/>
        <v>-3.6535147575328053</v>
      </c>
      <c r="M18" s="127">
        <f t="shared" si="4"/>
        <v>13.594503059672958</v>
      </c>
    </row>
    <row r="19" spans="1:13" ht="22.5" customHeight="1" x14ac:dyDescent="0.3">
      <c r="A19" s="110" t="s">
        <v>51</v>
      </c>
      <c r="B19" s="130">
        <v>118668.26342</v>
      </c>
      <c r="C19" s="130">
        <v>144284.17543999999</v>
      </c>
      <c r="D19" s="128">
        <f t="shared" si="5"/>
        <v>21.586152254826672</v>
      </c>
      <c r="E19" s="127">
        <f t="shared" si="0"/>
        <v>1.2203085602166239</v>
      </c>
      <c r="F19" s="130">
        <v>508566.55839000002</v>
      </c>
      <c r="G19" s="130">
        <v>585518.92715999996</v>
      </c>
      <c r="H19" s="125">
        <f t="shared" si="1"/>
        <v>15.131228646573366</v>
      </c>
      <c r="I19" s="127">
        <f t="shared" si="2"/>
        <v>1.3226423460215975</v>
      </c>
      <c r="J19" s="130">
        <v>1447098.1760100001</v>
      </c>
      <c r="K19" s="130">
        <v>1713951.5406599999</v>
      </c>
      <c r="L19" s="125">
        <f t="shared" si="3"/>
        <v>18.440584686920083</v>
      </c>
      <c r="M19" s="127">
        <f t="shared" si="4"/>
        <v>1.1793420542588209</v>
      </c>
    </row>
    <row r="20" spans="1:13" ht="22.5" customHeight="1" x14ac:dyDescent="0.3">
      <c r="A20" s="110" t="s">
        <v>52</v>
      </c>
      <c r="B20" s="130">
        <v>1146760.8775599999</v>
      </c>
      <c r="C20" s="130">
        <v>989498.72248999996</v>
      </c>
      <c r="D20" s="128">
        <f t="shared" si="5"/>
        <v>-13.713596107726636</v>
      </c>
      <c r="E20" s="127">
        <f t="shared" si="0"/>
        <v>8.3688578993203055</v>
      </c>
      <c r="F20" s="130">
        <v>4242970.69508</v>
      </c>
      <c r="G20" s="130">
        <v>3721584.6124999998</v>
      </c>
      <c r="H20" s="125">
        <f t="shared" si="1"/>
        <v>-12.288231997090652</v>
      </c>
      <c r="I20" s="127">
        <f t="shared" si="2"/>
        <v>8.406774186908212</v>
      </c>
      <c r="J20" s="130">
        <v>12487420.226399999</v>
      </c>
      <c r="K20" s="130">
        <v>12283539.1786</v>
      </c>
      <c r="L20" s="125">
        <f t="shared" si="3"/>
        <v>-1.6326914935477894</v>
      </c>
      <c r="M20" s="127">
        <f t="shared" si="4"/>
        <v>8.4521026323068895</v>
      </c>
    </row>
    <row r="21" spans="1:13" ht="22.5" customHeight="1" x14ac:dyDescent="0.3">
      <c r="A21" s="110" t="s">
        <v>53</v>
      </c>
      <c r="B21" s="130">
        <v>2191791.9996099998</v>
      </c>
      <c r="C21" s="130">
        <v>1926137.8252099999</v>
      </c>
      <c r="D21" s="128">
        <f t="shared" si="5"/>
        <v>-12.120409895066206</v>
      </c>
      <c r="E21" s="127">
        <f t="shared" si="0"/>
        <v>16.290646351846348</v>
      </c>
      <c r="F21" s="130">
        <v>7879725.3353899997</v>
      </c>
      <c r="G21" s="130">
        <v>7379973.0638800003</v>
      </c>
      <c r="H21" s="125">
        <f t="shared" si="1"/>
        <v>-6.3422549675110549</v>
      </c>
      <c r="I21" s="127">
        <f t="shared" si="2"/>
        <v>16.670793093113986</v>
      </c>
      <c r="J21" s="130">
        <v>23267551.608899999</v>
      </c>
      <c r="K21" s="130">
        <v>22980199.14641</v>
      </c>
      <c r="L21" s="125">
        <f t="shared" si="3"/>
        <v>-1.2349922644206601</v>
      </c>
      <c r="M21" s="127">
        <f t="shared" si="4"/>
        <v>15.812299604554664</v>
      </c>
    </row>
    <row r="22" spans="1:13" ht="24" customHeight="1" x14ac:dyDescent="0.25">
      <c r="A22" s="133" t="s">
        <v>54</v>
      </c>
      <c r="B22" s="131">
        <v>13106654.324189998</v>
      </c>
      <c r="C22" s="131">
        <v>11823581.358339999</v>
      </c>
      <c r="D22" s="129">
        <f t="shared" si="5"/>
        <v>-9.7894774220292433</v>
      </c>
      <c r="E22" s="135">
        <f t="shared" si="0"/>
        <v>100</v>
      </c>
      <c r="F22" s="131">
        <v>50117033.518859997</v>
      </c>
      <c r="G22" s="131">
        <v>44268878.047129989</v>
      </c>
      <c r="H22" s="129">
        <f>(G22-F22)/F22*100</f>
        <v>-11.668997666290915</v>
      </c>
      <c r="I22" s="135">
        <f t="shared" si="2"/>
        <v>100</v>
      </c>
      <c r="J22" s="131">
        <v>148678379.69501999</v>
      </c>
      <c r="K22" s="131">
        <v>145331164.48027998</v>
      </c>
      <c r="L22" s="129">
        <f t="shared" si="3"/>
        <v>-2.2513126801664516</v>
      </c>
      <c r="M22" s="135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52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2"/>
    </row>
    <row r="8" spans="9:9" x14ac:dyDescent="0.25">
      <c r="I8" s="32"/>
    </row>
    <row r="9" spans="9:9" x14ac:dyDescent="0.25">
      <c r="I9" s="32"/>
    </row>
    <row r="10" spans="9:9" x14ac:dyDescent="0.25">
      <c r="I10" s="32"/>
    </row>
    <row r="17" spans="3:14" ht="12.75" customHeight="1" x14ac:dyDescent="0.25"/>
    <row r="21" spans="3:14" x14ac:dyDescent="0.25">
      <c r="C21" s="1" t="s">
        <v>187</v>
      </c>
    </row>
    <row r="22" spans="3:14" x14ac:dyDescent="0.25">
      <c r="C22" s="126" t="s">
        <v>234</v>
      </c>
    </row>
    <row r="24" spans="3:14" x14ac:dyDescent="0.25">
      <c r="H24" s="32"/>
      <c r="I24" s="32"/>
    </row>
    <row r="25" spans="3:14" x14ac:dyDescent="0.25">
      <c r="H25" s="32"/>
      <c r="I25" s="32"/>
    </row>
    <row r="26" spans="3:14" x14ac:dyDescent="0.25">
      <c r="H26" s="154"/>
      <c r="I26" s="154"/>
      <c r="N26" t="s">
        <v>55</v>
      </c>
    </row>
    <row r="27" spans="3:14" x14ac:dyDescent="0.25">
      <c r="H27" s="154"/>
      <c r="I27" s="15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2"/>
      <c r="I37" s="32"/>
    </row>
    <row r="38" spans="8:9" x14ac:dyDescent="0.25">
      <c r="H38" s="32"/>
      <c r="I38" s="32"/>
    </row>
    <row r="39" spans="8:9" x14ac:dyDescent="0.25">
      <c r="H39" s="154"/>
      <c r="I39" s="154"/>
    </row>
    <row r="40" spans="8:9" x14ac:dyDescent="0.25">
      <c r="H40" s="154"/>
      <c r="I40" s="15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2"/>
      <c r="I49" s="32"/>
    </row>
    <row r="50" spans="3:9" x14ac:dyDescent="0.25">
      <c r="H50" s="32"/>
      <c r="I50" s="32"/>
    </row>
    <row r="51" spans="3:9" x14ac:dyDescent="0.25">
      <c r="H51" s="154"/>
      <c r="I51" s="154"/>
    </row>
    <row r="52" spans="3:9" x14ac:dyDescent="0.25">
      <c r="H52" s="154"/>
      <c r="I52" s="15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3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3" spans="1:16" x14ac:dyDescent="0.25">
      <c r="A3" s="78"/>
      <c r="B3" s="32" t="s">
        <v>186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16" s="80" customFormat="1" x14ac:dyDescent="0.25">
      <c r="A4" s="106"/>
      <c r="B4" s="121" t="s">
        <v>172</v>
      </c>
      <c r="C4" s="121" t="s">
        <v>56</v>
      </c>
      <c r="D4" s="121" t="s">
        <v>57</v>
      </c>
      <c r="E4" s="121" t="s">
        <v>58</v>
      </c>
      <c r="F4" s="121" t="s">
        <v>59</v>
      </c>
      <c r="G4" s="121" t="s">
        <v>60</v>
      </c>
      <c r="H4" s="121" t="s">
        <v>61</v>
      </c>
      <c r="I4" s="121" t="s">
        <v>0</v>
      </c>
      <c r="J4" s="121" t="s">
        <v>171</v>
      </c>
      <c r="K4" s="121" t="s">
        <v>62</v>
      </c>
      <c r="L4" s="121" t="s">
        <v>63</v>
      </c>
      <c r="M4" s="121" t="s">
        <v>64</v>
      </c>
      <c r="N4" s="121" t="s">
        <v>65</v>
      </c>
      <c r="O4" s="122" t="s">
        <v>170</v>
      </c>
      <c r="P4" s="122" t="s">
        <v>169</v>
      </c>
    </row>
    <row r="5" spans="1:16" x14ac:dyDescent="0.25">
      <c r="A5" s="112" t="s">
        <v>168</v>
      </c>
      <c r="B5" s="113" t="s">
        <v>66</v>
      </c>
      <c r="C5" s="114">
        <v>1087896.9368100001</v>
      </c>
      <c r="D5" s="114">
        <v>1014292.55774</v>
      </c>
      <c r="E5" s="114">
        <v>1062595.1123899999</v>
      </c>
      <c r="F5" s="114">
        <v>1124312.2315499999</v>
      </c>
      <c r="G5" s="114"/>
      <c r="H5" s="114"/>
      <c r="I5" s="114"/>
      <c r="J5" s="114"/>
      <c r="K5" s="114"/>
      <c r="L5" s="114"/>
      <c r="M5" s="114"/>
      <c r="N5" s="114"/>
      <c r="O5" s="114">
        <f t="shared" ref="O5:O24" si="0">SUM(C5:N5)</f>
        <v>4289096.83849</v>
      </c>
      <c r="P5" s="115">
        <f t="shared" ref="P5:P24" si="1">O5/O$26*100</f>
        <v>9.6887407761355426</v>
      </c>
    </row>
    <row r="6" spans="1:16" x14ac:dyDescent="0.25">
      <c r="A6" s="112" t="s">
        <v>167</v>
      </c>
      <c r="B6" s="113" t="s">
        <v>67</v>
      </c>
      <c r="C6" s="114">
        <v>846800.30091999995</v>
      </c>
      <c r="D6" s="114">
        <v>733174.05201999994</v>
      </c>
      <c r="E6" s="114">
        <v>712362.82470999996</v>
      </c>
      <c r="F6" s="114">
        <v>768446.26194</v>
      </c>
      <c r="G6" s="114"/>
      <c r="H6" s="114"/>
      <c r="I6" s="114"/>
      <c r="J6" s="114"/>
      <c r="K6" s="114"/>
      <c r="L6" s="114"/>
      <c r="M6" s="114"/>
      <c r="N6" s="114"/>
      <c r="O6" s="114">
        <f t="shared" si="0"/>
        <v>3060783.4395900001</v>
      </c>
      <c r="P6" s="115">
        <f t="shared" si="1"/>
        <v>6.914075022031045</v>
      </c>
    </row>
    <row r="7" spans="1:16" x14ac:dyDescent="0.25">
      <c r="A7" s="112" t="s">
        <v>166</v>
      </c>
      <c r="B7" s="113" t="s">
        <v>68</v>
      </c>
      <c r="C7" s="114">
        <v>750959.36017999996</v>
      </c>
      <c r="D7" s="114">
        <v>740220.45990999998</v>
      </c>
      <c r="E7" s="114">
        <v>710836.55093999999</v>
      </c>
      <c r="F7" s="114">
        <v>769633.20412999997</v>
      </c>
      <c r="G7" s="114"/>
      <c r="H7" s="114"/>
      <c r="I7" s="114"/>
      <c r="J7" s="114"/>
      <c r="K7" s="114"/>
      <c r="L7" s="114"/>
      <c r="M7" s="114"/>
      <c r="N7" s="114"/>
      <c r="O7" s="114">
        <f t="shared" si="0"/>
        <v>2971649.57516</v>
      </c>
      <c r="P7" s="115">
        <f t="shared" si="1"/>
        <v>6.7127284590232694</v>
      </c>
    </row>
    <row r="8" spans="1:16" x14ac:dyDescent="0.25">
      <c r="A8" s="112" t="s">
        <v>165</v>
      </c>
      <c r="B8" s="113" t="s">
        <v>70</v>
      </c>
      <c r="C8" s="114">
        <v>570031.34372999996</v>
      </c>
      <c r="D8" s="114">
        <v>509805.09048999997</v>
      </c>
      <c r="E8" s="114">
        <v>522707.39882</v>
      </c>
      <c r="F8" s="114">
        <v>549487.31545999995</v>
      </c>
      <c r="G8" s="114"/>
      <c r="H8" s="114"/>
      <c r="I8" s="114"/>
      <c r="J8" s="114"/>
      <c r="K8" s="114"/>
      <c r="L8" s="114"/>
      <c r="M8" s="114"/>
      <c r="N8" s="114"/>
      <c r="O8" s="114">
        <f t="shared" si="0"/>
        <v>2152031.1485000001</v>
      </c>
      <c r="P8" s="115">
        <f t="shared" si="1"/>
        <v>4.8612732995150267</v>
      </c>
    </row>
    <row r="9" spans="1:16" x14ac:dyDescent="0.25">
      <c r="A9" s="112" t="s">
        <v>164</v>
      </c>
      <c r="B9" s="113" t="s">
        <v>72</v>
      </c>
      <c r="C9" s="114">
        <v>481112.13474000001</v>
      </c>
      <c r="D9" s="114">
        <v>520882.79992000002</v>
      </c>
      <c r="E9" s="114">
        <v>535196.87517000001</v>
      </c>
      <c r="F9" s="114">
        <v>509403.53015000001</v>
      </c>
      <c r="G9" s="114"/>
      <c r="H9" s="114"/>
      <c r="I9" s="114"/>
      <c r="J9" s="114"/>
      <c r="K9" s="114"/>
      <c r="L9" s="114"/>
      <c r="M9" s="114"/>
      <c r="N9" s="114"/>
      <c r="O9" s="114">
        <f t="shared" si="0"/>
        <v>2046595.3399800002</v>
      </c>
      <c r="P9" s="115">
        <f t="shared" si="1"/>
        <v>4.6231018951985456</v>
      </c>
    </row>
    <row r="10" spans="1:16" x14ac:dyDescent="0.25">
      <c r="A10" s="112" t="s">
        <v>163</v>
      </c>
      <c r="B10" s="113" t="s">
        <v>71</v>
      </c>
      <c r="C10" s="114">
        <v>469579.8</v>
      </c>
      <c r="D10" s="114">
        <v>458614.69536000001</v>
      </c>
      <c r="E10" s="114">
        <v>458572.56319000002</v>
      </c>
      <c r="F10" s="114">
        <v>479668.60895999998</v>
      </c>
      <c r="G10" s="114"/>
      <c r="H10" s="114"/>
      <c r="I10" s="114"/>
      <c r="J10" s="114"/>
      <c r="K10" s="114"/>
      <c r="L10" s="114"/>
      <c r="M10" s="114"/>
      <c r="N10" s="114"/>
      <c r="O10" s="114">
        <f t="shared" si="0"/>
        <v>1866435.6675100001</v>
      </c>
      <c r="P10" s="115">
        <f t="shared" si="1"/>
        <v>4.2161350136837337</v>
      </c>
    </row>
    <row r="11" spans="1:16" x14ac:dyDescent="0.25">
      <c r="A11" s="112" t="s">
        <v>162</v>
      </c>
      <c r="B11" s="113" t="s">
        <v>73</v>
      </c>
      <c r="C11" s="114">
        <v>388028.55024000001</v>
      </c>
      <c r="D11" s="114">
        <v>396230.83205000003</v>
      </c>
      <c r="E11" s="114">
        <v>373270.05378000002</v>
      </c>
      <c r="F11" s="114">
        <v>406171.39983000001</v>
      </c>
      <c r="G11" s="114"/>
      <c r="H11" s="114"/>
      <c r="I11" s="114"/>
      <c r="J11" s="114"/>
      <c r="K11" s="114"/>
      <c r="L11" s="114"/>
      <c r="M11" s="114"/>
      <c r="N11" s="114"/>
      <c r="O11" s="114">
        <f t="shared" si="0"/>
        <v>1563700.8359000001</v>
      </c>
      <c r="P11" s="115">
        <f t="shared" si="1"/>
        <v>3.532280249423164</v>
      </c>
    </row>
    <row r="12" spans="1:16" x14ac:dyDescent="0.25">
      <c r="A12" s="112" t="s">
        <v>161</v>
      </c>
      <c r="B12" s="113" t="s">
        <v>69</v>
      </c>
      <c r="C12" s="114">
        <v>313748.60475</v>
      </c>
      <c r="D12" s="114">
        <v>296632.93394000002</v>
      </c>
      <c r="E12" s="114">
        <v>327443.05209999997</v>
      </c>
      <c r="F12" s="114">
        <v>319547.50280999998</v>
      </c>
      <c r="G12" s="114"/>
      <c r="H12" s="114"/>
      <c r="I12" s="114"/>
      <c r="J12" s="114"/>
      <c r="K12" s="114"/>
      <c r="L12" s="114"/>
      <c r="M12" s="114"/>
      <c r="N12" s="114"/>
      <c r="O12" s="114">
        <f t="shared" si="0"/>
        <v>1257372.0936</v>
      </c>
      <c r="P12" s="115">
        <f t="shared" si="1"/>
        <v>2.8403071165737774</v>
      </c>
    </row>
    <row r="13" spans="1:16" x14ac:dyDescent="0.25">
      <c r="A13" s="112" t="s">
        <v>160</v>
      </c>
      <c r="B13" s="113" t="s">
        <v>74</v>
      </c>
      <c r="C13" s="114">
        <v>277989.28194000002</v>
      </c>
      <c r="D13" s="114">
        <v>265128.33747000003</v>
      </c>
      <c r="E13" s="114">
        <v>392498.60092</v>
      </c>
      <c r="F13" s="114">
        <v>312252.49791999999</v>
      </c>
      <c r="G13" s="114"/>
      <c r="H13" s="114"/>
      <c r="I13" s="114"/>
      <c r="J13" s="114"/>
      <c r="K13" s="114"/>
      <c r="L13" s="114"/>
      <c r="M13" s="114"/>
      <c r="N13" s="114"/>
      <c r="O13" s="114">
        <f t="shared" si="0"/>
        <v>1247868.7182499999</v>
      </c>
      <c r="P13" s="115">
        <f t="shared" si="1"/>
        <v>2.818839720585375</v>
      </c>
    </row>
    <row r="14" spans="1:16" x14ac:dyDescent="0.25">
      <c r="A14" s="112" t="s">
        <v>158</v>
      </c>
      <c r="B14" s="113" t="s">
        <v>142</v>
      </c>
      <c r="C14" s="114">
        <v>203460.63424000001</v>
      </c>
      <c r="D14" s="114">
        <v>288196.68319000001</v>
      </c>
      <c r="E14" s="114">
        <v>301923.78678000002</v>
      </c>
      <c r="F14" s="114">
        <v>384378.27189999999</v>
      </c>
      <c r="G14" s="114"/>
      <c r="H14" s="114"/>
      <c r="I14" s="114"/>
      <c r="J14" s="114"/>
      <c r="K14" s="114"/>
      <c r="L14" s="114"/>
      <c r="M14" s="114"/>
      <c r="N14" s="114"/>
      <c r="O14" s="114">
        <f t="shared" si="0"/>
        <v>1177959.3761100001</v>
      </c>
      <c r="P14" s="115">
        <f t="shared" si="1"/>
        <v>2.6609198788727118</v>
      </c>
    </row>
    <row r="15" spans="1:16" x14ac:dyDescent="0.25">
      <c r="A15" s="112" t="s">
        <v>156</v>
      </c>
      <c r="B15" s="113" t="s">
        <v>154</v>
      </c>
      <c r="C15" s="114">
        <v>399140.48798999999</v>
      </c>
      <c r="D15" s="114">
        <v>275777.80758000002</v>
      </c>
      <c r="E15" s="114">
        <v>199416.67611</v>
      </c>
      <c r="F15" s="114">
        <v>300055.50469999999</v>
      </c>
      <c r="G15" s="114"/>
      <c r="H15" s="114"/>
      <c r="I15" s="114"/>
      <c r="J15" s="114"/>
      <c r="K15" s="114"/>
      <c r="L15" s="114"/>
      <c r="M15" s="114"/>
      <c r="N15" s="114"/>
      <c r="O15" s="114">
        <f t="shared" si="0"/>
        <v>1174390.4763800001</v>
      </c>
      <c r="P15" s="115">
        <f t="shared" si="1"/>
        <v>2.6528580081241455</v>
      </c>
    </row>
    <row r="16" spans="1:16" x14ac:dyDescent="0.25">
      <c r="A16" s="112" t="s">
        <v>155</v>
      </c>
      <c r="B16" s="113" t="s">
        <v>159</v>
      </c>
      <c r="C16" s="114">
        <v>253862.40854</v>
      </c>
      <c r="D16" s="114">
        <v>235853.89657000001</v>
      </c>
      <c r="E16" s="114">
        <v>237804.89014999999</v>
      </c>
      <c r="F16" s="114">
        <v>255790.59961</v>
      </c>
      <c r="G16" s="114"/>
      <c r="H16" s="114"/>
      <c r="I16" s="114"/>
      <c r="J16" s="114"/>
      <c r="K16" s="114"/>
      <c r="L16" s="114"/>
      <c r="M16" s="114"/>
      <c r="N16" s="114"/>
      <c r="O16" s="114">
        <f t="shared" si="0"/>
        <v>983311.79486999998</v>
      </c>
      <c r="P16" s="115">
        <f t="shared" si="1"/>
        <v>2.2212259226970605</v>
      </c>
    </row>
    <row r="17" spans="1:16" x14ac:dyDescent="0.25">
      <c r="A17" s="112" t="s">
        <v>153</v>
      </c>
      <c r="B17" s="113" t="s">
        <v>152</v>
      </c>
      <c r="C17" s="114">
        <v>213137.17726999999</v>
      </c>
      <c r="D17" s="114">
        <v>202060.92011000001</v>
      </c>
      <c r="E17" s="114">
        <v>218541.50649</v>
      </c>
      <c r="F17" s="114">
        <v>329824.92553000001</v>
      </c>
      <c r="G17" s="114"/>
      <c r="H17" s="114"/>
      <c r="I17" s="114"/>
      <c r="J17" s="114"/>
      <c r="K17" s="114"/>
      <c r="L17" s="114"/>
      <c r="M17" s="114"/>
      <c r="N17" s="114"/>
      <c r="O17" s="114">
        <f t="shared" si="0"/>
        <v>963564.5294</v>
      </c>
      <c r="P17" s="115">
        <f t="shared" si="1"/>
        <v>2.1766183646537409</v>
      </c>
    </row>
    <row r="18" spans="1:16" x14ac:dyDescent="0.25">
      <c r="A18" s="112" t="s">
        <v>151</v>
      </c>
      <c r="B18" s="113" t="s">
        <v>157</v>
      </c>
      <c r="C18" s="114">
        <v>170918.10282</v>
      </c>
      <c r="D18" s="114">
        <v>214711.7243</v>
      </c>
      <c r="E18" s="114">
        <v>240200.12662</v>
      </c>
      <c r="F18" s="114">
        <v>269562.74339000002</v>
      </c>
      <c r="G18" s="114"/>
      <c r="H18" s="114"/>
      <c r="I18" s="114"/>
      <c r="J18" s="114"/>
      <c r="K18" s="114"/>
      <c r="L18" s="114"/>
      <c r="M18" s="114"/>
      <c r="N18" s="114"/>
      <c r="O18" s="114">
        <f t="shared" si="0"/>
        <v>895392.69712999999</v>
      </c>
      <c r="P18" s="115">
        <f t="shared" si="1"/>
        <v>2.0226234244670431</v>
      </c>
    </row>
    <row r="19" spans="1:16" x14ac:dyDescent="0.25">
      <c r="A19" s="112" t="s">
        <v>149</v>
      </c>
      <c r="B19" s="113" t="s">
        <v>147</v>
      </c>
      <c r="C19" s="114">
        <v>208350.59583999999</v>
      </c>
      <c r="D19" s="114">
        <v>201391.2211</v>
      </c>
      <c r="E19" s="114">
        <v>230079.55562</v>
      </c>
      <c r="F19" s="114">
        <v>216772.58199999999</v>
      </c>
      <c r="G19" s="114"/>
      <c r="H19" s="114"/>
      <c r="I19" s="114"/>
      <c r="J19" s="114"/>
      <c r="K19" s="114"/>
      <c r="L19" s="114"/>
      <c r="M19" s="114"/>
      <c r="N19" s="114"/>
      <c r="O19" s="114">
        <f t="shared" si="0"/>
        <v>856593.95455999998</v>
      </c>
      <c r="P19" s="115">
        <f t="shared" si="1"/>
        <v>1.9349800409399214</v>
      </c>
    </row>
    <row r="20" spans="1:16" x14ac:dyDescent="0.25">
      <c r="A20" s="112" t="s">
        <v>148</v>
      </c>
      <c r="B20" s="113" t="s">
        <v>150</v>
      </c>
      <c r="C20" s="114">
        <v>212682.59643999999</v>
      </c>
      <c r="D20" s="114">
        <v>205175.37792</v>
      </c>
      <c r="E20" s="114">
        <v>221784.2114</v>
      </c>
      <c r="F20" s="114">
        <v>207501.01215</v>
      </c>
      <c r="G20" s="114"/>
      <c r="H20" s="114"/>
      <c r="I20" s="114"/>
      <c r="J20" s="114"/>
      <c r="K20" s="114"/>
      <c r="L20" s="114"/>
      <c r="M20" s="114"/>
      <c r="N20" s="114"/>
      <c r="O20" s="114">
        <f t="shared" si="0"/>
        <v>847143.19790999999</v>
      </c>
      <c r="P20" s="115">
        <f t="shared" si="1"/>
        <v>1.9136315065588636</v>
      </c>
    </row>
    <row r="21" spans="1:16" x14ac:dyDescent="0.25">
      <c r="A21" s="112" t="s">
        <v>146</v>
      </c>
      <c r="B21" s="113" t="s">
        <v>140</v>
      </c>
      <c r="C21" s="114">
        <v>183546.35931</v>
      </c>
      <c r="D21" s="114">
        <v>190722.22373</v>
      </c>
      <c r="E21" s="114">
        <v>193806.34713000001</v>
      </c>
      <c r="F21" s="114">
        <v>214066.19367000001</v>
      </c>
      <c r="G21" s="114"/>
      <c r="H21" s="114"/>
      <c r="I21" s="114"/>
      <c r="J21" s="114"/>
      <c r="K21" s="114"/>
      <c r="L21" s="114"/>
      <c r="M21" s="114"/>
      <c r="N21" s="114"/>
      <c r="O21" s="114">
        <f t="shared" si="0"/>
        <v>782141.12384000001</v>
      </c>
      <c r="P21" s="115">
        <f t="shared" si="1"/>
        <v>1.7667968070193889</v>
      </c>
    </row>
    <row r="22" spans="1:16" x14ac:dyDescent="0.25">
      <c r="A22" s="112" t="s">
        <v>145</v>
      </c>
      <c r="B22" s="113" t="s">
        <v>144</v>
      </c>
      <c r="C22" s="114">
        <v>188859.80744</v>
      </c>
      <c r="D22" s="114">
        <v>161253.44803</v>
      </c>
      <c r="E22" s="114">
        <v>187771.78662999999</v>
      </c>
      <c r="F22" s="114">
        <v>193358.85213000001</v>
      </c>
      <c r="G22" s="114"/>
      <c r="H22" s="114"/>
      <c r="I22" s="114"/>
      <c r="J22" s="114"/>
      <c r="K22" s="114"/>
      <c r="L22" s="114"/>
      <c r="M22" s="114"/>
      <c r="N22" s="114"/>
      <c r="O22" s="114">
        <f t="shared" si="0"/>
        <v>731243.89422999998</v>
      </c>
      <c r="P22" s="115">
        <f t="shared" si="1"/>
        <v>1.6518238692462353</v>
      </c>
    </row>
    <row r="23" spans="1:16" x14ac:dyDescent="0.25">
      <c r="A23" s="112" t="s">
        <v>143</v>
      </c>
      <c r="B23" s="113" t="s">
        <v>220</v>
      </c>
      <c r="C23" s="114">
        <v>153418.16938000001</v>
      </c>
      <c r="D23" s="114">
        <v>147084.34361000001</v>
      </c>
      <c r="E23" s="114">
        <v>155123.60561</v>
      </c>
      <c r="F23" s="114">
        <v>208757.17845000001</v>
      </c>
      <c r="G23" s="114"/>
      <c r="H23" s="114"/>
      <c r="I23" s="114"/>
      <c r="J23" s="114"/>
      <c r="K23" s="114"/>
      <c r="L23" s="114"/>
      <c r="M23" s="114"/>
      <c r="N23" s="114"/>
      <c r="O23" s="114">
        <f t="shared" si="0"/>
        <v>664383.29705000005</v>
      </c>
      <c r="P23" s="115">
        <f t="shared" si="1"/>
        <v>1.5007909085535831</v>
      </c>
    </row>
    <row r="24" spans="1:16" x14ac:dyDescent="0.25">
      <c r="A24" s="112" t="s">
        <v>141</v>
      </c>
      <c r="B24" s="113" t="s">
        <v>201</v>
      </c>
      <c r="C24" s="114">
        <v>140502.04404000001</v>
      </c>
      <c r="D24" s="114">
        <v>147310.00821</v>
      </c>
      <c r="E24" s="114">
        <v>171405.80919999999</v>
      </c>
      <c r="F24" s="114">
        <v>178083.97964000001</v>
      </c>
      <c r="G24" s="114"/>
      <c r="H24" s="114"/>
      <c r="I24" s="114"/>
      <c r="J24" s="114"/>
      <c r="K24" s="114"/>
      <c r="L24" s="114"/>
      <c r="M24" s="114"/>
      <c r="N24" s="114"/>
      <c r="O24" s="114">
        <f t="shared" si="0"/>
        <v>637301.84109</v>
      </c>
      <c r="P24" s="115">
        <f t="shared" si="1"/>
        <v>1.4396159767399321</v>
      </c>
    </row>
    <row r="25" spans="1:16" x14ac:dyDescent="0.25">
      <c r="A25" s="116"/>
      <c r="B25" s="155" t="s">
        <v>139</v>
      </c>
      <c r="C25" s="155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8">
        <f>SUM(O5:O24)</f>
        <v>30168959.839550003</v>
      </c>
      <c r="P25" s="119">
        <f>SUM(P5:P24)</f>
        <v>68.1493662600421</v>
      </c>
    </row>
    <row r="26" spans="1:16" ht="13.5" customHeight="1" x14ac:dyDescent="0.25">
      <c r="A26" s="116"/>
      <c r="B26" s="156" t="s">
        <v>138</v>
      </c>
      <c r="C26" s="156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18">
        <v>44268878.047130004</v>
      </c>
      <c r="P26" s="114">
        <f>O26/O$26*100</f>
        <v>100</v>
      </c>
    </row>
    <row r="27" spans="1:16" x14ac:dyDescent="0.25">
      <c r="B27" s="79"/>
    </row>
    <row r="28" spans="1:16" x14ac:dyDescent="0.25">
      <c r="B28" s="32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25" sqref="O25"/>
    </sheetView>
  </sheetViews>
  <sheetFormatPr defaultColWidth="9.109375" defaultRowHeight="13.2" x14ac:dyDescent="0.25"/>
  <sheetData>
    <row r="22" spans="1:1" x14ac:dyDescent="0.25">
      <c r="A22" t="s">
        <v>178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55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4" t="s">
        <v>2</v>
      </c>
    </row>
    <row r="2" spans="2:2" ht="13.8" x14ac:dyDescent="0.25">
      <c r="B2" s="34" t="s">
        <v>75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3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2015-04-01T04:24:42Z</cp:lastPrinted>
  <dcterms:created xsi:type="dcterms:W3CDTF">2013-08-01T04:41:02Z</dcterms:created>
  <dcterms:modified xsi:type="dcterms:W3CDTF">2015-05-01T03:42:41Z</dcterms:modified>
</cp:coreProperties>
</file>